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e\Desktop\Eduardo\TCC\"/>
    </mc:Choice>
  </mc:AlternateContent>
  <xr:revisionPtr revIDLastSave="0" documentId="13_ncr:1_{BF0422A2-84A0-490D-8160-AFDD44EE96CF}" xr6:coauthVersionLast="43" xr6:coauthVersionMax="43" xr10:uidLastSave="{00000000-0000-0000-0000-000000000000}"/>
  <bookViews>
    <workbookView xWindow="-120" yWindow="-120" windowWidth="20730" windowHeight="11160" activeTab="1" xr2:uid="{73C703A4-167F-492B-B2C5-4853D9002869}"/>
  </bookViews>
  <sheets>
    <sheet name="Informações" sheetId="2" r:id="rId1"/>
    <sheet name="CUP" sheetId="3" r:id="rId2"/>
    <sheet name="IBGE 2014" sheetId="4" r:id="rId3"/>
    <sheet name="Fator aplicado no salr" sheetId="5" r:id="rId4"/>
  </sheets>
  <externalReferences>
    <externalReference r:id="rId5"/>
  </externalReferences>
  <definedNames>
    <definedName name="at2000f">#REF!</definedName>
    <definedName name="at2000m">'IBGE 2014'!$A$9:$I$124</definedName>
    <definedName name="grf">#REF!</definedName>
    <definedName name="grm">'IBGE 2014'!$A$8:$I$124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42" i="3" l="1"/>
  <c r="C2442" i="3"/>
  <c r="AB2423" i="3"/>
  <c r="AB2039" i="3"/>
  <c r="AB2040" i="3"/>
  <c r="AB2041" i="3"/>
  <c r="AB2042" i="3"/>
  <c r="AB2043" i="3"/>
  <c r="AB2044" i="3"/>
  <c r="AB2045" i="3"/>
  <c r="AB2046" i="3"/>
  <c r="AB2047" i="3"/>
  <c r="AB2048" i="3"/>
  <c r="AB2049" i="3"/>
  <c r="AB2050" i="3"/>
  <c r="AB2051" i="3"/>
  <c r="AB2052" i="3"/>
  <c r="AB2053" i="3"/>
  <c r="AB2054" i="3"/>
  <c r="AB2055" i="3"/>
  <c r="AB2056" i="3"/>
  <c r="AB2057" i="3"/>
  <c r="AB2058" i="3"/>
  <c r="AB2059" i="3"/>
  <c r="AB2060" i="3"/>
  <c r="AB2061" i="3"/>
  <c r="AB2062" i="3"/>
  <c r="AB2063" i="3"/>
  <c r="AB2064" i="3"/>
  <c r="AB2065" i="3"/>
  <c r="AB2066" i="3"/>
  <c r="AB2067" i="3"/>
  <c r="AB2068" i="3"/>
  <c r="AB2069" i="3"/>
  <c r="AB2070" i="3"/>
  <c r="AB2071" i="3"/>
  <c r="AB2072" i="3"/>
  <c r="AB2073" i="3"/>
  <c r="AB2074" i="3"/>
  <c r="AB2075" i="3"/>
  <c r="AB2076" i="3"/>
  <c r="AB2077" i="3"/>
  <c r="AB2078" i="3"/>
  <c r="AB2079" i="3"/>
  <c r="AB2080" i="3"/>
  <c r="AB2081" i="3"/>
  <c r="AB2082" i="3"/>
  <c r="AB2083" i="3"/>
  <c r="AB2084" i="3"/>
  <c r="AB2085" i="3"/>
  <c r="AB2086" i="3"/>
  <c r="AB2087" i="3"/>
  <c r="AB2088" i="3"/>
  <c r="AB2089" i="3"/>
  <c r="AB2090" i="3"/>
  <c r="AB2091" i="3"/>
  <c r="AB2092" i="3"/>
  <c r="AB2093" i="3"/>
  <c r="AB2094" i="3"/>
  <c r="AB2095" i="3"/>
  <c r="AB2096" i="3"/>
  <c r="AB2097" i="3"/>
  <c r="AB2098" i="3"/>
  <c r="AB2099" i="3"/>
  <c r="AB2100" i="3"/>
  <c r="AB2101" i="3"/>
  <c r="AB2102" i="3"/>
  <c r="AB2103" i="3"/>
  <c r="AB2104" i="3"/>
  <c r="AB2105" i="3"/>
  <c r="AB2106" i="3"/>
  <c r="AB2107" i="3"/>
  <c r="AB2108" i="3"/>
  <c r="AB2109" i="3"/>
  <c r="AB2110" i="3"/>
  <c r="AB2111" i="3"/>
  <c r="AB2112" i="3"/>
  <c r="AB2113" i="3"/>
  <c r="AB2114" i="3"/>
  <c r="AB2115" i="3"/>
  <c r="AB2116" i="3"/>
  <c r="AB2117" i="3"/>
  <c r="AB2118" i="3"/>
  <c r="AB2119" i="3"/>
  <c r="AB2120" i="3"/>
  <c r="AB2121" i="3"/>
  <c r="AB2122" i="3"/>
  <c r="AB2123" i="3"/>
  <c r="AB2124" i="3"/>
  <c r="AB2125" i="3"/>
  <c r="AB2126" i="3"/>
  <c r="AB2127" i="3"/>
  <c r="AB2128" i="3"/>
  <c r="AB2129" i="3"/>
  <c r="AB2130" i="3"/>
  <c r="AB2131" i="3"/>
  <c r="AB2132" i="3"/>
  <c r="AB2133" i="3"/>
  <c r="AB2134" i="3"/>
  <c r="AB2135" i="3"/>
  <c r="AB2136" i="3"/>
  <c r="AB2137" i="3"/>
  <c r="AB2138" i="3"/>
  <c r="AB2139" i="3"/>
  <c r="AB2140" i="3"/>
  <c r="AB2141" i="3"/>
  <c r="AB2142" i="3"/>
  <c r="AB2143" i="3"/>
  <c r="AB2144" i="3"/>
  <c r="AB2145" i="3"/>
  <c r="AB2146" i="3"/>
  <c r="AB2147" i="3"/>
  <c r="AB2148" i="3"/>
  <c r="AB2149" i="3"/>
  <c r="AB2150" i="3"/>
  <c r="AB2151" i="3"/>
  <c r="AB2152" i="3"/>
  <c r="AB2153" i="3"/>
  <c r="AB2154" i="3"/>
  <c r="AB2155" i="3"/>
  <c r="AB2156" i="3"/>
  <c r="AB2157" i="3"/>
  <c r="AB2158" i="3"/>
  <c r="AB2159" i="3"/>
  <c r="AB2160" i="3"/>
  <c r="AB2161" i="3"/>
  <c r="AB2162" i="3"/>
  <c r="AB2163" i="3"/>
  <c r="AB2164" i="3"/>
  <c r="AB2165" i="3"/>
  <c r="AB2166" i="3"/>
  <c r="AB2167" i="3"/>
  <c r="AB2168" i="3"/>
  <c r="AB2169" i="3"/>
  <c r="AB2170" i="3"/>
  <c r="AB2171" i="3"/>
  <c r="AB2172" i="3"/>
  <c r="AB2173" i="3"/>
  <c r="AB2174" i="3"/>
  <c r="AB2175" i="3"/>
  <c r="AB2176" i="3"/>
  <c r="AB2177" i="3"/>
  <c r="AB2178" i="3"/>
  <c r="AB2179" i="3"/>
  <c r="AB2180" i="3"/>
  <c r="AB2181" i="3"/>
  <c r="AB2182" i="3"/>
  <c r="AB2183" i="3"/>
  <c r="AB2184" i="3"/>
  <c r="AB2185" i="3"/>
  <c r="AB2186" i="3"/>
  <c r="AB2187" i="3"/>
  <c r="AB2188" i="3"/>
  <c r="AB2189" i="3"/>
  <c r="AB2190" i="3"/>
  <c r="AB2191" i="3"/>
  <c r="AB2192" i="3"/>
  <c r="AB2193" i="3"/>
  <c r="AB2194" i="3"/>
  <c r="AB2195" i="3"/>
  <c r="AB2196" i="3"/>
  <c r="AB2197" i="3"/>
  <c r="AB2198" i="3"/>
  <c r="AB2199" i="3"/>
  <c r="AB2200" i="3"/>
  <c r="AB2201" i="3"/>
  <c r="AB2202" i="3"/>
  <c r="AB2203" i="3"/>
  <c r="AB2204" i="3"/>
  <c r="AB2205" i="3"/>
  <c r="AB2206" i="3"/>
  <c r="AB2207" i="3"/>
  <c r="AB2208" i="3"/>
  <c r="AB2209" i="3"/>
  <c r="AB2210" i="3"/>
  <c r="AB2211" i="3"/>
  <c r="AB2212" i="3"/>
  <c r="AB2213" i="3"/>
  <c r="AB2214" i="3"/>
  <c r="AB2215" i="3"/>
  <c r="AB2216" i="3"/>
  <c r="AB2217" i="3"/>
  <c r="AB2218" i="3"/>
  <c r="AB2219" i="3"/>
  <c r="AB2220" i="3"/>
  <c r="AB2221" i="3"/>
  <c r="AB2222" i="3"/>
  <c r="AB2223" i="3"/>
  <c r="AB2224" i="3"/>
  <c r="AB2225" i="3"/>
  <c r="AB2226" i="3"/>
  <c r="AB2227" i="3"/>
  <c r="AB2228" i="3"/>
  <c r="AB2229" i="3"/>
  <c r="AB2230" i="3"/>
  <c r="AB2231" i="3"/>
  <c r="AB2232" i="3"/>
  <c r="AB2233" i="3"/>
  <c r="AB2234" i="3"/>
  <c r="AB2235" i="3"/>
  <c r="AB2236" i="3"/>
  <c r="AB2237" i="3"/>
  <c r="AB2238" i="3"/>
  <c r="AB2239" i="3"/>
  <c r="AB2240" i="3"/>
  <c r="AB2241" i="3"/>
  <c r="AB2242" i="3"/>
  <c r="AB2243" i="3"/>
  <c r="AB2244" i="3"/>
  <c r="AB2245" i="3"/>
  <c r="AB2246" i="3"/>
  <c r="AB2247" i="3"/>
  <c r="AB2248" i="3"/>
  <c r="AB2249" i="3"/>
  <c r="AB2250" i="3"/>
  <c r="AB2251" i="3"/>
  <c r="AB2252" i="3"/>
  <c r="AB2253" i="3"/>
  <c r="AB2254" i="3"/>
  <c r="AB2255" i="3"/>
  <c r="AB2256" i="3"/>
  <c r="AB2257" i="3"/>
  <c r="AB2258" i="3"/>
  <c r="AB2259" i="3"/>
  <c r="AB2260" i="3"/>
  <c r="AB2261" i="3"/>
  <c r="AB2262" i="3"/>
  <c r="AB2263" i="3"/>
  <c r="AB2264" i="3"/>
  <c r="AB2265" i="3"/>
  <c r="AB2266" i="3"/>
  <c r="AB2267" i="3"/>
  <c r="AB2268" i="3"/>
  <c r="AB2269" i="3"/>
  <c r="AB2270" i="3"/>
  <c r="AB2271" i="3"/>
  <c r="AB2272" i="3"/>
  <c r="AB2273" i="3"/>
  <c r="AB2274" i="3"/>
  <c r="AB2275" i="3"/>
  <c r="AB2276" i="3"/>
  <c r="AB2277" i="3"/>
  <c r="AB2278" i="3"/>
  <c r="AB2279" i="3"/>
  <c r="AB2280" i="3"/>
  <c r="AB2281" i="3"/>
  <c r="AB2282" i="3"/>
  <c r="AB2283" i="3"/>
  <c r="AB2284" i="3"/>
  <c r="AB2285" i="3"/>
  <c r="AB2286" i="3"/>
  <c r="AB2287" i="3"/>
  <c r="AB2288" i="3"/>
  <c r="AB2289" i="3"/>
  <c r="AB2290" i="3"/>
  <c r="AB2291" i="3"/>
  <c r="AB2292" i="3"/>
  <c r="AB2293" i="3"/>
  <c r="AB2294" i="3"/>
  <c r="AB2295" i="3"/>
  <c r="AB2296" i="3"/>
  <c r="AB2297" i="3"/>
  <c r="AB2298" i="3"/>
  <c r="AB2299" i="3"/>
  <c r="AB2300" i="3"/>
  <c r="AB2301" i="3"/>
  <c r="AB2302" i="3"/>
  <c r="AB2303" i="3"/>
  <c r="AB2304" i="3"/>
  <c r="AB2305" i="3"/>
  <c r="AB2306" i="3"/>
  <c r="AB2307" i="3"/>
  <c r="AB2308" i="3"/>
  <c r="AB2309" i="3"/>
  <c r="AB2310" i="3"/>
  <c r="AB2311" i="3"/>
  <c r="AB2312" i="3"/>
  <c r="AB2313" i="3"/>
  <c r="AB2314" i="3"/>
  <c r="AB2315" i="3"/>
  <c r="AB2316" i="3"/>
  <c r="AB2317" i="3"/>
  <c r="AB2318" i="3"/>
  <c r="AB2319" i="3"/>
  <c r="AB2320" i="3"/>
  <c r="AB2321" i="3"/>
  <c r="AB2322" i="3"/>
  <c r="AB2323" i="3"/>
  <c r="AB2324" i="3"/>
  <c r="AB2325" i="3"/>
  <c r="AB2326" i="3"/>
  <c r="AB2327" i="3"/>
  <c r="AB2328" i="3"/>
  <c r="AB2329" i="3"/>
  <c r="AB2330" i="3"/>
  <c r="AB2331" i="3"/>
  <c r="AB2332" i="3"/>
  <c r="AB2333" i="3"/>
  <c r="AB2334" i="3"/>
  <c r="AB2335" i="3"/>
  <c r="AB2336" i="3"/>
  <c r="AB2337" i="3"/>
  <c r="AB2338" i="3"/>
  <c r="AB2339" i="3"/>
  <c r="AB2340" i="3"/>
  <c r="AB2341" i="3"/>
  <c r="AB2342" i="3"/>
  <c r="AB2343" i="3"/>
  <c r="AB2344" i="3"/>
  <c r="AB2345" i="3"/>
  <c r="AB2346" i="3"/>
  <c r="AB2347" i="3"/>
  <c r="AB2348" i="3"/>
  <c r="AB2349" i="3"/>
  <c r="AB2350" i="3"/>
  <c r="AB2351" i="3"/>
  <c r="AB2352" i="3"/>
  <c r="AB2353" i="3"/>
  <c r="AB2354" i="3"/>
  <c r="AB2355" i="3"/>
  <c r="AB2356" i="3"/>
  <c r="AB2357" i="3"/>
  <c r="AB2358" i="3"/>
  <c r="AB2359" i="3"/>
  <c r="AB2360" i="3"/>
  <c r="AB2361" i="3"/>
  <c r="AB2362" i="3"/>
  <c r="AB2363" i="3"/>
  <c r="AB2364" i="3"/>
  <c r="AB2365" i="3"/>
  <c r="AB2366" i="3"/>
  <c r="AB2367" i="3"/>
  <c r="AB2368" i="3"/>
  <c r="AB2369" i="3"/>
  <c r="AB2370" i="3"/>
  <c r="AB2371" i="3"/>
  <c r="AB2372" i="3"/>
  <c r="AB2373" i="3"/>
  <c r="AB2374" i="3"/>
  <c r="AB2375" i="3"/>
  <c r="AB2376" i="3"/>
  <c r="AB2377" i="3"/>
  <c r="AB2378" i="3"/>
  <c r="AB2379" i="3"/>
  <c r="AB2380" i="3"/>
  <c r="AB2381" i="3"/>
  <c r="AB2382" i="3"/>
  <c r="AB2383" i="3"/>
  <c r="AB2384" i="3"/>
  <c r="AB2385" i="3"/>
  <c r="AB2386" i="3"/>
  <c r="AB2387" i="3"/>
  <c r="AB2388" i="3"/>
  <c r="AB2389" i="3"/>
  <c r="AB2390" i="3"/>
  <c r="AB2391" i="3"/>
  <c r="AB2392" i="3"/>
  <c r="AB2393" i="3"/>
  <c r="AB2394" i="3"/>
  <c r="AB2395" i="3"/>
  <c r="AB2396" i="3"/>
  <c r="AB2397" i="3"/>
  <c r="AB2398" i="3"/>
  <c r="AB2399" i="3"/>
  <c r="AB2400" i="3"/>
  <c r="AB2401" i="3"/>
  <c r="AB2402" i="3"/>
  <c r="AB2403" i="3"/>
  <c r="AB2404" i="3"/>
  <c r="AB2405" i="3"/>
  <c r="AB2406" i="3"/>
  <c r="AB2407" i="3"/>
  <c r="AB2408" i="3"/>
  <c r="AB2409" i="3"/>
  <c r="AB2410" i="3"/>
  <c r="AB2411" i="3"/>
  <c r="AB2412" i="3"/>
  <c r="AB2413" i="3"/>
  <c r="AB2414" i="3"/>
  <c r="AB2415" i="3"/>
  <c r="AB2416" i="3"/>
  <c r="AB2417" i="3"/>
  <c r="AB2418" i="3"/>
  <c r="AB2419" i="3"/>
  <c r="AB2420" i="3"/>
  <c r="AB2421" i="3"/>
  <c r="AB2422" i="3"/>
  <c r="AB2038" i="3"/>
  <c r="B2442" i="3"/>
  <c r="D2437" i="3" l="1"/>
  <c r="E2437" i="3"/>
  <c r="F2437" i="3" s="1"/>
  <c r="G2437" i="3" s="1"/>
  <c r="H2437" i="3" s="1"/>
  <c r="I2437" i="3" s="1"/>
  <c r="J2437" i="3" s="1"/>
  <c r="K2437" i="3" s="1"/>
  <c r="L2437" i="3" s="1"/>
  <c r="M2437" i="3" s="1"/>
  <c r="C2437" i="3"/>
  <c r="N2437" i="3"/>
  <c r="V2424" i="3"/>
  <c r="W2424" i="3"/>
  <c r="X2424" i="3"/>
  <c r="B2437" i="3"/>
  <c r="X2423" i="3"/>
  <c r="W2423" i="3"/>
  <c r="V2423" i="3"/>
  <c r="X2034" i="3"/>
  <c r="W2034" i="3"/>
  <c r="V2034" i="3"/>
  <c r="X2039" i="3"/>
  <c r="X2040" i="3"/>
  <c r="X2041" i="3"/>
  <c r="X2042" i="3"/>
  <c r="X2043" i="3"/>
  <c r="X2044" i="3"/>
  <c r="X2045" i="3"/>
  <c r="X2046" i="3"/>
  <c r="X2047" i="3"/>
  <c r="X2048" i="3"/>
  <c r="X2049" i="3"/>
  <c r="X2050" i="3"/>
  <c r="X2051" i="3"/>
  <c r="X2052" i="3"/>
  <c r="X2053" i="3"/>
  <c r="X2054" i="3"/>
  <c r="X2055" i="3"/>
  <c r="X2056" i="3"/>
  <c r="X2057" i="3"/>
  <c r="X2058" i="3"/>
  <c r="X2059" i="3"/>
  <c r="X2060" i="3"/>
  <c r="X2061" i="3"/>
  <c r="X2062" i="3"/>
  <c r="X2063" i="3"/>
  <c r="X2064" i="3"/>
  <c r="X2065" i="3"/>
  <c r="X2066" i="3"/>
  <c r="X2067" i="3"/>
  <c r="X2068" i="3"/>
  <c r="X2069" i="3"/>
  <c r="X2070" i="3"/>
  <c r="X2071" i="3"/>
  <c r="X2072" i="3"/>
  <c r="X2073" i="3"/>
  <c r="X2074" i="3"/>
  <c r="X2075" i="3"/>
  <c r="X2076" i="3"/>
  <c r="X2077" i="3"/>
  <c r="X2078" i="3"/>
  <c r="X2079" i="3"/>
  <c r="X2080" i="3"/>
  <c r="X2081" i="3"/>
  <c r="X2082" i="3"/>
  <c r="X2083" i="3"/>
  <c r="X2084" i="3"/>
  <c r="X2085" i="3"/>
  <c r="X2086" i="3"/>
  <c r="X2087" i="3"/>
  <c r="X2088" i="3"/>
  <c r="X2089" i="3"/>
  <c r="X2090" i="3"/>
  <c r="X2091" i="3"/>
  <c r="X2092" i="3"/>
  <c r="X2093" i="3"/>
  <c r="X2094" i="3"/>
  <c r="X2095" i="3"/>
  <c r="X2096" i="3"/>
  <c r="X2097" i="3"/>
  <c r="X2098" i="3"/>
  <c r="X2099" i="3"/>
  <c r="X2100" i="3"/>
  <c r="X2101" i="3"/>
  <c r="X2102" i="3"/>
  <c r="X2103" i="3"/>
  <c r="X2104" i="3"/>
  <c r="X2105" i="3"/>
  <c r="X2106" i="3"/>
  <c r="X2107" i="3"/>
  <c r="X2108" i="3"/>
  <c r="X2109" i="3"/>
  <c r="X2110" i="3"/>
  <c r="X2111" i="3"/>
  <c r="X2112" i="3"/>
  <c r="X2113" i="3"/>
  <c r="X2114" i="3"/>
  <c r="X2115" i="3"/>
  <c r="X2116" i="3"/>
  <c r="X2117" i="3"/>
  <c r="X2118" i="3"/>
  <c r="X2119" i="3"/>
  <c r="X2120" i="3"/>
  <c r="X2121" i="3"/>
  <c r="X2122" i="3"/>
  <c r="X2123" i="3"/>
  <c r="X2124" i="3"/>
  <c r="X2125" i="3"/>
  <c r="X2126" i="3"/>
  <c r="X2127" i="3"/>
  <c r="X2128" i="3"/>
  <c r="X2129" i="3"/>
  <c r="X2130" i="3"/>
  <c r="X2131" i="3"/>
  <c r="X2132" i="3"/>
  <c r="X2133" i="3"/>
  <c r="X2134" i="3"/>
  <c r="X2135" i="3"/>
  <c r="X2136" i="3"/>
  <c r="X2137" i="3"/>
  <c r="X2138" i="3"/>
  <c r="X2139" i="3"/>
  <c r="X2140" i="3"/>
  <c r="X2141" i="3"/>
  <c r="X2142" i="3"/>
  <c r="X2143" i="3"/>
  <c r="X2144" i="3"/>
  <c r="X2145" i="3"/>
  <c r="X2146" i="3"/>
  <c r="X2147" i="3"/>
  <c r="X2148" i="3"/>
  <c r="X2149" i="3"/>
  <c r="X2150" i="3"/>
  <c r="X2151" i="3"/>
  <c r="X2152" i="3"/>
  <c r="X2153" i="3"/>
  <c r="X2154" i="3"/>
  <c r="X2155" i="3"/>
  <c r="X2156" i="3"/>
  <c r="X2157" i="3"/>
  <c r="X2158" i="3"/>
  <c r="X2159" i="3"/>
  <c r="X2160" i="3"/>
  <c r="X2161" i="3"/>
  <c r="X2162" i="3"/>
  <c r="X2163" i="3"/>
  <c r="X2164" i="3"/>
  <c r="X2165" i="3"/>
  <c r="X2166" i="3"/>
  <c r="X2167" i="3"/>
  <c r="X2168" i="3"/>
  <c r="X2169" i="3"/>
  <c r="X2170" i="3"/>
  <c r="X2171" i="3"/>
  <c r="X2172" i="3"/>
  <c r="X2173" i="3"/>
  <c r="X2174" i="3"/>
  <c r="X2175" i="3"/>
  <c r="X2176" i="3"/>
  <c r="X2177" i="3"/>
  <c r="X2178" i="3"/>
  <c r="X2179" i="3"/>
  <c r="X2180" i="3"/>
  <c r="X2181" i="3"/>
  <c r="X2182" i="3"/>
  <c r="X2183" i="3"/>
  <c r="X2184" i="3"/>
  <c r="X2185" i="3"/>
  <c r="X2186" i="3"/>
  <c r="X2187" i="3"/>
  <c r="X2188" i="3"/>
  <c r="X2189" i="3"/>
  <c r="X2190" i="3"/>
  <c r="X2191" i="3"/>
  <c r="X2192" i="3"/>
  <c r="X2193" i="3"/>
  <c r="X2194" i="3"/>
  <c r="X2195" i="3"/>
  <c r="X2196" i="3"/>
  <c r="X2197" i="3"/>
  <c r="X2198" i="3"/>
  <c r="X2199" i="3"/>
  <c r="X2200" i="3"/>
  <c r="X2201" i="3"/>
  <c r="X2202" i="3"/>
  <c r="X2203" i="3"/>
  <c r="X2204" i="3"/>
  <c r="X2205" i="3"/>
  <c r="X2206" i="3"/>
  <c r="X2207" i="3"/>
  <c r="X2208" i="3"/>
  <c r="X2209" i="3"/>
  <c r="X2210" i="3"/>
  <c r="X2211" i="3"/>
  <c r="X2212" i="3"/>
  <c r="X2213" i="3"/>
  <c r="X2214" i="3"/>
  <c r="X2215" i="3"/>
  <c r="X2216" i="3"/>
  <c r="X2217" i="3"/>
  <c r="X2218" i="3"/>
  <c r="X2219" i="3"/>
  <c r="X2220" i="3"/>
  <c r="X2221" i="3"/>
  <c r="X2222" i="3"/>
  <c r="X2223" i="3"/>
  <c r="X2224" i="3"/>
  <c r="X2225" i="3"/>
  <c r="X2226" i="3"/>
  <c r="X2227" i="3"/>
  <c r="X2228" i="3"/>
  <c r="X2229" i="3"/>
  <c r="X2230" i="3"/>
  <c r="X2231" i="3"/>
  <c r="X2232" i="3"/>
  <c r="X2233" i="3"/>
  <c r="X2234" i="3"/>
  <c r="X2235" i="3"/>
  <c r="X2236" i="3"/>
  <c r="X2237" i="3"/>
  <c r="X2238" i="3"/>
  <c r="X2239" i="3"/>
  <c r="X2240" i="3"/>
  <c r="X2241" i="3"/>
  <c r="X2242" i="3"/>
  <c r="X2243" i="3"/>
  <c r="X2244" i="3"/>
  <c r="X2245" i="3"/>
  <c r="X2246" i="3"/>
  <c r="X2247" i="3"/>
  <c r="X2248" i="3"/>
  <c r="X2249" i="3"/>
  <c r="X2250" i="3"/>
  <c r="X2251" i="3"/>
  <c r="X2252" i="3"/>
  <c r="X2253" i="3"/>
  <c r="X2254" i="3"/>
  <c r="X2255" i="3"/>
  <c r="X2256" i="3"/>
  <c r="X2257" i="3"/>
  <c r="X2258" i="3"/>
  <c r="X2259" i="3"/>
  <c r="X2260" i="3"/>
  <c r="X2261" i="3"/>
  <c r="X2262" i="3"/>
  <c r="X2263" i="3"/>
  <c r="X2264" i="3"/>
  <c r="X2265" i="3"/>
  <c r="X2266" i="3"/>
  <c r="X2267" i="3"/>
  <c r="X2268" i="3"/>
  <c r="X2269" i="3"/>
  <c r="X2270" i="3"/>
  <c r="X2271" i="3"/>
  <c r="X2272" i="3"/>
  <c r="X2273" i="3"/>
  <c r="X2274" i="3"/>
  <c r="X2275" i="3"/>
  <c r="X2276" i="3"/>
  <c r="X2277" i="3"/>
  <c r="X2278" i="3"/>
  <c r="X2279" i="3"/>
  <c r="X2280" i="3"/>
  <c r="X2281" i="3"/>
  <c r="X2282" i="3"/>
  <c r="X2283" i="3"/>
  <c r="X2284" i="3"/>
  <c r="X2285" i="3"/>
  <c r="X2286" i="3"/>
  <c r="X2287" i="3"/>
  <c r="X2288" i="3"/>
  <c r="X2289" i="3"/>
  <c r="X2290" i="3"/>
  <c r="X2291" i="3"/>
  <c r="X2292" i="3"/>
  <c r="X2293" i="3"/>
  <c r="X2294" i="3"/>
  <c r="X2295" i="3"/>
  <c r="X2296" i="3"/>
  <c r="X2297" i="3"/>
  <c r="X2298" i="3"/>
  <c r="X2299" i="3"/>
  <c r="X2300" i="3"/>
  <c r="X2301" i="3"/>
  <c r="X2302" i="3"/>
  <c r="X2303" i="3"/>
  <c r="X2304" i="3"/>
  <c r="X2305" i="3"/>
  <c r="X2306" i="3"/>
  <c r="X2307" i="3"/>
  <c r="X2308" i="3"/>
  <c r="X2309" i="3"/>
  <c r="X2310" i="3"/>
  <c r="X2311" i="3"/>
  <c r="X2312" i="3"/>
  <c r="X2313" i="3"/>
  <c r="X2314" i="3"/>
  <c r="X2315" i="3"/>
  <c r="X2316" i="3"/>
  <c r="X2317" i="3"/>
  <c r="X2318" i="3"/>
  <c r="X2319" i="3"/>
  <c r="X2320" i="3"/>
  <c r="X2321" i="3"/>
  <c r="X2322" i="3"/>
  <c r="X2323" i="3"/>
  <c r="X2324" i="3"/>
  <c r="X2325" i="3"/>
  <c r="X2326" i="3"/>
  <c r="X2327" i="3"/>
  <c r="X2328" i="3"/>
  <c r="X2329" i="3"/>
  <c r="X2330" i="3"/>
  <c r="X2331" i="3"/>
  <c r="X2332" i="3"/>
  <c r="X2333" i="3"/>
  <c r="X2334" i="3"/>
  <c r="X2335" i="3"/>
  <c r="X2336" i="3"/>
  <c r="X2337" i="3"/>
  <c r="X2338" i="3"/>
  <c r="X2339" i="3"/>
  <c r="X2340" i="3"/>
  <c r="X2341" i="3"/>
  <c r="X2342" i="3"/>
  <c r="X2343" i="3"/>
  <c r="X2344" i="3"/>
  <c r="X2345" i="3"/>
  <c r="X2346" i="3"/>
  <c r="X2347" i="3"/>
  <c r="X2348" i="3"/>
  <c r="X2349" i="3"/>
  <c r="X2350" i="3"/>
  <c r="X2351" i="3"/>
  <c r="X2352" i="3"/>
  <c r="X2353" i="3"/>
  <c r="X2354" i="3"/>
  <c r="X2355" i="3"/>
  <c r="X2356" i="3"/>
  <c r="X2357" i="3"/>
  <c r="X2358" i="3"/>
  <c r="X2359" i="3"/>
  <c r="X2360" i="3"/>
  <c r="X2361" i="3"/>
  <c r="X2362" i="3"/>
  <c r="X2363" i="3"/>
  <c r="X2364" i="3"/>
  <c r="X2365" i="3"/>
  <c r="X2366" i="3"/>
  <c r="X2367" i="3"/>
  <c r="X2368" i="3"/>
  <c r="X2369" i="3"/>
  <c r="X2370" i="3"/>
  <c r="X2371" i="3"/>
  <c r="X2372" i="3"/>
  <c r="X2373" i="3"/>
  <c r="X2374" i="3"/>
  <c r="X2375" i="3"/>
  <c r="X2376" i="3"/>
  <c r="X2377" i="3"/>
  <c r="X2378" i="3"/>
  <c r="X2379" i="3"/>
  <c r="X2380" i="3"/>
  <c r="X2381" i="3"/>
  <c r="X2382" i="3"/>
  <c r="X2383" i="3"/>
  <c r="X2384" i="3"/>
  <c r="X2385" i="3"/>
  <c r="X2386" i="3"/>
  <c r="X2387" i="3"/>
  <c r="X2388" i="3"/>
  <c r="X2389" i="3"/>
  <c r="X2390" i="3"/>
  <c r="X2391" i="3"/>
  <c r="X2392" i="3"/>
  <c r="X2393" i="3"/>
  <c r="X2394" i="3"/>
  <c r="X2395" i="3"/>
  <c r="X2396" i="3"/>
  <c r="X2397" i="3"/>
  <c r="X2398" i="3"/>
  <c r="X2399" i="3"/>
  <c r="X2400" i="3"/>
  <c r="X2401" i="3"/>
  <c r="X2402" i="3"/>
  <c r="X2403" i="3"/>
  <c r="X2404" i="3"/>
  <c r="X2405" i="3"/>
  <c r="X2406" i="3"/>
  <c r="X2407" i="3"/>
  <c r="X2408" i="3"/>
  <c r="X2409" i="3"/>
  <c r="X2410" i="3"/>
  <c r="X2411" i="3"/>
  <c r="X2412" i="3"/>
  <c r="X2413" i="3"/>
  <c r="X2414" i="3"/>
  <c r="X2415" i="3"/>
  <c r="X2416" i="3"/>
  <c r="X2417" i="3"/>
  <c r="X2418" i="3"/>
  <c r="X2419" i="3"/>
  <c r="X2420" i="3"/>
  <c r="X2421" i="3"/>
  <c r="X2422" i="3"/>
  <c r="X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038" i="3"/>
  <c r="V2038" i="3"/>
  <c r="Q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413" i="3"/>
  <c r="V2414" i="3"/>
  <c r="V2415" i="3"/>
  <c r="V2416" i="3"/>
  <c r="V2417" i="3"/>
  <c r="V2418" i="3"/>
  <c r="V2419" i="3"/>
  <c r="V2420" i="3"/>
  <c r="V2421" i="3"/>
  <c r="V2422" i="3"/>
  <c r="O2038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1419" i="3"/>
  <c r="X1420" i="3"/>
  <c r="X1421" i="3"/>
  <c r="X1422" i="3"/>
  <c r="X1423" i="3"/>
  <c r="X1424" i="3"/>
  <c r="X1425" i="3"/>
  <c r="X1426" i="3"/>
  <c r="X1427" i="3"/>
  <c r="X1428" i="3"/>
  <c r="X1429" i="3"/>
  <c r="X1430" i="3"/>
  <c r="X1431" i="3"/>
  <c r="X1432" i="3"/>
  <c r="X1433" i="3"/>
  <c r="X1434" i="3"/>
  <c r="X1435" i="3"/>
  <c r="X1436" i="3"/>
  <c r="X1437" i="3"/>
  <c r="X1438" i="3"/>
  <c r="X1439" i="3"/>
  <c r="X1440" i="3"/>
  <c r="X1441" i="3"/>
  <c r="X1442" i="3"/>
  <c r="X1443" i="3"/>
  <c r="X1444" i="3"/>
  <c r="X1445" i="3"/>
  <c r="X1446" i="3"/>
  <c r="X1447" i="3"/>
  <c r="X1448" i="3"/>
  <c r="X1449" i="3"/>
  <c r="X1450" i="3"/>
  <c r="X1451" i="3"/>
  <c r="X1452" i="3"/>
  <c r="X1453" i="3"/>
  <c r="X1454" i="3"/>
  <c r="X1455" i="3"/>
  <c r="X1456" i="3"/>
  <c r="X1457" i="3"/>
  <c r="X1458" i="3"/>
  <c r="X1459" i="3"/>
  <c r="X1460" i="3"/>
  <c r="X1461" i="3"/>
  <c r="X1462" i="3"/>
  <c r="X1463" i="3"/>
  <c r="X1464" i="3"/>
  <c r="X1465" i="3"/>
  <c r="X1466" i="3"/>
  <c r="X1467" i="3"/>
  <c r="X1468" i="3"/>
  <c r="X1469" i="3"/>
  <c r="X1470" i="3"/>
  <c r="X1471" i="3"/>
  <c r="X1472" i="3"/>
  <c r="X1473" i="3"/>
  <c r="X1474" i="3"/>
  <c r="X1475" i="3"/>
  <c r="X1476" i="3"/>
  <c r="X1477" i="3"/>
  <c r="X1478" i="3"/>
  <c r="X1479" i="3"/>
  <c r="X1480" i="3"/>
  <c r="X1481" i="3"/>
  <c r="X1482" i="3"/>
  <c r="X1483" i="3"/>
  <c r="X1484" i="3"/>
  <c r="X1485" i="3"/>
  <c r="X1486" i="3"/>
  <c r="X1487" i="3"/>
  <c r="X1488" i="3"/>
  <c r="X1489" i="3"/>
  <c r="X1490" i="3"/>
  <c r="X1491" i="3"/>
  <c r="X1492" i="3"/>
  <c r="X1493" i="3"/>
  <c r="X1494" i="3"/>
  <c r="X1495" i="3"/>
  <c r="X1496" i="3"/>
  <c r="X1497" i="3"/>
  <c r="X1498" i="3"/>
  <c r="X1499" i="3"/>
  <c r="X1500" i="3"/>
  <c r="X1501" i="3"/>
  <c r="X1502" i="3"/>
  <c r="X1503" i="3"/>
  <c r="X1504" i="3"/>
  <c r="X1505" i="3"/>
  <c r="X1506" i="3"/>
  <c r="X1507" i="3"/>
  <c r="X1508" i="3"/>
  <c r="X1509" i="3"/>
  <c r="X1510" i="3"/>
  <c r="X1511" i="3"/>
  <c r="X1512" i="3"/>
  <c r="X1513" i="3"/>
  <c r="X1514" i="3"/>
  <c r="X1515" i="3"/>
  <c r="X1516" i="3"/>
  <c r="X1517" i="3"/>
  <c r="X1518" i="3"/>
  <c r="X1519" i="3"/>
  <c r="X1520" i="3"/>
  <c r="X1521" i="3"/>
  <c r="X1522" i="3"/>
  <c r="X1523" i="3"/>
  <c r="X1524" i="3"/>
  <c r="X1525" i="3"/>
  <c r="X1526" i="3"/>
  <c r="X1527" i="3"/>
  <c r="X1528" i="3"/>
  <c r="X1529" i="3"/>
  <c r="X1530" i="3"/>
  <c r="X1531" i="3"/>
  <c r="X1532" i="3"/>
  <c r="X1533" i="3"/>
  <c r="X1534" i="3"/>
  <c r="X1535" i="3"/>
  <c r="X1536" i="3"/>
  <c r="X1537" i="3"/>
  <c r="X1538" i="3"/>
  <c r="X1539" i="3"/>
  <c r="X1540" i="3"/>
  <c r="X1541" i="3"/>
  <c r="X1542" i="3"/>
  <c r="X1543" i="3"/>
  <c r="X1544" i="3"/>
  <c r="X1545" i="3"/>
  <c r="X1546" i="3"/>
  <c r="X1547" i="3"/>
  <c r="X1548" i="3"/>
  <c r="X1549" i="3"/>
  <c r="X1550" i="3"/>
  <c r="X1551" i="3"/>
  <c r="X1552" i="3"/>
  <c r="X1553" i="3"/>
  <c r="X1554" i="3"/>
  <c r="X1555" i="3"/>
  <c r="X1556" i="3"/>
  <c r="X1557" i="3"/>
  <c r="X1558" i="3"/>
  <c r="X1559" i="3"/>
  <c r="X1560" i="3"/>
  <c r="X1561" i="3"/>
  <c r="X1562" i="3"/>
  <c r="X1563" i="3"/>
  <c r="X1564" i="3"/>
  <c r="X1565" i="3"/>
  <c r="X1566" i="3"/>
  <c r="X1567" i="3"/>
  <c r="X1568" i="3"/>
  <c r="X1569" i="3"/>
  <c r="X1570" i="3"/>
  <c r="X1571" i="3"/>
  <c r="X1572" i="3"/>
  <c r="X1573" i="3"/>
  <c r="X1574" i="3"/>
  <c r="X1575" i="3"/>
  <c r="X1576" i="3"/>
  <c r="X1577" i="3"/>
  <c r="X1578" i="3"/>
  <c r="X1579" i="3"/>
  <c r="X1580" i="3"/>
  <c r="X1581" i="3"/>
  <c r="X1582" i="3"/>
  <c r="X1583" i="3"/>
  <c r="X1584" i="3"/>
  <c r="X1585" i="3"/>
  <c r="X1586" i="3"/>
  <c r="X1587" i="3"/>
  <c r="X1588" i="3"/>
  <c r="X1589" i="3"/>
  <c r="X1590" i="3"/>
  <c r="X1591" i="3"/>
  <c r="X1592" i="3"/>
  <c r="X1593" i="3"/>
  <c r="X1594" i="3"/>
  <c r="X1595" i="3"/>
  <c r="X1596" i="3"/>
  <c r="X1597" i="3"/>
  <c r="X1598" i="3"/>
  <c r="X1599" i="3"/>
  <c r="X1600" i="3"/>
  <c r="X1601" i="3"/>
  <c r="X1602" i="3"/>
  <c r="X1603" i="3"/>
  <c r="X1604" i="3"/>
  <c r="X1605" i="3"/>
  <c r="X1606" i="3"/>
  <c r="X1607" i="3"/>
  <c r="X1608" i="3"/>
  <c r="X1609" i="3"/>
  <c r="X1610" i="3"/>
  <c r="X1611" i="3"/>
  <c r="X1612" i="3"/>
  <c r="X1613" i="3"/>
  <c r="X1614" i="3"/>
  <c r="X1615" i="3"/>
  <c r="X1616" i="3"/>
  <c r="X1617" i="3"/>
  <c r="X1618" i="3"/>
  <c r="X1619" i="3"/>
  <c r="X1620" i="3"/>
  <c r="X1621" i="3"/>
  <c r="X1622" i="3"/>
  <c r="X1623" i="3"/>
  <c r="X1624" i="3"/>
  <c r="X1625" i="3"/>
  <c r="X1626" i="3"/>
  <c r="X1627" i="3"/>
  <c r="X1628" i="3"/>
  <c r="X1629" i="3"/>
  <c r="X1630" i="3"/>
  <c r="X1631" i="3"/>
  <c r="X1632" i="3"/>
  <c r="X1633" i="3"/>
  <c r="X1634" i="3"/>
  <c r="X1635" i="3"/>
  <c r="X1636" i="3"/>
  <c r="X1637" i="3"/>
  <c r="X1638" i="3"/>
  <c r="X1639" i="3"/>
  <c r="X1640" i="3"/>
  <c r="X1641" i="3"/>
  <c r="X1642" i="3"/>
  <c r="X1643" i="3"/>
  <c r="X1644" i="3"/>
  <c r="X1645" i="3"/>
  <c r="X1646" i="3"/>
  <c r="X1647" i="3"/>
  <c r="X1648" i="3"/>
  <c r="X1649" i="3"/>
  <c r="X1650" i="3"/>
  <c r="X1651" i="3"/>
  <c r="X1652" i="3"/>
  <c r="X1653" i="3"/>
  <c r="X1654" i="3"/>
  <c r="X1655" i="3"/>
  <c r="X1656" i="3"/>
  <c r="X1657" i="3"/>
  <c r="X1658" i="3"/>
  <c r="X1659" i="3"/>
  <c r="X1660" i="3"/>
  <c r="X1661" i="3"/>
  <c r="X1662" i="3"/>
  <c r="X1663" i="3"/>
  <c r="X1664" i="3"/>
  <c r="X1665" i="3"/>
  <c r="X1666" i="3"/>
  <c r="X1667" i="3"/>
  <c r="X1668" i="3"/>
  <c r="X1669" i="3"/>
  <c r="X1670" i="3"/>
  <c r="X1671" i="3"/>
  <c r="X1672" i="3"/>
  <c r="X1673" i="3"/>
  <c r="X1674" i="3"/>
  <c r="X1675" i="3"/>
  <c r="X1676" i="3"/>
  <c r="X1677" i="3"/>
  <c r="X1678" i="3"/>
  <c r="X1679" i="3"/>
  <c r="X1680" i="3"/>
  <c r="X1681" i="3"/>
  <c r="X1682" i="3"/>
  <c r="X1683" i="3"/>
  <c r="X1684" i="3"/>
  <c r="X1685" i="3"/>
  <c r="X1686" i="3"/>
  <c r="X1687" i="3"/>
  <c r="X1688" i="3"/>
  <c r="X1689" i="3"/>
  <c r="X1690" i="3"/>
  <c r="X1691" i="3"/>
  <c r="X1692" i="3"/>
  <c r="X1693" i="3"/>
  <c r="X1694" i="3"/>
  <c r="X1695" i="3"/>
  <c r="X1696" i="3"/>
  <c r="X1697" i="3"/>
  <c r="X1698" i="3"/>
  <c r="X1699" i="3"/>
  <c r="X1700" i="3"/>
  <c r="X1701" i="3"/>
  <c r="X1702" i="3"/>
  <c r="X1703" i="3"/>
  <c r="X1704" i="3"/>
  <c r="X1705" i="3"/>
  <c r="X1706" i="3"/>
  <c r="X1707" i="3"/>
  <c r="X1708" i="3"/>
  <c r="X1709" i="3"/>
  <c r="X1710" i="3"/>
  <c r="X1711" i="3"/>
  <c r="X1712" i="3"/>
  <c r="X1713" i="3"/>
  <c r="X1714" i="3"/>
  <c r="X1715" i="3"/>
  <c r="X1716" i="3"/>
  <c r="X1717" i="3"/>
  <c r="X1718" i="3"/>
  <c r="X1719" i="3"/>
  <c r="X1720" i="3"/>
  <c r="X1721" i="3"/>
  <c r="X1722" i="3"/>
  <c r="X1723" i="3"/>
  <c r="X1724" i="3"/>
  <c r="X1725" i="3"/>
  <c r="X1726" i="3"/>
  <c r="X1727" i="3"/>
  <c r="X1728" i="3"/>
  <c r="X1729" i="3"/>
  <c r="X1730" i="3"/>
  <c r="X1731" i="3"/>
  <c r="X1732" i="3"/>
  <c r="X1733" i="3"/>
  <c r="X1734" i="3"/>
  <c r="X1735" i="3"/>
  <c r="X1736" i="3"/>
  <c r="X1737" i="3"/>
  <c r="X1738" i="3"/>
  <c r="X1739" i="3"/>
  <c r="X1740" i="3"/>
  <c r="X1741" i="3"/>
  <c r="X1742" i="3"/>
  <c r="X1743" i="3"/>
  <c r="X1744" i="3"/>
  <c r="X1745" i="3"/>
  <c r="X1746" i="3"/>
  <c r="X1747" i="3"/>
  <c r="X1748" i="3"/>
  <c r="X1749" i="3"/>
  <c r="X1750" i="3"/>
  <c r="X1751" i="3"/>
  <c r="X1752" i="3"/>
  <c r="X1753" i="3"/>
  <c r="X1754" i="3"/>
  <c r="X1755" i="3"/>
  <c r="X1756" i="3"/>
  <c r="X1757" i="3"/>
  <c r="X1758" i="3"/>
  <c r="X1759" i="3"/>
  <c r="X1760" i="3"/>
  <c r="X1761" i="3"/>
  <c r="X1762" i="3"/>
  <c r="X1763" i="3"/>
  <c r="X1764" i="3"/>
  <c r="X1765" i="3"/>
  <c r="X1766" i="3"/>
  <c r="X1767" i="3"/>
  <c r="X1768" i="3"/>
  <c r="X1769" i="3"/>
  <c r="X1770" i="3"/>
  <c r="X1771" i="3"/>
  <c r="X1772" i="3"/>
  <c r="X1773" i="3"/>
  <c r="X1774" i="3"/>
  <c r="X1775" i="3"/>
  <c r="X1776" i="3"/>
  <c r="X1777" i="3"/>
  <c r="X1778" i="3"/>
  <c r="X1779" i="3"/>
  <c r="X1780" i="3"/>
  <c r="X1781" i="3"/>
  <c r="X1782" i="3"/>
  <c r="X1783" i="3"/>
  <c r="X1784" i="3"/>
  <c r="X1785" i="3"/>
  <c r="X1786" i="3"/>
  <c r="X1787" i="3"/>
  <c r="X1788" i="3"/>
  <c r="X1789" i="3"/>
  <c r="X1790" i="3"/>
  <c r="X1791" i="3"/>
  <c r="X1792" i="3"/>
  <c r="X1793" i="3"/>
  <c r="X1794" i="3"/>
  <c r="X1795" i="3"/>
  <c r="X1796" i="3"/>
  <c r="X1797" i="3"/>
  <c r="X1798" i="3"/>
  <c r="X1799" i="3"/>
  <c r="X1800" i="3"/>
  <c r="X1801" i="3"/>
  <c r="X1802" i="3"/>
  <c r="X1803" i="3"/>
  <c r="X1804" i="3"/>
  <c r="X1805" i="3"/>
  <c r="X1806" i="3"/>
  <c r="X1807" i="3"/>
  <c r="X1808" i="3"/>
  <c r="X1809" i="3"/>
  <c r="X1810" i="3"/>
  <c r="X1811" i="3"/>
  <c r="X1812" i="3"/>
  <c r="X1813" i="3"/>
  <c r="X1814" i="3"/>
  <c r="X1815" i="3"/>
  <c r="X1816" i="3"/>
  <c r="X1817" i="3"/>
  <c r="X1818" i="3"/>
  <c r="X1819" i="3"/>
  <c r="X1820" i="3"/>
  <c r="X1821" i="3"/>
  <c r="X1822" i="3"/>
  <c r="X1823" i="3"/>
  <c r="X1824" i="3"/>
  <c r="X1825" i="3"/>
  <c r="X1826" i="3"/>
  <c r="X1827" i="3"/>
  <c r="X1828" i="3"/>
  <c r="X1829" i="3"/>
  <c r="X1830" i="3"/>
  <c r="X1831" i="3"/>
  <c r="X1832" i="3"/>
  <c r="X1833" i="3"/>
  <c r="X1834" i="3"/>
  <c r="X1835" i="3"/>
  <c r="X1836" i="3"/>
  <c r="X1837" i="3"/>
  <c r="X1838" i="3"/>
  <c r="X1839" i="3"/>
  <c r="X1840" i="3"/>
  <c r="X1841" i="3"/>
  <c r="X1842" i="3"/>
  <c r="X1843" i="3"/>
  <c r="X1844" i="3"/>
  <c r="X1845" i="3"/>
  <c r="X1846" i="3"/>
  <c r="X1847" i="3"/>
  <c r="X1848" i="3"/>
  <c r="X1849" i="3"/>
  <c r="X1850" i="3"/>
  <c r="X1851" i="3"/>
  <c r="X1852" i="3"/>
  <c r="X1853" i="3"/>
  <c r="X1854" i="3"/>
  <c r="X1855" i="3"/>
  <c r="X1856" i="3"/>
  <c r="X1857" i="3"/>
  <c r="X1858" i="3"/>
  <c r="X1859" i="3"/>
  <c r="X1860" i="3"/>
  <c r="X1861" i="3"/>
  <c r="X1862" i="3"/>
  <c r="X1863" i="3"/>
  <c r="X1864" i="3"/>
  <c r="X1865" i="3"/>
  <c r="X1866" i="3"/>
  <c r="X1867" i="3"/>
  <c r="X1868" i="3"/>
  <c r="X1869" i="3"/>
  <c r="X1870" i="3"/>
  <c r="X1871" i="3"/>
  <c r="X1872" i="3"/>
  <c r="X1873" i="3"/>
  <c r="X1874" i="3"/>
  <c r="X1875" i="3"/>
  <c r="X1876" i="3"/>
  <c r="X1877" i="3"/>
  <c r="X1878" i="3"/>
  <c r="X1879" i="3"/>
  <c r="X1880" i="3"/>
  <c r="X1881" i="3"/>
  <c r="X1882" i="3"/>
  <c r="X1883" i="3"/>
  <c r="X1884" i="3"/>
  <c r="X1885" i="3"/>
  <c r="X1886" i="3"/>
  <c r="X1887" i="3"/>
  <c r="X1888" i="3"/>
  <c r="X1889" i="3"/>
  <c r="X1890" i="3"/>
  <c r="X1891" i="3"/>
  <c r="X1892" i="3"/>
  <c r="X1893" i="3"/>
  <c r="X1894" i="3"/>
  <c r="X1895" i="3"/>
  <c r="X1896" i="3"/>
  <c r="X1897" i="3"/>
  <c r="X1898" i="3"/>
  <c r="X1899" i="3"/>
  <c r="X1900" i="3"/>
  <c r="X1901" i="3"/>
  <c r="X1902" i="3"/>
  <c r="X1903" i="3"/>
  <c r="X1904" i="3"/>
  <c r="X1905" i="3"/>
  <c r="X1906" i="3"/>
  <c r="X1907" i="3"/>
  <c r="X1908" i="3"/>
  <c r="X1909" i="3"/>
  <c r="X1910" i="3"/>
  <c r="X1911" i="3"/>
  <c r="X1912" i="3"/>
  <c r="X1913" i="3"/>
  <c r="X1914" i="3"/>
  <c r="X1915" i="3"/>
  <c r="X1916" i="3"/>
  <c r="X1917" i="3"/>
  <c r="X1918" i="3"/>
  <c r="X1919" i="3"/>
  <c r="X1920" i="3"/>
  <c r="X1921" i="3"/>
  <c r="X1922" i="3"/>
  <c r="X1923" i="3"/>
  <c r="X1924" i="3"/>
  <c r="X1925" i="3"/>
  <c r="X1926" i="3"/>
  <c r="X1927" i="3"/>
  <c r="X1928" i="3"/>
  <c r="X1929" i="3"/>
  <c r="X1930" i="3"/>
  <c r="X1931" i="3"/>
  <c r="X1932" i="3"/>
  <c r="X1933" i="3"/>
  <c r="X1934" i="3"/>
  <c r="X1935" i="3"/>
  <c r="X1936" i="3"/>
  <c r="X1937" i="3"/>
  <c r="X1938" i="3"/>
  <c r="X1939" i="3"/>
  <c r="X1940" i="3"/>
  <c r="X1941" i="3"/>
  <c r="X1942" i="3"/>
  <c r="X1943" i="3"/>
  <c r="X1944" i="3"/>
  <c r="X1945" i="3"/>
  <c r="X1946" i="3"/>
  <c r="X1947" i="3"/>
  <c r="X1948" i="3"/>
  <c r="X1949" i="3"/>
  <c r="X1950" i="3"/>
  <c r="X1951" i="3"/>
  <c r="X1952" i="3"/>
  <c r="X1953" i="3"/>
  <c r="X1954" i="3"/>
  <c r="X1955" i="3"/>
  <c r="X1956" i="3"/>
  <c r="X1957" i="3"/>
  <c r="X1958" i="3"/>
  <c r="X1959" i="3"/>
  <c r="X1960" i="3"/>
  <c r="X1961" i="3"/>
  <c r="X1962" i="3"/>
  <c r="X1963" i="3"/>
  <c r="X1964" i="3"/>
  <c r="X1965" i="3"/>
  <c r="X1966" i="3"/>
  <c r="X1967" i="3"/>
  <c r="X1968" i="3"/>
  <c r="X1969" i="3"/>
  <c r="X1970" i="3"/>
  <c r="X1971" i="3"/>
  <c r="X1972" i="3"/>
  <c r="X1973" i="3"/>
  <c r="X1974" i="3"/>
  <c r="X1975" i="3"/>
  <c r="X1976" i="3"/>
  <c r="X1977" i="3"/>
  <c r="X1978" i="3"/>
  <c r="X1979" i="3"/>
  <c r="X1980" i="3"/>
  <c r="X1981" i="3"/>
  <c r="X1982" i="3"/>
  <c r="X1983" i="3"/>
  <c r="X1984" i="3"/>
  <c r="X1985" i="3"/>
  <c r="X1986" i="3"/>
  <c r="X1987" i="3"/>
  <c r="X1988" i="3"/>
  <c r="X1989" i="3"/>
  <c r="X1990" i="3"/>
  <c r="X1991" i="3"/>
  <c r="X1992" i="3"/>
  <c r="X1993" i="3"/>
  <c r="X1994" i="3"/>
  <c r="X1995" i="3"/>
  <c r="X1996" i="3"/>
  <c r="X1997" i="3"/>
  <c r="X1998" i="3"/>
  <c r="X1999" i="3"/>
  <c r="X2000" i="3"/>
  <c r="X2001" i="3"/>
  <c r="X2002" i="3"/>
  <c r="X2003" i="3"/>
  <c r="X2004" i="3"/>
  <c r="X2005" i="3"/>
  <c r="X2006" i="3"/>
  <c r="X2007" i="3"/>
  <c r="X2008" i="3"/>
  <c r="X2009" i="3"/>
  <c r="X2010" i="3"/>
  <c r="X2011" i="3"/>
  <c r="X2012" i="3"/>
  <c r="X2013" i="3"/>
  <c r="X2014" i="3"/>
  <c r="X2015" i="3"/>
  <c r="X2016" i="3"/>
  <c r="X2017" i="3"/>
  <c r="X2018" i="3"/>
  <c r="X2019" i="3"/>
  <c r="X2020" i="3"/>
  <c r="X2021" i="3"/>
  <c r="X2022" i="3"/>
  <c r="X2023" i="3"/>
  <c r="X2024" i="3"/>
  <c r="X2025" i="3"/>
  <c r="X2026" i="3"/>
  <c r="X2027" i="3"/>
  <c r="X2028" i="3"/>
  <c r="X2029" i="3"/>
  <c r="X2030" i="3"/>
  <c r="X2031" i="3"/>
  <c r="X2032" i="3"/>
  <c r="X2033" i="3"/>
  <c r="X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13" i="3"/>
  <c r="Q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13" i="3"/>
  <c r="N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13" i="3"/>
  <c r="L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13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88" i="4"/>
  <c r="I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88" i="4"/>
  <c r="H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88" i="4"/>
  <c r="G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88" i="4"/>
  <c r="F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88" i="4"/>
  <c r="E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88" i="4"/>
  <c r="D89" i="4"/>
  <c r="C90" i="4"/>
  <c r="C91" i="4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88" i="4"/>
  <c r="C89" i="4" s="1"/>
  <c r="D2" i="5"/>
  <c r="E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2" i="5"/>
  <c r="G2" i="5" s="1"/>
  <c r="D3" i="5"/>
  <c r="E3" i="5" s="1"/>
  <c r="D4" i="5"/>
  <c r="D5" i="5"/>
  <c r="E5" i="5" s="1"/>
  <c r="D6" i="5"/>
  <c r="D7" i="5"/>
  <c r="E7" i="5" s="1"/>
  <c r="D8" i="5"/>
  <c r="D9" i="5"/>
  <c r="E9" i="5" s="1"/>
  <c r="D10" i="5"/>
  <c r="D11" i="5"/>
  <c r="D12" i="5"/>
  <c r="D13" i="5"/>
  <c r="E13" i="5" s="1"/>
  <c r="D14" i="5"/>
  <c r="D15" i="5"/>
  <c r="E15" i="5" s="1"/>
  <c r="D16" i="5"/>
  <c r="D17" i="5"/>
  <c r="E17" i="5" s="1"/>
  <c r="D18" i="5"/>
  <c r="D19" i="5"/>
  <c r="E19" i="5" s="1"/>
  <c r="D20" i="5"/>
  <c r="D21" i="5"/>
  <c r="E21" i="5" s="1"/>
  <c r="D22" i="5"/>
  <c r="D23" i="5"/>
  <c r="E23" i="5" s="1"/>
  <c r="D24" i="5"/>
  <c r="D25" i="5"/>
  <c r="E25" i="5" s="1"/>
  <c r="D26" i="5"/>
  <c r="D27" i="5"/>
  <c r="E27" i="5" s="1"/>
  <c r="D28" i="5"/>
  <c r="D29" i="5"/>
  <c r="E29" i="5" s="1"/>
  <c r="D30" i="5"/>
  <c r="D31" i="5"/>
  <c r="E31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I2424" i="3"/>
  <c r="J2423" i="3"/>
  <c r="I2423" i="3"/>
  <c r="I2034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7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1" i="3"/>
  <c r="Q2132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4" i="3"/>
  <c r="Q2155" i="3"/>
  <c r="Q2156" i="3"/>
  <c r="Q2157" i="3"/>
  <c r="Q2158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3" i="3"/>
  <c r="Q2184" i="3"/>
  <c r="Q2185" i="3"/>
  <c r="Q2186" i="3"/>
  <c r="Q2187" i="3"/>
  <c r="Q2188" i="3"/>
  <c r="Q2189" i="3"/>
  <c r="Q2190" i="3"/>
  <c r="Q2193" i="3"/>
  <c r="Q2194" i="3"/>
  <c r="Q2195" i="3"/>
  <c r="Q2196" i="3"/>
  <c r="Q2197" i="3"/>
  <c r="Q2198" i="3"/>
  <c r="Q2199" i="3"/>
  <c r="Q2200" i="3"/>
  <c r="Q2201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8" i="3"/>
  <c r="Q2220" i="3"/>
  <c r="Q2221" i="3"/>
  <c r="Q2222" i="3"/>
  <c r="Q2225" i="3"/>
  <c r="Q2226" i="3"/>
  <c r="Q2227" i="3"/>
  <c r="Q2228" i="3"/>
  <c r="Q2229" i="3"/>
  <c r="Q2230" i="3"/>
  <c r="Q2231" i="3"/>
  <c r="Q2233" i="3"/>
  <c r="Q2234" i="3"/>
  <c r="Q2235" i="3"/>
  <c r="Q2236" i="3"/>
  <c r="Q2237" i="3"/>
  <c r="Q2239" i="3"/>
  <c r="Q2240" i="3"/>
  <c r="Q2241" i="3"/>
  <c r="Q2243" i="3"/>
  <c r="Q2244" i="3"/>
  <c r="Q2245" i="3"/>
  <c r="Q2246" i="3"/>
  <c r="Q2247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4" i="3"/>
  <c r="Q2315" i="3"/>
  <c r="Q2316" i="3"/>
  <c r="Q2317" i="3"/>
  <c r="Q2318" i="3"/>
  <c r="Q2319" i="3"/>
  <c r="Q2320" i="3"/>
  <c r="Q2321" i="3"/>
  <c r="Q2322" i="3"/>
  <c r="Q2323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E30" i="5" l="1"/>
  <c r="C30" i="5" s="1"/>
  <c r="H30" i="5" s="1"/>
  <c r="I30" i="5" s="1"/>
  <c r="E26" i="5"/>
  <c r="C26" i="5" s="1"/>
  <c r="H26" i="5" s="1"/>
  <c r="I26" i="5" s="1"/>
  <c r="E22" i="5"/>
  <c r="C22" i="5" s="1"/>
  <c r="H22" i="5" s="1"/>
  <c r="I22" i="5" s="1"/>
  <c r="E18" i="5"/>
  <c r="C18" i="5" s="1"/>
  <c r="H18" i="5" s="1"/>
  <c r="I18" i="5" s="1"/>
  <c r="E14" i="5"/>
  <c r="C14" i="5" s="1"/>
  <c r="H14" i="5" s="1"/>
  <c r="I14" i="5" s="1"/>
  <c r="E10" i="5"/>
  <c r="C10" i="5" s="1"/>
  <c r="H10" i="5" s="1"/>
  <c r="I10" i="5" s="1"/>
  <c r="E6" i="5"/>
  <c r="C6" i="5" s="1"/>
  <c r="H6" i="5" s="1"/>
  <c r="I6" i="5" s="1"/>
  <c r="C29" i="5"/>
  <c r="H29" i="5" s="1"/>
  <c r="I29" i="5" s="1"/>
  <c r="C25" i="5"/>
  <c r="H25" i="5" s="1"/>
  <c r="I25" i="5" s="1"/>
  <c r="C21" i="5"/>
  <c r="H21" i="5" s="1"/>
  <c r="I21" i="5" s="1"/>
  <c r="C17" i="5"/>
  <c r="H17" i="5" s="1"/>
  <c r="I17" i="5" s="1"/>
  <c r="C13" i="5"/>
  <c r="H13" i="5" s="1"/>
  <c r="I13" i="5" s="1"/>
  <c r="C9" i="5"/>
  <c r="H9" i="5" s="1"/>
  <c r="I9" i="5" s="1"/>
  <c r="C5" i="5"/>
  <c r="H5" i="5" s="1"/>
  <c r="I5" i="5" s="1"/>
  <c r="E28" i="5"/>
  <c r="C28" i="5" s="1"/>
  <c r="H28" i="5" s="1"/>
  <c r="I28" i="5" s="1"/>
  <c r="E24" i="5"/>
  <c r="C24" i="5" s="1"/>
  <c r="H24" i="5" s="1"/>
  <c r="I24" i="5" s="1"/>
  <c r="E20" i="5"/>
  <c r="C20" i="5" s="1"/>
  <c r="H20" i="5" s="1"/>
  <c r="I20" i="5" s="1"/>
  <c r="E16" i="5"/>
  <c r="C16" i="5" s="1"/>
  <c r="H16" i="5" s="1"/>
  <c r="I16" i="5" s="1"/>
  <c r="E12" i="5"/>
  <c r="C12" i="5" s="1"/>
  <c r="H12" i="5" s="1"/>
  <c r="I12" i="5" s="1"/>
  <c r="E8" i="5"/>
  <c r="C8" i="5" s="1"/>
  <c r="H8" i="5" s="1"/>
  <c r="I8" i="5" s="1"/>
  <c r="E4" i="5"/>
  <c r="C4" i="5" s="1"/>
  <c r="H4" i="5" s="1"/>
  <c r="I4" i="5" s="1"/>
  <c r="E11" i="5"/>
  <c r="C11" i="5" s="1"/>
  <c r="H11" i="5" s="1"/>
  <c r="I11" i="5" s="1"/>
  <c r="C7" i="5"/>
  <c r="H7" i="5" s="1"/>
  <c r="I7" i="5" s="1"/>
  <c r="C3" i="5"/>
  <c r="H3" i="5" s="1"/>
  <c r="I3" i="5" s="1"/>
  <c r="C31" i="5"/>
  <c r="H31" i="5" s="1"/>
  <c r="I31" i="5" s="1"/>
  <c r="C27" i="5"/>
  <c r="H27" i="5" s="1"/>
  <c r="I27" i="5" s="1"/>
  <c r="C23" i="5"/>
  <c r="H23" i="5" s="1"/>
  <c r="I23" i="5" s="1"/>
  <c r="C19" i="5"/>
  <c r="H19" i="5" s="1"/>
  <c r="I19" i="5" s="1"/>
  <c r="C15" i="5"/>
  <c r="H15" i="5" s="1"/>
  <c r="I15" i="5" s="1"/>
  <c r="C2" i="5"/>
  <c r="H2" i="5" s="1"/>
  <c r="I2" i="5" s="1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038" i="3"/>
  <c r="G14" i="3"/>
  <c r="G15" i="3"/>
  <c r="G16" i="3"/>
  <c r="G17" i="3"/>
  <c r="D17" i="3" s="1"/>
  <c r="G18" i="3"/>
  <c r="G19" i="3"/>
  <c r="G20" i="3"/>
  <c r="D20" i="3" s="1"/>
  <c r="G21" i="3"/>
  <c r="G22" i="3"/>
  <c r="D22" i="3" s="1"/>
  <c r="H22" i="3" s="1"/>
  <c r="K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D61" i="3" s="1"/>
  <c r="G62" i="3"/>
  <c r="G63" i="3"/>
  <c r="G64" i="3"/>
  <c r="G65" i="3"/>
  <c r="G66" i="3"/>
  <c r="G67" i="3"/>
  <c r="G68" i="3"/>
  <c r="G69" i="3"/>
  <c r="G70" i="3"/>
  <c r="G71" i="3"/>
  <c r="G72" i="3"/>
  <c r="D72" i="3" s="1"/>
  <c r="G73" i="3"/>
  <c r="G74" i="3"/>
  <c r="G75" i="3"/>
  <c r="G76" i="3"/>
  <c r="G77" i="3"/>
  <c r="G78" i="3"/>
  <c r="G79" i="3"/>
  <c r="G80" i="3"/>
  <c r="G81" i="3"/>
  <c r="G82" i="3"/>
  <c r="G83" i="3"/>
  <c r="G84" i="3"/>
  <c r="D84" i="3" s="1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D226" i="3" s="1"/>
  <c r="H226" i="3" s="1"/>
  <c r="K226" i="3" s="1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D282" i="3" s="1"/>
  <c r="H282" i="3" s="1"/>
  <c r="K282" i="3" s="1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D312" i="3" s="1"/>
  <c r="G313" i="3"/>
  <c r="G314" i="3"/>
  <c r="G315" i="3"/>
  <c r="G316" i="3"/>
  <c r="G317" i="3"/>
  <c r="G318" i="3"/>
  <c r="D318" i="3" s="1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D331" i="3" s="1"/>
  <c r="G332" i="3"/>
  <c r="G333" i="3"/>
  <c r="G334" i="3"/>
  <c r="D334" i="3" s="1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D399" i="3" s="1"/>
  <c r="G400" i="3"/>
  <c r="G401" i="3"/>
  <c r="G402" i="3"/>
  <c r="G403" i="3"/>
  <c r="G404" i="3"/>
  <c r="G405" i="3"/>
  <c r="G406" i="3"/>
  <c r="G407" i="3"/>
  <c r="G408" i="3"/>
  <c r="D408" i="3" s="1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D451" i="3" s="1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D473" i="3" s="1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D509" i="3" s="1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D526" i="3" s="1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D546" i="3" s="1"/>
  <c r="G547" i="3"/>
  <c r="D547" i="3" s="1"/>
  <c r="G548" i="3"/>
  <c r="D548" i="3" s="1"/>
  <c r="H548" i="3" s="1"/>
  <c r="K548" i="3" s="1"/>
  <c r="G549" i="3"/>
  <c r="G550" i="3"/>
  <c r="G551" i="3"/>
  <c r="D551" i="3" s="1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D564" i="3" s="1"/>
  <c r="H564" i="3" s="1"/>
  <c r="K564" i="3" s="1"/>
  <c r="G565" i="3"/>
  <c r="G566" i="3"/>
  <c r="G567" i="3"/>
  <c r="D567" i="3" s="1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D592" i="3" s="1"/>
  <c r="H592" i="3" s="1"/>
  <c r="K592" i="3" s="1"/>
  <c r="G593" i="3"/>
  <c r="D593" i="3" s="1"/>
  <c r="G594" i="3"/>
  <c r="D594" i="3" s="1"/>
  <c r="G595" i="3"/>
  <c r="G596" i="3"/>
  <c r="G597" i="3"/>
  <c r="G598" i="3"/>
  <c r="G599" i="3"/>
  <c r="G600" i="3"/>
  <c r="G601" i="3"/>
  <c r="G602" i="3"/>
  <c r="D602" i="3" s="1"/>
  <c r="G603" i="3"/>
  <c r="D603" i="3" s="1"/>
  <c r="G604" i="3"/>
  <c r="D604" i="3" s="1"/>
  <c r="H604" i="3" s="1"/>
  <c r="K604" i="3" s="1"/>
  <c r="G605" i="3"/>
  <c r="G606" i="3"/>
  <c r="G607" i="3"/>
  <c r="G608" i="3"/>
  <c r="G609" i="3"/>
  <c r="G610" i="3"/>
  <c r="G611" i="3"/>
  <c r="D611" i="3" s="1"/>
  <c r="G612" i="3"/>
  <c r="G613" i="3"/>
  <c r="G614" i="3"/>
  <c r="D614" i="3" s="1"/>
  <c r="G615" i="3"/>
  <c r="D615" i="3" s="1"/>
  <c r="G616" i="3"/>
  <c r="G617" i="3"/>
  <c r="D617" i="3" s="1"/>
  <c r="G618" i="3"/>
  <c r="G619" i="3"/>
  <c r="D619" i="3" s="1"/>
  <c r="G620" i="3"/>
  <c r="G621" i="3"/>
  <c r="D621" i="3" s="1"/>
  <c r="G622" i="3"/>
  <c r="G623" i="3"/>
  <c r="G624" i="3"/>
  <c r="G625" i="3"/>
  <c r="G626" i="3"/>
  <c r="G627" i="3"/>
  <c r="G628" i="3"/>
  <c r="D628" i="3" s="1"/>
  <c r="H628" i="3" s="1"/>
  <c r="K628" i="3" s="1"/>
  <c r="G629" i="3"/>
  <c r="G630" i="3"/>
  <c r="G631" i="3"/>
  <c r="G632" i="3"/>
  <c r="G633" i="3"/>
  <c r="G634" i="3"/>
  <c r="G635" i="3"/>
  <c r="G636" i="3"/>
  <c r="G637" i="3"/>
  <c r="G638" i="3"/>
  <c r="G639" i="3"/>
  <c r="D639" i="3" s="1"/>
  <c r="G640" i="3"/>
  <c r="G641" i="3"/>
  <c r="G642" i="3"/>
  <c r="G643" i="3"/>
  <c r="D643" i="3" s="1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D661" i="3" s="1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D675" i="3" s="1"/>
  <c r="G676" i="3"/>
  <c r="G677" i="3"/>
  <c r="G678" i="3"/>
  <c r="G679" i="3"/>
  <c r="G680" i="3"/>
  <c r="G681" i="3"/>
  <c r="D681" i="3" s="1"/>
  <c r="G682" i="3"/>
  <c r="D682" i="3" s="1"/>
  <c r="G683" i="3"/>
  <c r="G684" i="3"/>
  <c r="G685" i="3"/>
  <c r="D685" i="3" s="1"/>
  <c r="G686" i="3"/>
  <c r="G687" i="3"/>
  <c r="D687" i="3" s="1"/>
  <c r="G688" i="3"/>
  <c r="G689" i="3"/>
  <c r="D689" i="3" s="1"/>
  <c r="G690" i="3"/>
  <c r="G691" i="3"/>
  <c r="D691" i="3" s="1"/>
  <c r="G692" i="3"/>
  <c r="G693" i="3"/>
  <c r="G694" i="3"/>
  <c r="G695" i="3"/>
  <c r="G696" i="3"/>
  <c r="D696" i="3" s="1"/>
  <c r="G697" i="3"/>
  <c r="G698" i="3"/>
  <c r="G699" i="3"/>
  <c r="G700" i="3"/>
  <c r="D700" i="3" s="1"/>
  <c r="H700" i="3" s="1"/>
  <c r="K700" i="3" s="1"/>
  <c r="G701" i="3"/>
  <c r="G702" i="3"/>
  <c r="D702" i="3" s="1"/>
  <c r="G703" i="3"/>
  <c r="G704" i="3"/>
  <c r="G705" i="3"/>
  <c r="D705" i="3" s="1"/>
  <c r="G706" i="3"/>
  <c r="G707" i="3"/>
  <c r="G708" i="3"/>
  <c r="G709" i="3"/>
  <c r="G710" i="3"/>
  <c r="G711" i="3"/>
  <c r="G712" i="3"/>
  <c r="G713" i="3"/>
  <c r="G714" i="3"/>
  <c r="D714" i="3" s="1"/>
  <c r="G715" i="3"/>
  <c r="G716" i="3"/>
  <c r="G717" i="3"/>
  <c r="G718" i="3"/>
  <c r="G719" i="3"/>
  <c r="G720" i="3"/>
  <c r="D720" i="3" s="1"/>
  <c r="H720" i="3" s="1"/>
  <c r="K720" i="3" s="1"/>
  <c r="G721" i="3"/>
  <c r="G722" i="3"/>
  <c r="G723" i="3"/>
  <c r="G724" i="3"/>
  <c r="G725" i="3"/>
  <c r="G726" i="3"/>
  <c r="D726" i="3" s="1"/>
  <c r="G727" i="3"/>
  <c r="G728" i="3"/>
  <c r="G729" i="3"/>
  <c r="D729" i="3" s="1"/>
  <c r="G730" i="3"/>
  <c r="G731" i="3"/>
  <c r="G732" i="3"/>
  <c r="G733" i="3"/>
  <c r="G734" i="3"/>
  <c r="G735" i="3"/>
  <c r="G736" i="3"/>
  <c r="D736" i="3" s="1"/>
  <c r="H736" i="3" s="1"/>
  <c r="K736" i="3" s="1"/>
  <c r="G737" i="3"/>
  <c r="G738" i="3"/>
  <c r="D738" i="3" s="1"/>
  <c r="G739" i="3"/>
  <c r="G740" i="3"/>
  <c r="G741" i="3"/>
  <c r="G742" i="3"/>
  <c r="D742" i="3" s="1"/>
  <c r="G743" i="3"/>
  <c r="G744" i="3"/>
  <c r="G745" i="3"/>
  <c r="G746" i="3"/>
  <c r="G747" i="3"/>
  <c r="G748" i="3"/>
  <c r="G749" i="3"/>
  <c r="G750" i="3"/>
  <c r="G751" i="3"/>
  <c r="D751" i="3" s="1"/>
  <c r="G752" i="3"/>
  <c r="G753" i="3"/>
  <c r="G754" i="3"/>
  <c r="D754" i="3" s="1"/>
  <c r="G755" i="3"/>
  <c r="D755" i="3" s="1"/>
  <c r="G756" i="3"/>
  <c r="G757" i="3"/>
  <c r="G758" i="3"/>
  <c r="G759" i="3"/>
  <c r="D759" i="3" s="1"/>
  <c r="G760" i="3"/>
  <c r="G761" i="3"/>
  <c r="D761" i="3" s="1"/>
  <c r="G762" i="3"/>
  <c r="G763" i="3"/>
  <c r="G764" i="3"/>
  <c r="G765" i="3"/>
  <c r="G766" i="3"/>
  <c r="D766" i="3" s="1"/>
  <c r="G767" i="3"/>
  <c r="G768" i="3"/>
  <c r="G769" i="3"/>
  <c r="G770" i="3"/>
  <c r="G771" i="3"/>
  <c r="D771" i="3" s="1"/>
  <c r="G772" i="3"/>
  <c r="G773" i="3"/>
  <c r="D773" i="3" s="1"/>
  <c r="G774" i="3"/>
  <c r="D774" i="3" s="1"/>
  <c r="G775" i="3"/>
  <c r="D775" i="3" s="1"/>
  <c r="G776" i="3"/>
  <c r="G777" i="3"/>
  <c r="D777" i="3" s="1"/>
  <c r="G778" i="3"/>
  <c r="G779" i="3"/>
  <c r="G780" i="3"/>
  <c r="G781" i="3"/>
  <c r="D781" i="3" s="1"/>
  <c r="G782" i="3"/>
  <c r="D782" i="3" s="1"/>
  <c r="G783" i="3"/>
  <c r="D783" i="3" s="1"/>
  <c r="G784" i="3"/>
  <c r="G785" i="3"/>
  <c r="G786" i="3"/>
  <c r="G787" i="3"/>
  <c r="G788" i="3"/>
  <c r="G789" i="3"/>
  <c r="D789" i="3" s="1"/>
  <c r="G790" i="3"/>
  <c r="G791" i="3"/>
  <c r="G792" i="3"/>
  <c r="G793" i="3"/>
  <c r="G794" i="3"/>
  <c r="D794" i="3" s="1"/>
  <c r="G795" i="3"/>
  <c r="G796" i="3"/>
  <c r="G797" i="3"/>
  <c r="G798" i="3"/>
  <c r="G799" i="3"/>
  <c r="G800" i="3"/>
  <c r="D800" i="3" s="1"/>
  <c r="H800" i="3" s="1"/>
  <c r="K800" i="3" s="1"/>
  <c r="G801" i="3"/>
  <c r="G802" i="3"/>
  <c r="G803" i="3"/>
  <c r="D803" i="3" s="1"/>
  <c r="G804" i="3"/>
  <c r="G805" i="3"/>
  <c r="D805" i="3" s="1"/>
  <c r="G806" i="3"/>
  <c r="D806" i="3" s="1"/>
  <c r="G807" i="3"/>
  <c r="D807" i="3" s="1"/>
  <c r="G808" i="3"/>
  <c r="G809" i="3"/>
  <c r="G810" i="3"/>
  <c r="G811" i="3"/>
  <c r="G812" i="3"/>
  <c r="G813" i="3"/>
  <c r="D813" i="3" s="1"/>
  <c r="G814" i="3"/>
  <c r="D814" i="3" s="1"/>
  <c r="G815" i="3"/>
  <c r="G816" i="3"/>
  <c r="G817" i="3"/>
  <c r="G818" i="3"/>
  <c r="D818" i="3" s="1"/>
  <c r="G819" i="3"/>
  <c r="G820" i="3"/>
  <c r="G821" i="3"/>
  <c r="G822" i="3"/>
  <c r="G823" i="3"/>
  <c r="G824" i="3"/>
  <c r="G825" i="3"/>
  <c r="D825" i="3" s="1"/>
  <c r="G826" i="3"/>
  <c r="G827" i="3"/>
  <c r="D827" i="3" s="1"/>
  <c r="G828" i="3"/>
  <c r="G829" i="3"/>
  <c r="D829" i="3" s="1"/>
  <c r="G830" i="3"/>
  <c r="D830" i="3" s="1"/>
  <c r="G831" i="3"/>
  <c r="G832" i="3"/>
  <c r="G833" i="3"/>
  <c r="G834" i="3"/>
  <c r="G835" i="3"/>
  <c r="G836" i="3"/>
  <c r="G837" i="3"/>
  <c r="D837" i="3" s="1"/>
  <c r="G838" i="3"/>
  <c r="D838" i="3" s="1"/>
  <c r="G839" i="3"/>
  <c r="G840" i="3"/>
  <c r="G841" i="3"/>
  <c r="G842" i="3"/>
  <c r="G843" i="3"/>
  <c r="G844" i="3"/>
  <c r="G845" i="3"/>
  <c r="G846" i="3"/>
  <c r="G847" i="3"/>
  <c r="G848" i="3"/>
  <c r="D848" i="3" s="1"/>
  <c r="H848" i="3" s="1"/>
  <c r="K848" i="3" s="1"/>
  <c r="G849" i="3"/>
  <c r="G850" i="3"/>
  <c r="D850" i="3" s="1"/>
  <c r="G851" i="3"/>
  <c r="G852" i="3"/>
  <c r="D852" i="3" s="1"/>
  <c r="G853" i="3"/>
  <c r="G854" i="3"/>
  <c r="D854" i="3" s="1"/>
  <c r="G855" i="3"/>
  <c r="G856" i="3"/>
  <c r="G857" i="3"/>
  <c r="D857" i="3" s="1"/>
  <c r="G858" i="3"/>
  <c r="D858" i="3" s="1"/>
  <c r="G859" i="3"/>
  <c r="G860" i="3"/>
  <c r="G861" i="3"/>
  <c r="G862" i="3"/>
  <c r="G863" i="3"/>
  <c r="G864" i="3"/>
  <c r="D864" i="3" s="1"/>
  <c r="H864" i="3" s="1"/>
  <c r="K864" i="3" s="1"/>
  <c r="G865" i="3"/>
  <c r="D865" i="3" s="1"/>
  <c r="G866" i="3"/>
  <c r="G867" i="3"/>
  <c r="G868" i="3"/>
  <c r="G869" i="3"/>
  <c r="D869" i="3" s="1"/>
  <c r="G870" i="3"/>
  <c r="G871" i="3"/>
  <c r="D871" i="3" s="1"/>
  <c r="G872" i="3"/>
  <c r="G873" i="3"/>
  <c r="G874" i="3"/>
  <c r="G875" i="3"/>
  <c r="G876" i="3"/>
  <c r="D876" i="3" s="1"/>
  <c r="G877" i="3"/>
  <c r="G878" i="3"/>
  <c r="G879" i="3"/>
  <c r="D879" i="3" s="1"/>
  <c r="G880" i="3"/>
  <c r="G881" i="3"/>
  <c r="G882" i="3"/>
  <c r="D882" i="3" s="1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D896" i="3" s="1"/>
  <c r="G897" i="3"/>
  <c r="D897" i="3" s="1"/>
  <c r="G898" i="3"/>
  <c r="D898" i="3" s="1"/>
  <c r="G899" i="3"/>
  <c r="G900" i="3"/>
  <c r="G901" i="3"/>
  <c r="G902" i="3"/>
  <c r="G903" i="3"/>
  <c r="G904" i="3"/>
  <c r="G905" i="3"/>
  <c r="D905" i="3" s="1"/>
  <c r="G906" i="3"/>
  <c r="G907" i="3"/>
  <c r="G908" i="3"/>
  <c r="D908" i="3" s="1"/>
  <c r="H908" i="3" s="1"/>
  <c r="K908" i="3" s="1"/>
  <c r="G909" i="3"/>
  <c r="D909" i="3" s="1"/>
  <c r="G910" i="3"/>
  <c r="D910" i="3" s="1"/>
  <c r="G911" i="3"/>
  <c r="D911" i="3" s="1"/>
  <c r="G912" i="3"/>
  <c r="D912" i="3" s="1"/>
  <c r="H912" i="3" s="1"/>
  <c r="K912" i="3" s="1"/>
  <c r="G913" i="3"/>
  <c r="G914" i="3"/>
  <c r="D914" i="3" s="1"/>
  <c r="G915" i="3"/>
  <c r="G916" i="3"/>
  <c r="G917" i="3"/>
  <c r="G918" i="3"/>
  <c r="G919" i="3"/>
  <c r="G920" i="3"/>
  <c r="G921" i="3"/>
  <c r="G922" i="3"/>
  <c r="G923" i="3"/>
  <c r="D923" i="3" s="1"/>
  <c r="G924" i="3"/>
  <c r="G925" i="3"/>
  <c r="G926" i="3"/>
  <c r="G927" i="3"/>
  <c r="G928" i="3"/>
  <c r="G929" i="3"/>
  <c r="G930" i="3"/>
  <c r="D930" i="3" s="1"/>
  <c r="G931" i="3"/>
  <c r="G932" i="3"/>
  <c r="G933" i="3"/>
  <c r="G934" i="3"/>
  <c r="G935" i="3"/>
  <c r="G936" i="3"/>
  <c r="G937" i="3"/>
  <c r="G938" i="3"/>
  <c r="G939" i="3"/>
  <c r="D939" i="3" s="1"/>
  <c r="G940" i="3"/>
  <c r="G941" i="3"/>
  <c r="G942" i="3"/>
  <c r="D942" i="3" s="1"/>
  <c r="G943" i="3"/>
  <c r="D943" i="3" s="1"/>
  <c r="G944" i="3"/>
  <c r="D944" i="3" s="1"/>
  <c r="H944" i="3" s="1"/>
  <c r="K944" i="3" s="1"/>
  <c r="G945" i="3"/>
  <c r="G946" i="3"/>
  <c r="G947" i="3"/>
  <c r="G948" i="3"/>
  <c r="G949" i="3"/>
  <c r="D949" i="3" s="1"/>
  <c r="G950" i="3"/>
  <c r="G951" i="3"/>
  <c r="D951" i="3" s="1"/>
  <c r="G952" i="3"/>
  <c r="G953" i="3"/>
  <c r="D953" i="3" s="1"/>
  <c r="G954" i="3"/>
  <c r="G955" i="3"/>
  <c r="G956" i="3"/>
  <c r="D956" i="3" s="1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D969" i="3" s="1"/>
  <c r="G970" i="3"/>
  <c r="D970" i="3" s="1"/>
  <c r="G971" i="3"/>
  <c r="G972" i="3"/>
  <c r="G973" i="3"/>
  <c r="G974" i="3"/>
  <c r="D974" i="3" s="1"/>
  <c r="G975" i="3"/>
  <c r="D975" i="3" s="1"/>
  <c r="G976" i="3"/>
  <c r="G977" i="3"/>
  <c r="D977" i="3" s="1"/>
  <c r="G978" i="3"/>
  <c r="G979" i="3"/>
  <c r="D979" i="3" s="1"/>
  <c r="G980" i="3"/>
  <c r="D980" i="3" s="1"/>
  <c r="H980" i="3" s="1"/>
  <c r="K980" i="3" s="1"/>
  <c r="G981" i="3"/>
  <c r="D981" i="3" s="1"/>
  <c r="G982" i="3"/>
  <c r="D982" i="3" s="1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D996" i="3" s="1"/>
  <c r="H996" i="3" s="1"/>
  <c r="K996" i="3" s="1"/>
  <c r="G997" i="3"/>
  <c r="G998" i="3"/>
  <c r="D998" i="3" s="1"/>
  <c r="G999" i="3"/>
  <c r="G1000" i="3"/>
  <c r="G1001" i="3"/>
  <c r="D1001" i="3" s="1"/>
  <c r="G1002" i="3"/>
  <c r="G1003" i="3"/>
  <c r="D1003" i="3" s="1"/>
  <c r="G1004" i="3"/>
  <c r="G1005" i="3"/>
  <c r="G1006" i="3"/>
  <c r="D1006" i="3" s="1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D1018" i="3" s="1"/>
  <c r="G1019" i="3"/>
  <c r="G1020" i="3"/>
  <c r="G1021" i="3"/>
  <c r="G1022" i="3"/>
  <c r="G1023" i="3"/>
  <c r="G1024" i="3"/>
  <c r="D1024" i="3" s="1"/>
  <c r="H1024" i="3" s="1"/>
  <c r="K1024" i="3" s="1"/>
  <c r="G1025" i="3"/>
  <c r="D1025" i="3" s="1"/>
  <c r="G1026" i="3"/>
  <c r="G1027" i="3"/>
  <c r="G1028" i="3"/>
  <c r="D1028" i="3" s="1"/>
  <c r="H1028" i="3" s="1"/>
  <c r="K1028" i="3" s="1"/>
  <c r="G1029" i="3"/>
  <c r="G1030" i="3"/>
  <c r="G1031" i="3"/>
  <c r="G1032" i="3"/>
  <c r="D1032" i="3" s="1"/>
  <c r="H1032" i="3" s="1"/>
  <c r="K1032" i="3" s="1"/>
  <c r="G1033" i="3"/>
  <c r="D1033" i="3" s="1"/>
  <c r="G1034" i="3"/>
  <c r="G1035" i="3"/>
  <c r="G1036" i="3"/>
  <c r="D1036" i="3" s="1"/>
  <c r="G1037" i="3"/>
  <c r="G1038" i="3"/>
  <c r="D1038" i="3" s="1"/>
  <c r="G1039" i="3"/>
  <c r="D1039" i="3" s="1"/>
  <c r="G1040" i="3"/>
  <c r="G1041" i="3"/>
  <c r="D1041" i="3" s="1"/>
  <c r="G1042" i="3"/>
  <c r="G1043" i="3"/>
  <c r="G1044" i="3"/>
  <c r="G1045" i="3"/>
  <c r="D1045" i="3" s="1"/>
  <c r="G1046" i="3"/>
  <c r="G1047" i="3"/>
  <c r="G1048" i="3"/>
  <c r="G1049" i="3"/>
  <c r="G1050" i="3"/>
  <c r="G1051" i="3"/>
  <c r="G1052" i="3"/>
  <c r="G1053" i="3"/>
  <c r="D1053" i="3" s="1"/>
  <c r="G1054" i="3"/>
  <c r="G1055" i="3"/>
  <c r="G1056" i="3"/>
  <c r="D1056" i="3" s="1"/>
  <c r="H1056" i="3" s="1"/>
  <c r="K1056" i="3" s="1"/>
  <c r="G1057" i="3"/>
  <c r="G1058" i="3"/>
  <c r="G1059" i="3"/>
  <c r="D1059" i="3" s="1"/>
  <c r="G1060" i="3"/>
  <c r="D1060" i="3" s="1"/>
  <c r="H1060" i="3" s="1"/>
  <c r="K1060" i="3" s="1"/>
  <c r="G1061" i="3"/>
  <c r="G1062" i="3"/>
  <c r="D1062" i="3" s="1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D1076" i="3" s="1"/>
  <c r="H1076" i="3" s="1"/>
  <c r="K1076" i="3" s="1"/>
  <c r="G1077" i="3"/>
  <c r="G1078" i="3"/>
  <c r="D1078" i="3" s="1"/>
  <c r="M1078" i="3" s="1"/>
  <c r="G1079" i="3"/>
  <c r="G1080" i="3"/>
  <c r="G1081" i="3"/>
  <c r="G1082" i="3"/>
  <c r="D1082" i="3" s="1"/>
  <c r="G1083" i="3"/>
  <c r="D1083" i="3" s="1"/>
  <c r="G1084" i="3"/>
  <c r="D1084" i="3" s="1"/>
  <c r="G1085" i="3"/>
  <c r="G1086" i="3"/>
  <c r="D1086" i="3" s="1"/>
  <c r="G1087" i="3"/>
  <c r="G1088" i="3"/>
  <c r="D1088" i="3" s="1"/>
  <c r="H1088" i="3" s="1"/>
  <c r="K1088" i="3" s="1"/>
  <c r="G1089" i="3"/>
  <c r="G1090" i="3"/>
  <c r="G1091" i="3"/>
  <c r="G1092" i="3"/>
  <c r="G1093" i="3"/>
  <c r="D1093" i="3" s="1"/>
  <c r="G1094" i="3"/>
  <c r="D1094" i="3" s="1"/>
  <c r="G1095" i="3"/>
  <c r="D1095" i="3" s="1"/>
  <c r="G1096" i="3"/>
  <c r="G1097" i="3"/>
  <c r="D1097" i="3" s="1"/>
  <c r="G1098" i="3"/>
  <c r="G1099" i="3"/>
  <c r="G1100" i="3"/>
  <c r="G1101" i="3"/>
  <c r="D1101" i="3" s="1"/>
  <c r="G1102" i="3"/>
  <c r="G1103" i="3"/>
  <c r="D1103" i="3" s="1"/>
  <c r="G1104" i="3"/>
  <c r="D1104" i="3" s="1"/>
  <c r="H1104" i="3" s="1"/>
  <c r="K1104" i="3" s="1"/>
  <c r="G1105" i="3"/>
  <c r="D1105" i="3" s="1"/>
  <c r="G1106" i="3"/>
  <c r="D1106" i="3" s="1"/>
  <c r="G1107" i="3"/>
  <c r="G1108" i="3"/>
  <c r="G1109" i="3"/>
  <c r="D1109" i="3" s="1"/>
  <c r="G1110" i="3"/>
  <c r="D1110" i="3" s="1"/>
  <c r="G1111" i="3"/>
  <c r="G1112" i="3"/>
  <c r="D1112" i="3" s="1"/>
  <c r="H1112" i="3" s="1"/>
  <c r="K1112" i="3" s="1"/>
  <c r="G1113" i="3"/>
  <c r="D1113" i="3" s="1"/>
  <c r="G1114" i="3"/>
  <c r="D1114" i="3" s="1"/>
  <c r="G1115" i="3"/>
  <c r="G1116" i="3"/>
  <c r="G1117" i="3"/>
  <c r="D1117" i="3" s="1"/>
  <c r="G1118" i="3"/>
  <c r="D1118" i="3" s="1"/>
  <c r="G1119" i="3"/>
  <c r="G1120" i="3"/>
  <c r="G1121" i="3"/>
  <c r="D1121" i="3" s="1"/>
  <c r="G1122" i="3"/>
  <c r="G1123" i="3"/>
  <c r="D1123" i="3" s="1"/>
  <c r="G1124" i="3"/>
  <c r="D1124" i="3" s="1"/>
  <c r="H1124" i="3" s="1"/>
  <c r="K1124" i="3" s="1"/>
  <c r="G1125" i="3"/>
  <c r="D1125" i="3" s="1"/>
  <c r="G1126" i="3"/>
  <c r="D1126" i="3" s="1"/>
  <c r="G1127" i="3"/>
  <c r="D1127" i="3" s="1"/>
  <c r="G1128" i="3"/>
  <c r="D1128" i="3" s="1"/>
  <c r="H1128" i="3" s="1"/>
  <c r="K1128" i="3" s="1"/>
  <c r="G1129" i="3"/>
  <c r="G1130" i="3"/>
  <c r="D1130" i="3" s="1"/>
  <c r="G1131" i="3"/>
  <c r="G1132" i="3"/>
  <c r="G1133" i="3"/>
  <c r="G1134" i="3"/>
  <c r="D1134" i="3" s="1"/>
  <c r="G1135" i="3"/>
  <c r="G1136" i="3"/>
  <c r="G1137" i="3"/>
  <c r="G1138" i="3"/>
  <c r="G1139" i="3"/>
  <c r="G1140" i="3"/>
  <c r="D1140" i="3" s="1"/>
  <c r="H1140" i="3" s="1"/>
  <c r="K1140" i="3" s="1"/>
  <c r="G1141" i="3"/>
  <c r="G1142" i="3"/>
  <c r="D1142" i="3" s="1"/>
  <c r="G1143" i="3"/>
  <c r="D1143" i="3" s="1"/>
  <c r="G1144" i="3"/>
  <c r="G1145" i="3"/>
  <c r="D1145" i="3" s="1"/>
  <c r="G1146" i="3"/>
  <c r="D1146" i="3" s="1"/>
  <c r="G1147" i="3"/>
  <c r="D1147" i="3" s="1"/>
  <c r="G1148" i="3"/>
  <c r="G1149" i="3"/>
  <c r="G1150" i="3"/>
  <c r="D1150" i="3" s="1"/>
  <c r="G1151" i="3"/>
  <c r="G1152" i="3"/>
  <c r="G1153" i="3"/>
  <c r="D1153" i="3" s="1"/>
  <c r="G1154" i="3"/>
  <c r="G1155" i="3"/>
  <c r="D1155" i="3" s="1"/>
  <c r="G1156" i="3"/>
  <c r="G1157" i="3"/>
  <c r="G1158" i="3"/>
  <c r="D1158" i="3" s="1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D1173" i="3" s="1"/>
  <c r="G1174" i="3"/>
  <c r="G1175" i="3"/>
  <c r="G1176" i="3"/>
  <c r="D1176" i="3" s="1"/>
  <c r="H1176" i="3" s="1"/>
  <c r="K1176" i="3" s="1"/>
  <c r="G1177" i="3"/>
  <c r="G1178" i="3"/>
  <c r="G1179" i="3"/>
  <c r="D1179" i="3" s="1"/>
  <c r="G1180" i="3"/>
  <c r="G1181" i="3"/>
  <c r="G1182" i="3"/>
  <c r="G1183" i="3"/>
  <c r="D1183" i="3" s="1"/>
  <c r="G1184" i="3"/>
  <c r="G1185" i="3"/>
  <c r="G1186" i="3"/>
  <c r="G1187" i="3"/>
  <c r="G1188" i="3"/>
  <c r="G1189" i="3"/>
  <c r="D1189" i="3" s="1"/>
  <c r="G1190" i="3"/>
  <c r="D1190" i="3" s="1"/>
  <c r="G1191" i="3"/>
  <c r="D1191" i="3" s="1"/>
  <c r="G1192" i="3"/>
  <c r="G1193" i="3"/>
  <c r="G1194" i="3"/>
  <c r="G1195" i="3"/>
  <c r="G1196" i="3"/>
  <c r="G1197" i="3"/>
  <c r="G1198" i="3"/>
  <c r="G1199" i="3"/>
  <c r="G1200" i="3"/>
  <c r="G1201" i="3"/>
  <c r="D1201" i="3" s="1"/>
  <c r="G1202" i="3"/>
  <c r="G1203" i="3"/>
  <c r="G1204" i="3"/>
  <c r="D1204" i="3" s="1"/>
  <c r="H1204" i="3" s="1"/>
  <c r="K1204" i="3" s="1"/>
  <c r="G1205" i="3"/>
  <c r="G1206" i="3"/>
  <c r="G1207" i="3"/>
  <c r="G1208" i="3"/>
  <c r="G1209" i="3"/>
  <c r="G1210" i="3"/>
  <c r="G1211" i="3"/>
  <c r="D1211" i="3" s="1"/>
  <c r="G1212" i="3"/>
  <c r="G1213" i="3"/>
  <c r="D1213" i="3" s="1"/>
  <c r="G1214" i="3"/>
  <c r="G1215" i="3"/>
  <c r="G1216" i="3"/>
  <c r="G1217" i="3"/>
  <c r="G1218" i="3"/>
  <c r="G1219" i="3"/>
  <c r="D1219" i="3" s="1"/>
  <c r="G1220" i="3"/>
  <c r="G1221" i="3"/>
  <c r="G1222" i="3"/>
  <c r="G1223" i="3"/>
  <c r="G1224" i="3"/>
  <c r="D1224" i="3" s="1"/>
  <c r="H1224" i="3" s="1"/>
  <c r="K1224" i="3" s="1"/>
  <c r="G1225" i="3"/>
  <c r="D1225" i="3" s="1"/>
  <c r="G1226" i="3"/>
  <c r="G1227" i="3"/>
  <c r="D1227" i="3" s="1"/>
  <c r="G1228" i="3"/>
  <c r="D1228" i="3" s="1"/>
  <c r="G1229" i="3"/>
  <c r="G1230" i="3"/>
  <c r="G1231" i="3"/>
  <c r="G1232" i="3"/>
  <c r="G1233" i="3"/>
  <c r="G1234" i="3"/>
  <c r="G1235" i="3"/>
  <c r="G1236" i="3"/>
  <c r="G1237" i="3"/>
  <c r="G1238" i="3"/>
  <c r="D1238" i="3" s="1"/>
  <c r="G1239" i="3"/>
  <c r="D1239" i="3" s="1"/>
  <c r="G1240" i="3"/>
  <c r="G1241" i="3"/>
  <c r="G1242" i="3"/>
  <c r="G1243" i="3"/>
  <c r="D1243" i="3" s="1"/>
  <c r="G1244" i="3"/>
  <c r="G1245" i="3"/>
  <c r="G1246" i="3"/>
  <c r="D1246" i="3" s="1"/>
  <c r="G1247" i="3"/>
  <c r="G1248" i="3"/>
  <c r="G1249" i="3"/>
  <c r="G1250" i="3"/>
  <c r="G1251" i="3"/>
  <c r="G1252" i="3"/>
  <c r="G1253" i="3"/>
  <c r="G1254" i="3"/>
  <c r="D1254" i="3" s="1"/>
  <c r="G1255" i="3"/>
  <c r="D1255" i="3" s="1"/>
  <c r="G1256" i="3"/>
  <c r="G1257" i="3"/>
  <c r="D1257" i="3" s="1"/>
  <c r="G1258" i="3"/>
  <c r="G1259" i="3"/>
  <c r="G1260" i="3"/>
  <c r="G1261" i="3"/>
  <c r="G1262" i="3"/>
  <c r="G1263" i="3"/>
  <c r="D1263" i="3" s="1"/>
  <c r="G1264" i="3"/>
  <c r="G1265" i="3"/>
  <c r="G1266" i="3"/>
  <c r="G1267" i="3"/>
  <c r="D1267" i="3" s="1"/>
  <c r="G1268" i="3"/>
  <c r="G1269" i="3"/>
  <c r="D1269" i="3" s="1"/>
  <c r="G1270" i="3"/>
  <c r="D1270" i="3" s="1"/>
  <c r="G1271" i="3"/>
  <c r="D1271" i="3" s="1"/>
  <c r="G1272" i="3"/>
  <c r="D1272" i="3" s="1"/>
  <c r="H1272" i="3" s="1"/>
  <c r="K1272" i="3" s="1"/>
  <c r="G1273" i="3"/>
  <c r="G1274" i="3"/>
  <c r="G1275" i="3"/>
  <c r="G1276" i="3"/>
  <c r="D1276" i="3" s="1"/>
  <c r="G1277" i="3"/>
  <c r="D1277" i="3" s="1"/>
  <c r="G1278" i="3"/>
  <c r="G1279" i="3"/>
  <c r="G1280" i="3"/>
  <c r="D1280" i="3" s="1"/>
  <c r="H1280" i="3" s="1"/>
  <c r="K1280" i="3" s="1"/>
  <c r="G1281" i="3"/>
  <c r="G1282" i="3"/>
  <c r="G1283" i="3"/>
  <c r="D1283" i="3" s="1"/>
  <c r="G1284" i="3"/>
  <c r="D1284" i="3" s="1"/>
  <c r="H1284" i="3" s="1"/>
  <c r="K1284" i="3" s="1"/>
  <c r="G1285" i="3"/>
  <c r="G1286" i="3"/>
  <c r="G1287" i="3"/>
  <c r="G1288" i="3"/>
  <c r="G1289" i="3"/>
  <c r="G1290" i="3"/>
  <c r="G1291" i="3"/>
  <c r="D1291" i="3" s="1"/>
  <c r="G1292" i="3"/>
  <c r="G1293" i="3"/>
  <c r="G1294" i="3"/>
  <c r="G1295" i="3"/>
  <c r="D1295" i="3" s="1"/>
  <c r="G1296" i="3"/>
  <c r="D1296" i="3" s="1"/>
  <c r="H1296" i="3" s="1"/>
  <c r="K1296" i="3" s="1"/>
  <c r="G1297" i="3"/>
  <c r="G1298" i="3"/>
  <c r="D1298" i="3" s="1"/>
  <c r="G1299" i="3"/>
  <c r="G1300" i="3"/>
  <c r="D1300" i="3" s="1"/>
  <c r="H1300" i="3" s="1"/>
  <c r="K1300" i="3" s="1"/>
  <c r="G1301" i="3"/>
  <c r="G1302" i="3"/>
  <c r="G1303" i="3"/>
  <c r="D1303" i="3" s="1"/>
  <c r="G1304" i="3"/>
  <c r="D1304" i="3" s="1"/>
  <c r="H1304" i="3" s="1"/>
  <c r="K1304" i="3" s="1"/>
  <c r="G1305" i="3"/>
  <c r="D1305" i="3" s="1"/>
  <c r="G1306" i="3"/>
  <c r="G1307" i="3"/>
  <c r="G1308" i="3"/>
  <c r="G1309" i="3"/>
  <c r="G1310" i="3"/>
  <c r="G1311" i="3"/>
  <c r="G1312" i="3"/>
  <c r="G1313" i="3"/>
  <c r="D1313" i="3" s="1"/>
  <c r="M1313" i="3" s="1"/>
  <c r="G1314" i="3"/>
  <c r="G1315" i="3"/>
  <c r="G1316" i="3"/>
  <c r="G1317" i="3"/>
  <c r="D1317" i="3" s="1"/>
  <c r="G1318" i="3"/>
  <c r="D1318" i="3" s="1"/>
  <c r="G1319" i="3"/>
  <c r="D1319" i="3" s="1"/>
  <c r="G1320" i="3"/>
  <c r="D1320" i="3" s="1"/>
  <c r="H1320" i="3" s="1"/>
  <c r="K1320" i="3" s="1"/>
  <c r="G1321" i="3"/>
  <c r="G1322" i="3"/>
  <c r="G1323" i="3"/>
  <c r="D1323" i="3" s="1"/>
  <c r="G1324" i="3"/>
  <c r="D1324" i="3" s="1"/>
  <c r="G1325" i="3"/>
  <c r="D1325" i="3" s="1"/>
  <c r="G1326" i="3"/>
  <c r="G1327" i="3"/>
  <c r="D1327" i="3" s="1"/>
  <c r="G1328" i="3"/>
  <c r="G1329" i="3"/>
  <c r="D1329" i="3" s="1"/>
  <c r="G1330" i="3"/>
  <c r="D1330" i="3" s="1"/>
  <c r="G1331" i="3"/>
  <c r="D1331" i="3" s="1"/>
  <c r="G1332" i="3"/>
  <c r="G1333" i="3"/>
  <c r="D1333" i="3" s="1"/>
  <c r="G1334" i="3"/>
  <c r="G1335" i="3"/>
  <c r="G1336" i="3"/>
  <c r="D1336" i="3" s="1"/>
  <c r="H1336" i="3" s="1"/>
  <c r="K1336" i="3" s="1"/>
  <c r="G1337" i="3"/>
  <c r="G1338" i="3"/>
  <c r="G1339" i="3"/>
  <c r="G1340" i="3"/>
  <c r="D1340" i="3" s="1"/>
  <c r="G1341" i="3"/>
  <c r="D1341" i="3" s="1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D1358" i="3" s="1"/>
  <c r="G1359" i="3"/>
  <c r="G1360" i="3"/>
  <c r="G1361" i="3"/>
  <c r="G1362" i="3"/>
  <c r="D1362" i="3" s="1"/>
  <c r="G1363" i="3"/>
  <c r="G1364" i="3"/>
  <c r="D1364" i="3" s="1"/>
  <c r="H1364" i="3" s="1"/>
  <c r="K1364" i="3" s="1"/>
  <c r="G1365" i="3"/>
  <c r="G1366" i="3"/>
  <c r="G1367" i="3"/>
  <c r="G1368" i="3"/>
  <c r="G1369" i="3"/>
  <c r="G1370" i="3"/>
  <c r="G1371" i="3"/>
  <c r="G1372" i="3"/>
  <c r="G1373" i="3"/>
  <c r="G1374" i="3"/>
  <c r="G1375" i="3"/>
  <c r="D1375" i="3" s="1"/>
  <c r="G1376" i="3"/>
  <c r="G1377" i="3"/>
  <c r="G1378" i="3"/>
  <c r="G1379" i="3"/>
  <c r="D1379" i="3" s="1"/>
  <c r="G1380" i="3"/>
  <c r="G1381" i="3"/>
  <c r="G1382" i="3"/>
  <c r="G1383" i="3"/>
  <c r="G1384" i="3"/>
  <c r="D1384" i="3" s="1"/>
  <c r="H1384" i="3" s="1"/>
  <c r="K1384" i="3" s="1"/>
  <c r="G1385" i="3"/>
  <c r="G1386" i="3"/>
  <c r="D1386" i="3" s="1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D1405" i="3" s="1"/>
  <c r="G1406" i="3"/>
  <c r="D1406" i="3" s="1"/>
  <c r="G1407" i="3"/>
  <c r="D1407" i="3" s="1"/>
  <c r="G1408" i="3"/>
  <c r="G1409" i="3"/>
  <c r="G1410" i="3"/>
  <c r="G1411" i="3"/>
  <c r="G1412" i="3"/>
  <c r="G1413" i="3"/>
  <c r="G1414" i="3"/>
  <c r="G1415" i="3"/>
  <c r="D1415" i="3" s="1"/>
  <c r="G1416" i="3"/>
  <c r="G1417" i="3"/>
  <c r="G1418" i="3"/>
  <c r="G1419" i="3"/>
  <c r="G1420" i="3"/>
  <c r="G1421" i="3"/>
  <c r="G1422" i="3"/>
  <c r="G1423" i="3"/>
  <c r="G1424" i="3"/>
  <c r="G1425" i="3"/>
  <c r="D1425" i="3" s="1"/>
  <c r="G1426" i="3"/>
  <c r="D1426" i="3" s="1"/>
  <c r="G1427" i="3"/>
  <c r="D1427" i="3" s="1"/>
  <c r="G1428" i="3"/>
  <c r="G1429" i="3"/>
  <c r="D1429" i="3" s="1"/>
  <c r="G1430" i="3"/>
  <c r="D1430" i="3" s="1"/>
  <c r="G1431" i="3"/>
  <c r="G1432" i="3"/>
  <c r="G1433" i="3"/>
  <c r="G1434" i="3"/>
  <c r="D1434" i="3" s="1"/>
  <c r="G1435" i="3"/>
  <c r="G1436" i="3"/>
  <c r="G1437" i="3"/>
  <c r="D1437" i="3" s="1"/>
  <c r="G1438" i="3"/>
  <c r="G1439" i="3"/>
  <c r="D1439" i="3" s="1"/>
  <c r="G1440" i="3"/>
  <c r="G1441" i="3"/>
  <c r="D1441" i="3" s="1"/>
  <c r="G1442" i="3"/>
  <c r="G1443" i="3"/>
  <c r="G1444" i="3"/>
  <c r="G1445" i="3"/>
  <c r="G1446" i="3"/>
  <c r="D1446" i="3" s="1"/>
  <c r="G1447" i="3"/>
  <c r="G1448" i="3"/>
  <c r="D1448" i="3" s="1"/>
  <c r="H1448" i="3" s="1"/>
  <c r="K1448" i="3" s="1"/>
  <c r="G1449" i="3"/>
  <c r="D1449" i="3" s="1"/>
  <c r="G1450" i="3"/>
  <c r="D1450" i="3" s="1"/>
  <c r="G1451" i="3"/>
  <c r="D1451" i="3" s="1"/>
  <c r="G1452" i="3"/>
  <c r="G1453" i="3"/>
  <c r="G1454" i="3"/>
  <c r="G1455" i="3"/>
  <c r="G1456" i="3"/>
  <c r="D1456" i="3" s="1"/>
  <c r="H1456" i="3" s="1"/>
  <c r="K1456" i="3" s="1"/>
  <c r="G1457" i="3"/>
  <c r="D1457" i="3" s="1"/>
  <c r="G1458" i="3"/>
  <c r="G1459" i="3"/>
  <c r="G1460" i="3"/>
  <c r="D1460" i="3" s="1"/>
  <c r="H1460" i="3" s="1"/>
  <c r="K1460" i="3" s="1"/>
  <c r="G1461" i="3"/>
  <c r="G1462" i="3"/>
  <c r="G1463" i="3"/>
  <c r="D1463" i="3" s="1"/>
  <c r="G1464" i="3"/>
  <c r="G1465" i="3"/>
  <c r="G1466" i="3"/>
  <c r="D1466" i="3" s="1"/>
  <c r="G1467" i="3"/>
  <c r="G1468" i="3"/>
  <c r="G1469" i="3"/>
  <c r="G1470" i="3"/>
  <c r="D1470" i="3" s="1"/>
  <c r="G1471" i="3"/>
  <c r="D1471" i="3" s="1"/>
  <c r="G1472" i="3"/>
  <c r="G1473" i="3"/>
  <c r="G1474" i="3"/>
  <c r="D1474" i="3" s="1"/>
  <c r="G1475" i="3"/>
  <c r="G1476" i="3"/>
  <c r="G1477" i="3"/>
  <c r="G1478" i="3"/>
  <c r="G1479" i="3"/>
  <c r="G1480" i="3"/>
  <c r="D1480" i="3" s="1"/>
  <c r="H1480" i="3" s="1"/>
  <c r="K1480" i="3" s="1"/>
  <c r="G1481" i="3"/>
  <c r="D1481" i="3" s="1"/>
  <c r="G1482" i="3"/>
  <c r="G1483" i="3"/>
  <c r="G1484" i="3"/>
  <c r="G1485" i="3"/>
  <c r="G1486" i="3"/>
  <c r="D1486" i="3" s="1"/>
  <c r="G1487" i="3"/>
  <c r="D1487" i="3" s="1"/>
  <c r="G1488" i="3"/>
  <c r="D1488" i="3" s="1"/>
  <c r="H1488" i="3" s="1"/>
  <c r="K1488" i="3" s="1"/>
  <c r="G1489" i="3"/>
  <c r="G1490" i="3"/>
  <c r="G1491" i="3"/>
  <c r="G1492" i="3"/>
  <c r="D1492" i="3" s="1"/>
  <c r="H1492" i="3" s="1"/>
  <c r="K1492" i="3" s="1"/>
  <c r="G1493" i="3"/>
  <c r="D1493" i="3" s="1"/>
  <c r="G1494" i="3"/>
  <c r="G1495" i="3"/>
  <c r="G1496" i="3"/>
  <c r="D1496" i="3" s="1"/>
  <c r="H1496" i="3" s="1"/>
  <c r="K1496" i="3" s="1"/>
  <c r="G1497" i="3"/>
  <c r="D1497" i="3" s="1"/>
  <c r="G1498" i="3"/>
  <c r="G1499" i="3"/>
  <c r="G1500" i="3"/>
  <c r="G1501" i="3"/>
  <c r="G1502" i="3"/>
  <c r="D1502" i="3" s="1"/>
  <c r="G1503" i="3"/>
  <c r="G1504" i="3"/>
  <c r="D1504" i="3" s="1"/>
  <c r="H1504" i="3" s="1"/>
  <c r="K1504" i="3" s="1"/>
  <c r="G1505" i="3"/>
  <c r="G1506" i="3"/>
  <c r="D1506" i="3" s="1"/>
  <c r="G1507" i="3"/>
  <c r="D1507" i="3" s="1"/>
  <c r="G1508" i="3"/>
  <c r="G1509" i="3"/>
  <c r="G1510" i="3"/>
  <c r="D1510" i="3" s="1"/>
  <c r="G1511" i="3"/>
  <c r="G1512" i="3"/>
  <c r="G1513" i="3"/>
  <c r="D1513" i="3" s="1"/>
  <c r="G1514" i="3"/>
  <c r="G1515" i="3"/>
  <c r="G1516" i="3"/>
  <c r="G1517" i="3"/>
  <c r="G1518" i="3"/>
  <c r="G1519" i="3"/>
  <c r="D1519" i="3" s="1"/>
  <c r="G1520" i="3"/>
  <c r="G1521" i="3"/>
  <c r="D1521" i="3" s="1"/>
  <c r="G1522" i="3"/>
  <c r="G1523" i="3"/>
  <c r="G1524" i="3"/>
  <c r="D1524" i="3" s="1"/>
  <c r="H1524" i="3" s="1"/>
  <c r="K1524" i="3" s="1"/>
  <c r="G1525" i="3"/>
  <c r="D1525" i="3" s="1"/>
  <c r="G1526" i="3"/>
  <c r="G1527" i="3"/>
  <c r="G1528" i="3"/>
  <c r="G1529" i="3"/>
  <c r="D1529" i="3" s="1"/>
  <c r="G1530" i="3"/>
  <c r="D1530" i="3" s="1"/>
  <c r="G1531" i="3"/>
  <c r="D1531" i="3" s="1"/>
  <c r="G1532" i="3"/>
  <c r="G1533" i="3"/>
  <c r="G1534" i="3"/>
  <c r="D1534" i="3" s="1"/>
  <c r="G1535" i="3"/>
  <c r="G1536" i="3"/>
  <c r="D1536" i="3" s="1"/>
  <c r="H1536" i="3" s="1"/>
  <c r="K1536" i="3" s="1"/>
  <c r="G1537" i="3"/>
  <c r="G1538" i="3"/>
  <c r="D1538" i="3" s="1"/>
  <c r="G1539" i="3"/>
  <c r="G1540" i="3"/>
  <c r="G1541" i="3"/>
  <c r="D1541" i="3" s="1"/>
  <c r="G1542" i="3"/>
  <c r="G1543" i="3"/>
  <c r="D1543" i="3" s="1"/>
  <c r="G1544" i="3"/>
  <c r="G1545" i="3"/>
  <c r="G1546" i="3"/>
  <c r="G1547" i="3"/>
  <c r="G1548" i="3"/>
  <c r="G1549" i="3"/>
  <c r="D1549" i="3" s="1"/>
  <c r="G1550" i="3"/>
  <c r="G1551" i="3"/>
  <c r="D1551" i="3" s="1"/>
  <c r="G1552" i="3"/>
  <c r="G1553" i="3"/>
  <c r="G1554" i="3"/>
  <c r="D1554" i="3" s="1"/>
  <c r="G1555" i="3"/>
  <c r="G1556" i="3"/>
  <c r="G1557" i="3"/>
  <c r="G1558" i="3"/>
  <c r="D1558" i="3" s="1"/>
  <c r="G1559" i="3"/>
  <c r="D1559" i="3" s="1"/>
  <c r="G1560" i="3"/>
  <c r="G1561" i="3"/>
  <c r="D1561" i="3" s="1"/>
  <c r="G1562" i="3"/>
  <c r="G1563" i="3"/>
  <c r="G1564" i="3"/>
  <c r="D1564" i="3" s="1"/>
  <c r="G1565" i="3"/>
  <c r="D1565" i="3" s="1"/>
  <c r="G1566" i="3"/>
  <c r="D1566" i="3" s="1"/>
  <c r="G1567" i="3"/>
  <c r="G1568" i="3"/>
  <c r="D1568" i="3" s="1"/>
  <c r="H1568" i="3" s="1"/>
  <c r="K1568" i="3" s="1"/>
  <c r="G1569" i="3"/>
  <c r="G1570" i="3"/>
  <c r="G1571" i="3"/>
  <c r="G1572" i="3"/>
  <c r="D1572" i="3" s="1"/>
  <c r="H1572" i="3" s="1"/>
  <c r="K1572" i="3" s="1"/>
  <c r="G1573" i="3"/>
  <c r="D1573" i="3" s="1"/>
  <c r="G1574" i="3"/>
  <c r="G1575" i="3"/>
  <c r="D1575" i="3" s="1"/>
  <c r="G1576" i="3"/>
  <c r="D1576" i="3" s="1"/>
  <c r="H1576" i="3" s="1"/>
  <c r="K1576" i="3" s="1"/>
  <c r="G1577" i="3"/>
  <c r="D1577" i="3" s="1"/>
  <c r="G1578" i="3"/>
  <c r="G1579" i="3"/>
  <c r="D1579" i="3" s="1"/>
  <c r="G1580" i="3"/>
  <c r="D1580" i="3" s="1"/>
  <c r="G1581" i="3"/>
  <c r="G1582" i="3"/>
  <c r="D1582" i="3" s="1"/>
  <c r="G1583" i="3"/>
  <c r="G1584" i="3"/>
  <c r="D1584" i="3" s="1"/>
  <c r="H1584" i="3" s="1"/>
  <c r="K1584" i="3" s="1"/>
  <c r="G1585" i="3"/>
  <c r="G1586" i="3"/>
  <c r="D1586" i="3" s="1"/>
  <c r="G1587" i="3"/>
  <c r="G1588" i="3"/>
  <c r="D1588" i="3" s="1"/>
  <c r="H1588" i="3" s="1"/>
  <c r="K1588" i="3" s="1"/>
  <c r="G1589" i="3"/>
  <c r="D1589" i="3" s="1"/>
  <c r="G1590" i="3"/>
  <c r="D1590" i="3" s="1"/>
  <c r="M1590" i="3" s="1"/>
  <c r="G1591" i="3"/>
  <c r="D1591" i="3" s="1"/>
  <c r="G1592" i="3"/>
  <c r="D1592" i="3" s="1"/>
  <c r="H1592" i="3" s="1"/>
  <c r="K1592" i="3" s="1"/>
  <c r="G1593" i="3"/>
  <c r="G1594" i="3"/>
  <c r="G1595" i="3"/>
  <c r="G1596" i="3"/>
  <c r="D1596" i="3" s="1"/>
  <c r="G1597" i="3"/>
  <c r="G1598" i="3"/>
  <c r="G1599" i="3"/>
  <c r="D1599" i="3" s="1"/>
  <c r="G1600" i="3"/>
  <c r="D1600" i="3" s="1"/>
  <c r="H1600" i="3" s="1"/>
  <c r="K1600" i="3" s="1"/>
  <c r="G1601" i="3"/>
  <c r="G1602" i="3"/>
  <c r="D1602" i="3" s="1"/>
  <c r="G1603" i="3"/>
  <c r="G1604" i="3"/>
  <c r="D1604" i="3" s="1"/>
  <c r="H1604" i="3" s="1"/>
  <c r="K1604" i="3" s="1"/>
  <c r="G1605" i="3"/>
  <c r="D1605" i="3" s="1"/>
  <c r="G1606" i="3"/>
  <c r="D1606" i="3" s="1"/>
  <c r="G1607" i="3"/>
  <c r="D1607" i="3" s="1"/>
  <c r="G1608" i="3"/>
  <c r="D1608" i="3" s="1"/>
  <c r="H1608" i="3" s="1"/>
  <c r="K1608" i="3" s="1"/>
  <c r="G1609" i="3"/>
  <c r="G1610" i="3"/>
  <c r="G1611" i="3"/>
  <c r="D1611" i="3" s="1"/>
  <c r="G1612" i="3"/>
  <c r="D1612" i="3" s="1"/>
  <c r="G1613" i="3"/>
  <c r="D1613" i="3" s="1"/>
  <c r="G1614" i="3"/>
  <c r="G1615" i="3"/>
  <c r="G1616" i="3"/>
  <c r="D1616" i="3" s="1"/>
  <c r="H1616" i="3" s="1"/>
  <c r="K1616" i="3" s="1"/>
  <c r="G1617" i="3"/>
  <c r="D1617" i="3" s="1"/>
  <c r="G1618" i="3"/>
  <c r="G1619" i="3"/>
  <c r="G1620" i="3"/>
  <c r="D1620" i="3" s="1"/>
  <c r="H1620" i="3" s="1"/>
  <c r="K1620" i="3" s="1"/>
  <c r="G1621" i="3"/>
  <c r="D1621" i="3" s="1"/>
  <c r="G1622" i="3"/>
  <c r="G1623" i="3"/>
  <c r="G1624" i="3"/>
  <c r="D1624" i="3" s="1"/>
  <c r="H1624" i="3" s="1"/>
  <c r="K1624" i="3" s="1"/>
  <c r="G1625" i="3"/>
  <c r="G1626" i="3"/>
  <c r="G1627" i="3"/>
  <c r="G1628" i="3"/>
  <c r="D1628" i="3" s="1"/>
  <c r="G1629" i="3"/>
  <c r="D1629" i="3" s="1"/>
  <c r="G1630" i="3"/>
  <c r="G1631" i="3"/>
  <c r="G1632" i="3"/>
  <c r="D1632" i="3" s="1"/>
  <c r="H1632" i="3" s="1"/>
  <c r="K1632" i="3" s="1"/>
  <c r="G1633" i="3"/>
  <c r="D1633" i="3" s="1"/>
  <c r="G1634" i="3"/>
  <c r="G1635" i="3"/>
  <c r="D1635" i="3" s="1"/>
  <c r="G1636" i="3"/>
  <c r="D1636" i="3" s="1"/>
  <c r="H1636" i="3" s="1"/>
  <c r="K1636" i="3" s="1"/>
  <c r="G1637" i="3"/>
  <c r="G1638" i="3"/>
  <c r="G1639" i="3"/>
  <c r="D1639" i="3" s="1"/>
  <c r="G1640" i="3"/>
  <c r="D1640" i="3" s="1"/>
  <c r="H1640" i="3" s="1"/>
  <c r="K1640" i="3" s="1"/>
  <c r="G1641" i="3"/>
  <c r="G1642" i="3"/>
  <c r="D1642" i="3" s="1"/>
  <c r="G1643" i="3"/>
  <c r="D1643" i="3" s="1"/>
  <c r="G1644" i="3"/>
  <c r="D1644" i="3" s="1"/>
  <c r="G1645" i="3"/>
  <c r="D1645" i="3" s="1"/>
  <c r="G1646" i="3"/>
  <c r="D1646" i="3" s="1"/>
  <c r="G1647" i="3"/>
  <c r="D1647" i="3" s="1"/>
  <c r="G1648" i="3"/>
  <c r="D1648" i="3" s="1"/>
  <c r="H1648" i="3" s="1"/>
  <c r="K1648" i="3" s="1"/>
  <c r="G1649" i="3"/>
  <c r="D1649" i="3" s="1"/>
  <c r="G1650" i="3"/>
  <c r="G1651" i="3"/>
  <c r="D1651" i="3" s="1"/>
  <c r="G1652" i="3"/>
  <c r="D1652" i="3" s="1"/>
  <c r="H1652" i="3" s="1"/>
  <c r="K1652" i="3" s="1"/>
  <c r="G1653" i="3"/>
  <c r="D1653" i="3" s="1"/>
  <c r="G1654" i="3"/>
  <c r="D1654" i="3" s="1"/>
  <c r="G1655" i="3"/>
  <c r="G1656" i="3"/>
  <c r="D1656" i="3" s="1"/>
  <c r="H1656" i="3" s="1"/>
  <c r="K1656" i="3" s="1"/>
  <c r="G1657" i="3"/>
  <c r="G1658" i="3"/>
  <c r="D1658" i="3" s="1"/>
  <c r="G1659" i="3"/>
  <c r="D1659" i="3" s="1"/>
  <c r="G1660" i="3"/>
  <c r="D1660" i="3" s="1"/>
  <c r="G1661" i="3"/>
  <c r="D1661" i="3" s="1"/>
  <c r="G1662" i="3"/>
  <c r="D1662" i="3" s="1"/>
  <c r="G1663" i="3"/>
  <c r="G1664" i="3"/>
  <c r="D1664" i="3" s="1"/>
  <c r="H1664" i="3" s="1"/>
  <c r="K1664" i="3" s="1"/>
  <c r="G1665" i="3"/>
  <c r="G1666" i="3"/>
  <c r="G1667" i="3"/>
  <c r="G1668" i="3"/>
  <c r="D1668" i="3" s="1"/>
  <c r="H1668" i="3" s="1"/>
  <c r="K1668" i="3" s="1"/>
  <c r="G1669" i="3"/>
  <c r="G1670" i="3"/>
  <c r="G1671" i="3"/>
  <c r="G1672" i="3"/>
  <c r="D1672" i="3" s="1"/>
  <c r="H1672" i="3" s="1"/>
  <c r="K1672" i="3" s="1"/>
  <c r="G1673" i="3"/>
  <c r="G1674" i="3"/>
  <c r="G1675" i="3"/>
  <c r="D1675" i="3" s="1"/>
  <c r="G1676" i="3"/>
  <c r="D1676" i="3" s="1"/>
  <c r="G1677" i="3"/>
  <c r="D1677" i="3" s="1"/>
  <c r="G1678" i="3"/>
  <c r="G1679" i="3"/>
  <c r="D1679" i="3" s="1"/>
  <c r="G1680" i="3"/>
  <c r="D1680" i="3" s="1"/>
  <c r="H1680" i="3" s="1"/>
  <c r="K1680" i="3" s="1"/>
  <c r="G1681" i="3"/>
  <c r="D1681" i="3" s="1"/>
  <c r="G1682" i="3"/>
  <c r="G1683" i="3"/>
  <c r="G1684" i="3"/>
  <c r="D1684" i="3" s="1"/>
  <c r="H1684" i="3" s="1"/>
  <c r="K1684" i="3" s="1"/>
  <c r="G1685" i="3"/>
  <c r="G1686" i="3"/>
  <c r="G1687" i="3"/>
  <c r="D1687" i="3" s="1"/>
  <c r="G1688" i="3"/>
  <c r="D1688" i="3" s="1"/>
  <c r="H1688" i="3" s="1"/>
  <c r="K1688" i="3" s="1"/>
  <c r="G1689" i="3"/>
  <c r="G1690" i="3"/>
  <c r="D1690" i="3" s="1"/>
  <c r="G1691" i="3"/>
  <c r="D1691" i="3" s="1"/>
  <c r="G1692" i="3"/>
  <c r="D1692" i="3" s="1"/>
  <c r="G1693" i="3"/>
  <c r="G1694" i="3"/>
  <c r="D1694" i="3" s="1"/>
  <c r="G1695" i="3"/>
  <c r="G1696" i="3"/>
  <c r="D1696" i="3" s="1"/>
  <c r="H1696" i="3" s="1"/>
  <c r="K1696" i="3" s="1"/>
  <c r="G1697" i="3"/>
  <c r="D1697" i="3" s="1"/>
  <c r="G1698" i="3"/>
  <c r="D1698" i="3" s="1"/>
  <c r="G1699" i="3"/>
  <c r="G1700" i="3"/>
  <c r="D1700" i="3" s="1"/>
  <c r="H1700" i="3" s="1"/>
  <c r="K1700" i="3" s="1"/>
  <c r="G1701" i="3"/>
  <c r="G1702" i="3"/>
  <c r="D1702" i="3" s="1"/>
  <c r="G1703" i="3"/>
  <c r="D1703" i="3" s="1"/>
  <c r="G1704" i="3"/>
  <c r="D1704" i="3" s="1"/>
  <c r="G1705" i="3"/>
  <c r="G1706" i="3"/>
  <c r="G1707" i="3"/>
  <c r="G1708" i="3"/>
  <c r="D1708" i="3" s="1"/>
  <c r="G1709" i="3"/>
  <c r="D1709" i="3" s="1"/>
  <c r="G1710" i="3"/>
  <c r="G1711" i="3"/>
  <c r="G1712" i="3"/>
  <c r="D1712" i="3" s="1"/>
  <c r="G1713" i="3"/>
  <c r="D1713" i="3" s="1"/>
  <c r="G1714" i="3"/>
  <c r="D1714" i="3" s="1"/>
  <c r="G1715" i="3"/>
  <c r="G1716" i="3"/>
  <c r="D1716" i="3" s="1"/>
  <c r="H1716" i="3" s="1"/>
  <c r="K1716" i="3" s="1"/>
  <c r="G1717" i="3"/>
  <c r="G1718" i="3"/>
  <c r="G1719" i="3"/>
  <c r="D1719" i="3" s="1"/>
  <c r="G1720" i="3"/>
  <c r="D1720" i="3" s="1"/>
  <c r="H1720" i="3" s="1"/>
  <c r="K1720" i="3" s="1"/>
  <c r="G1721" i="3"/>
  <c r="G1722" i="3"/>
  <c r="G1723" i="3"/>
  <c r="G1724" i="3"/>
  <c r="D1724" i="3" s="1"/>
  <c r="G1725" i="3"/>
  <c r="D1725" i="3" s="1"/>
  <c r="G1726" i="3"/>
  <c r="G1727" i="3"/>
  <c r="D1727" i="3" s="1"/>
  <c r="G1728" i="3"/>
  <c r="D1728" i="3" s="1"/>
  <c r="H1728" i="3" s="1"/>
  <c r="K1728" i="3" s="1"/>
  <c r="G1729" i="3"/>
  <c r="G1730" i="3"/>
  <c r="G1731" i="3"/>
  <c r="G1732" i="3"/>
  <c r="D1732" i="3" s="1"/>
  <c r="H1732" i="3" s="1"/>
  <c r="K1732" i="3" s="1"/>
  <c r="G1733" i="3"/>
  <c r="G1734" i="3"/>
  <c r="G1735" i="3"/>
  <c r="D1735" i="3" s="1"/>
  <c r="G1736" i="3"/>
  <c r="D1736" i="3" s="1"/>
  <c r="G1737" i="3"/>
  <c r="G1738" i="3"/>
  <c r="D1738" i="3" s="1"/>
  <c r="G1739" i="3"/>
  <c r="G1740" i="3"/>
  <c r="D1740" i="3" s="1"/>
  <c r="G1741" i="3"/>
  <c r="G1742" i="3"/>
  <c r="D1742" i="3" s="1"/>
  <c r="G1743" i="3"/>
  <c r="G1744" i="3"/>
  <c r="D1744" i="3" s="1"/>
  <c r="G1745" i="3"/>
  <c r="G1746" i="3"/>
  <c r="D1746" i="3" s="1"/>
  <c r="G1747" i="3"/>
  <c r="G1748" i="3"/>
  <c r="D1748" i="3" s="1"/>
  <c r="H1748" i="3" s="1"/>
  <c r="K1748" i="3" s="1"/>
  <c r="G1749" i="3"/>
  <c r="D1749" i="3" s="1"/>
  <c r="G1750" i="3"/>
  <c r="D1750" i="3" s="1"/>
  <c r="G1751" i="3"/>
  <c r="D1751" i="3" s="1"/>
  <c r="G1752" i="3"/>
  <c r="D1752" i="3" s="1"/>
  <c r="G1753" i="3"/>
  <c r="G1754" i="3"/>
  <c r="G1755" i="3"/>
  <c r="D1755" i="3" s="1"/>
  <c r="G1756" i="3"/>
  <c r="D1756" i="3" s="1"/>
  <c r="G1757" i="3"/>
  <c r="G1758" i="3"/>
  <c r="G1759" i="3"/>
  <c r="G1760" i="3"/>
  <c r="D1760" i="3" s="1"/>
  <c r="G1761" i="3"/>
  <c r="D1761" i="3" s="1"/>
  <c r="M1761" i="3" s="1"/>
  <c r="G1762" i="3"/>
  <c r="D1762" i="3" s="1"/>
  <c r="G1763" i="3"/>
  <c r="G1764" i="3"/>
  <c r="D1764" i="3" s="1"/>
  <c r="H1764" i="3" s="1"/>
  <c r="K1764" i="3" s="1"/>
  <c r="G1765" i="3"/>
  <c r="D1765" i="3" s="1"/>
  <c r="G1766" i="3"/>
  <c r="G1767" i="3"/>
  <c r="D1767" i="3" s="1"/>
  <c r="G1768" i="3"/>
  <c r="D1768" i="3" s="1"/>
  <c r="G1769" i="3"/>
  <c r="G1770" i="3"/>
  <c r="G1771" i="3"/>
  <c r="D1771" i="3" s="1"/>
  <c r="G1772" i="3"/>
  <c r="D1772" i="3" s="1"/>
  <c r="G1773" i="3"/>
  <c r="D1773" i="3" s="1"/>
  <c r="G1774" i="3"/>
  <c r="D1774" i="3" s="1"/>
  <c r="G1775" i="3"/>
  <c r="D1775" i="3" s="1"/>
  <c r="G1776" i="3"/>
  <c r="D1776" i="3" s="1"/>
  <c r="G1777" i="3"/>
  <c r="D1777" i="3" s="1"/>
  <c r="G1778" i="3"/>
  <c r="G1779" i="3"/>
  <c r="D1779" i="3" s="1"/>
  <c r="G1780" i="3"/>
  <c r="D1780" i="3" s="1"/>
  <c r="H1780" i="3" s="1"/>
  <c r="K1780" i="3" s="1"/>
  <c r="G1781" i="3"/>
  <c r="D1781" i="3" s="1"/>
  <c r="G1782" i="3"/>
  <c r="D1782" i="3" s="1"/>
  <c r="G1783" i="3"/>
  <c r="D1783" i="3" s="1"/>
  <c r="G1784" i="3"/>
  <c r="D1784" i="3" s="1"/>
  <c r="G1785" i="3"/>
  <c r="G1786" i="3"/>
  <c r="G1787" i="3"/>
  <c r="G1788" i="3"/>
  <c r="D1788" i="3" s="1"/>
  <c r="G1789" i="3"/>
  <c r="D1789" i="3" s="1"/>
  <c r="G1790" i="3"/>
  <c r="G1791" i="3"/>
  <c r="G1792" i="3"/>
  <c r="D1792" i="3" s="1"/>
  <c r="G1793" i="3"/>
  <c r="G1794" i="3"/>
  <c r="D1794" i="3" s="1"/>
  <c r="G1795" i="3"/>
  <c r="D1795" i="3" s="1"/>
  <c r="G1796" i="3"/>
  <c r="D1796" i="3" s="1"/>
  <c r="H1796" i="3" s="1"/>
  <c r="K1796" i="3" s="1"/>
  <c r="G1797" i="3"/>
  <c r="D1797" i="3" s="1"/>
  <c r="G1798" i="3"/>
  <c r="D1798" i="3" s="1"/>
  <c r="G1799" i="3"/>
  <c r="D1799" i="3" s="1"/>
  <c r="G1800" i="3"/>
  <c r="D1800" i="3" s="1"/>
  <c r="H1800" i="3" s="1"/>
  <c r="K1800" i="3" s="1"/>
  <c r="G1801" i="3"/>
  <c r="D1801" i="3" s="1"/>
  <c r="G1802" i="3"/>
  <c r="G1803" i="3"/>
  <c r="G1804" i="3"/>
  <c r="D1804" i="3" s="1"/>
  <c r="G1805" i="3"/>
  <c r="G1806" i="3"/>
  <c r="D1806" i="3" s="1"/>
  <c r="G1807" i="3"/>
  <c r="D1807" i="3" s="1"/>
  <c r="G1808" i="3"/>
  <c r="D1808" i="3" s="1"/>
  <c r="H1808" i="3" s="1"/>
  <c r="K1808" i="3" s="1"/>
  <c r="G1809" i="3"/>
  <c r="D1809" i="3" s="1"/>
  <c r="G1810" i="3"/>
  <c r="G1811" i="3"/>
  <c r="G1812" i="3"/>
  <c r="D1812" i="3" s="1"/>
  <c r="H1812" i="3" s="1"/>
  <c r="K1812" i="3" s="1"/>
  <c r="G1813" i="3"/>
  <c r="D1813" i="3" s="1"/>
  <c r="G1814" i="3"/>
  <c r="G1815" i="3"/>
  <c r="G1816" i="3"/>
  <c r="D1816" i="3" s="1"/>
  <c r="H1816" i="3" s="1"/>
  <c r="K1816" i="3" s="1"/>
  <c r="G1817" i="3"/>
  <c r="D1817" i="3" s="1"/>
  <c r="G1818" i="3"/>
  <c r="D1818" i="3" s="1"/>
  <c r="G1819" i="3"/>
  <c r="G1820" i="3"/>
  <c r="D1820" i="3" s="1"/>
  <c r="G1821" i="3"/>
  <c r="D1821" i="3" s="1"/>
  <c r="G1822" i="3"/>
  <c r="D1822" i="3" s="1"/>
  <c r="G1823" i="3"/>
  <c r="G1824" i="3"/>
  <c r="D1824" i="3" s="1"/>
  <c r="H1824" i="3" s="1"/>
  <c r="K1824" i="3" s="1"/>
  <c r="G1825" i="3"/>
  <c r="G1826" i="3"/>
  <c r="G1827" i="3"/>
  <c r="G1828" i="3"/>
  <c r="D1828" i="3" s="1"/>
  <c r="H1828" i="3" s="1"/>
  <c r="K1828" i="3" s="1"/>
  <c r="G1829" i="3"/>
  <c r="G1830" i="3"/>
  <c r="G1831" i="3"/>
  <c r="G1832" i="3"/>
  <c r="D1832" i="3" s="1"/>
  <c r="H1832" i="3" s="1"/>
  <c r="K1832" i="3" s="1"/>
  <c r="G1833" i="3"/>
  <c r="G1834" i="3"/>
  <c r="G1835" i="3"/>
  <c r="G1836" i="3"/>
  <c r="D1836" i="3" s="1"/>
  <c r="G1837" i="3"/>
  <c r="G1838" i="3"/>
  <c r="G1839" i="3"/>
  <c r="D1839" i="3" s="1"/>
  <c r="G1840" i="3"/>
  <c r="D1840" i="3" s="1"/>
  <c r="H1840" i="3" s="1"/>
  <c r="K1840" i="3" s="1"/>
  <c r="G1841" i="3"/>
  <c r="G1842" i="3"/>
  <c r="G1843" i="3"/>
  <c r="G1844" i="3"/>
  <c r="D1844" i="3" s="1"/>
  <c r="H1844" i="3" s="1"/>
  <c r="K1844" i="3" s="1"/>
  <c r="G1845" i="3"/>
  <c r="G1846" i="3"/>
  <c r="G1847" i="3"/>
  <c r="G1848" i="3"/>
  <c r="D1848" i="3" s="1"/>
  <c r="H1848" i="3" s="1"/>
  <c r="K1848" i="3" s="1"/>
  <c r="G1849" i="3"/>
  <c r="G1850" i="3"/>
  <c r="G1851" i="3"/>
  <c r="G1852" i="3"/>
  <c r="D1852" i="3" s="1"/>
  <c r="G1853" i="3"/>
  <c r="G1854" i="3"/>
  <c r="G1855" i="3"/>
  <c r="G1856" i="3"/>
  <c r="D1856" i="3" s="1"/>
  <c r="G1857" i="3"/>
  <c r="G1858" i="3"/>
  <c r="G1859" i="3"/>
  <c r="G1860" i="3"/>
  <c r="D1860" i="3" s="1"/>
  <c r="H1860" i="3" s="1"/>
  <c r="K1860" i="3" s="1"/>
  <c r="G1861" i="3"/>
  <c r="G1862" i="3"/>
  <c r="G1863" i="3"/>
  <c r="D1863" i="3" s="1"/>
  <c r="G1864" i="3"/>
  <c r="D1864" i="3" s="1"/>
  <c r="G1865" i="3"/>
  <c r="G1866" i="3"/>
  <c r="G1867" i="3"/>
  <c r="G1868" i="3"/>
  <c r="D1868" i="3" s="1"/>
  <c r="G1869" i="3"/>
  <c r="D1869" i="3" s="1"/>
  <c r="G1870" i="3"/>
  <c r="G1871" i="3"/>
  <c r="G1872" i="3"/>
  <c r="D1872" i="3" s="1"/>
  <c r="G1873" i="3"/>
  <c r="G1874" i="3"/>
  <c r="G1875" i="3"/>
  <c r="G1876" i="3"/>
  <c r="D1876" i="3" s="1"/>
  <c r="H1876" i="3" s="1"/>
  <c r="K1876" i="3" s="1"/>
  <c r="G1877" i="3"/>
  <c r="G1878" i="3"/>
  <c r="G1879" i="3"/>
  <c r="G1880" i="3"/>
  <c r="D1880" i="3" s="1"/>
  <c r="G1881" i="3"/>
  <c r="G1882" i="3"/>
  <c r="G1883" i="3"/>
  <c r="D1883" i="3" s="1"/>
  <c r="G1884" i="3"/>
  <c r="D1884" i="3" s="1"/>
  <c r="G1885" i="3"/>
  <c r="G1886" i="3"/>
  <c r="G1887" i="3"/>
  <c r="D1887" i="3" s="1"/>
  <c r="G1888" i="3"/>
  <c r="D1888" i="3" s="1"/>
  <c r="G1889" i="3"/>
  <c r="G1890" i="3"/>
  <c r="G1891" i="3"/>
  <c r="G1892" i="3"/>
  <c r="D1892" i="3" s="1"/>
  <c r="H1892" i="3" s="1"/>
  <c r="K1892" i="3" s="1"/>
  <c r="G1893" i="3"/>
  <c r="D1893" i="3" s="1"/>
  <c r="G1894" i="3"/>
  <c r="G1895" i="3"/>
  <c r="G1896" i="3"/>
  <c r="D1896" i="3" s="1"/>
  <c r="G1897" i="3"/>
  <c r="G1898" i="3"/>
  <c r="G1899" i="3"/>
  <c r="G1900" i="3"/>
  <c r="D1900" i="3" s="1"/>
  <c r="G1901" i="3"/>
  <c r="G1902" i="3"/>
  <c r="G1903" i="3"/>
  <c r="G1904" i="3"/>
  <c r="D1904" i="3" s="1"/>
  <c r="H1904" i="3" s="1"/>
  <c r="K1904" i="3" s="1"/>
  <c r="G1905" i="3"/>
  <c r="G1906" i="3"/>
  <c r="G1907" i="3"/>
  <c r="G1908" i="3"/>
  <c r="D1908" i="3" s="1"/>
  <c r="H1908" i="3" s="1"/>
  <c r="K1908" i="3" s="1"/>
  <c r="G1909" i="3"/>
  <c r="G1910" i="3"/>
  <c r="D1910" i="3" s="1"/>
  <c r="G1911" i="3"/>
  <c r="G1912" i="3"/>
  <c r="D1912" i="3" s="1"/>
  <c r="G1913" i="3"/>
  <c r="G1914" i="3"/>
  <c r="G1915" i="3"/>
  <c r="D1915" i="3" s="1"/>
  <c r="G1916" i="3"/>
  <c r="D1916" i="3" s="1"/>
  <c r="G1917" i="3"/>
  <c r="D1917" i="3" s="1"/>
  <c r="G1918" i="3"/>
  <c r="D1918" i="3" s="1"/>
  <c r="G1919" i="3"/>
  <c r="D1919" i="3" s="1"/>
  <c r="G1920" i="3"/>
  <c r="D1920" i="3" s="1"/>
  <c r="G1921" i="3"/>
  <c r="G1922" i="3"/>
  <c r="G1923" i="3"/>
  <c r="G1924" i="3"/>
  <c r="D1924" i="3" s="1"/>
  <c r="G1925" i="3"/>
  <c r="G1926" i="3"/>
  <c r="G1927" i="3"/>
  <c r="D1927" i="3" s="1"/>
  <c r="G1928" i="3"/>
  <c r="D1928" i="3" s="1"/>
  <c r="H1928" i="3" s="1"/>
  <c r="K1928" i="3" s="1"/>
  <c r="G1929" i="3"/>
  <c r="G1930" i="3"/>
  <c r="G1931" i="3"/>
  <c r="G1932" i="3"/>
  <c r="D1932" i="3" s="1"/>
  <c r="G1933" i="3"/>
  <c r="D1933" i="3" s="1"/>
  <c r="G1934" i="3"/>
  <c r="D1934" i="3" s="1"/>
  <c r="G1935" i="3"/>
  <c r="G1936" i="3"/>
  <c r="D1936" i="3" s="1"/>
  <c r="G1937" i="3"/>
  <c r="G1938" i="3"/>
  <c r="G1939" i="3"/>
  <c r="G1940" i="3"/>
  <c r="D1940" i="3" s="1"/>
  <c r="H1940" i="3" s="1"/>
  <c r="K1940" i="3" s="1"/>
  <c r="G1941" i="3"/>
  <c r="G1942" i="3"/>
  <c r="D1942" i="3" s="1"/>
  <c r="G1943" i="3"/>
  <c r="D1943" i="3" s="1"/>
  <c r="G1944" i="3"/>
  <c r="D1944" i="3" s="1"/>
  <c r="G1945" i="3"/>
  <c r="G1946" i="3"/>
  <c r="G1947" i="3"/>
  <c r="G1948" i="3"/>
  <c r="D1948" i="3" s="1"/>
  <c r="G1949" i="3"/>
  <c r="G1950" i="3"/>
  <c r="G1951" i="3"/>
  <c r="D1951" i="3" s="1"/>
  <c r="G1952" i="3"/>
  <c r="D1952" i="3" s="1"/>
  <c r="G1953" i="3"/>
  <c r="G1954" i="3"/>
  <c r="G1955" i="3"/>
  <c r="G1956" i="3"/>
  <c r="D1956" i="3" s="1"/>
  <c r="H1956" i="3" s="1"/>
  <c r="K1956" i="3" s="1"/>
  <c r="G1957" i="3"/>
  <c r="G1958" i="3"/>
  <c r="G1959" i="3"/>
  <c r="G1960" i="3"/>
  <c r="D1960" i="3" s="1"/>
  <c r="H1960" i="3" s="1"/>
  <c r="K1960" i="3" s="1"/>
  <c r="G1961" i="3"/>
  <c r="G1962" i="3"/>
  <c r="G1963" i="3"/>
  <c r="G1964" i="3"/>
  <c r="D1964" i="3" s="1"/>
  <c r="G1965" i="3"/>
  <c r="G1966" i="3"/>
  <c r="G1967" i="3"/>
  <c r="G1968" i="3"/>
  <c r="D1968" i="3" s="1"/>
  <c r="G1969" i="3"/>
  <c r="G1970" i="3"/>
  <c r="G1971" i="3"/>
  <c r="G1972" i="3"/>
  <c r="D1972" i="3" s="1"/>
  <c r="H1972" i="3" s="1"/>
  <c r="K1972" i="3" s="1"/>
  <c r="G1973" i="3"/>
  <c r="G1974" i="3"/>
  <c r="G1975" i="3"/>
  <c r="G1976" i="3"/>
  <c r="D1976" i="3" s="1"/>
  <c r="H1976" i="3" s="1"/>
  <c r="K1976" i="3" s="1"/>
  <c r="G1977" i="3"/>
  <c r="G1978" i="3"/>
  <c r="G1979" i="3"/>
  <c r="G1980" i="3"/>
  <c r="D1980" i="3" s="1"/>
  <c r="G1981" i="3"/>
  <c r="G1982" i="3"/>
  <c r="G1983" i="3"/>
  <c r="D1983" i="3" s="1"/>
  <c r="G1984" i="3"/>
  <c r="D1984" i="3" s="1"/>
  <c r="G1985" i="3"/>
  <c r="G1986" i="3"/>
  <c r="D1986" i="3" s="1"/>
  <c r="G1987" i="3"/>
  <c r="G1988" i="3"/>
  <c r="D1988" i="3" s="1"/>
  <c r="H1988" i="3" s="1"/>
  <c r="K1988" i="3" s="1"/>
  <c r="G1989" i="3"/>
  <c r="G1990" i="3"/>
  <c r="G1991" i="3"/>
  <c r="G1992" i="3"/>
  <c r="D1992" i="3" s="1"/>
  <c r="H1992" i="3" s="1"/>
  <c r="K1992" i="3" s="1"/>
  <c r="G1993" i="3"/>
  <c r="G1994" i="3"/>
  <c r="G1995" i="3"/>
  <c r="G1996" i="3"/>
  <c r="D1996" i="3" s="1"/>
  <c r="G1997" i="3"/>
  <c r="D1997" i="3" s="1"/>
  <c r="G1998" i="3"/>
  <c r="G1999" i="3"/>
  <c r="G2000" i="3"/>
  <c r="D2000" i="3" s="1"/>
  <c r="G2001" i="3"/>
  <c r="G2002" i="3"/>
  <c r="G2003" i="3"/>
  <c r="G2004" i="3"/>
  <c r="D2004" i="3" s="1"/>
  <c r="H2004" i="3" s="1"/>
  <c r="K2004" i="3" s="1"/>
  <c r="G2005" i="3"/>
  <c r="G2006" i="3"/>
  <c r="G2007" i="3"/>
  <c r="D2007" i="3" s="1"/>
  <c r="G2008" i="3"/>
  <c r="D2008" i="3" s="1"/>
  <c r="H2008" i="3" s="1"/>
  <c r="K2008" i="3" s="1"/>
  <c r="G2009" i="3"/>
  <c r="G2010" i="3"/>
  <c r="G2011" i="3"/>
  <c r="D2011" i="3" s="1"/>
  <c r="G2012" i="3"/>
  <c r="D2012" i="3" s="1"/>
  <c r="G2013" i="3"/>
  <c r="D2013" i="3" s="1"/>
  <c r="G2014" i="3"/>
  <c r="G2015" i="3"/>
  <c r="G2016" i="3"/>
  <c r="D2016" i="3" s="1"/>
  <c r="G2017" i="3"/>
  <c r="D2017" i="3" s="1"/>
  <c r="M2017" i="3" s="1"/>
  <c r="G2018" i="3"/>
  <c r="D2018" i="3" s="1"/>
  <c r="G2019" i="3"/>
  <c r="G2020" i="3"/>
  <c r="D2020" i="3" s="1"/>
  <c r="H2020" i="3" s="1"/>
  <c r="K2020" i="3" s="1"/>
  <c r="G2021" i="3"/>
  <c r="D2021" i="3" s="1"/>
  <c r="G2022" i="3"/>
  <c r="D2022" i="3" s="1"/>
  <c r="G2023" i="3"/>
  <c r="D2023" i="3" s="1"/>
  <c r="G2024" i="3"/>
  <c r="D2024" i="3" s="1"/>
  <c r="H2024" i="3" s="1"/>
  <c r="K2024" i="3" s="1"/>
  <c r="G2025" i="3"/>
  <c r="G2026" i="3"/>
  <c r="G2027" i="3"/>
  <c r="D2027" i="3" s="1"/>
  <c r="G2028" i="3"/>
  <c r="D2028" i="3" s="1"/>
  <c r="G2029" i="3"/>
  <c r="G2030" i="3"/>
  <c r="G2031" i="3"/>
  <c r="D2031" i="3" s="1"/>
  <c r="G2032" i="3"/>
  <c r="D2032" i="3" s="1"/>
  <c r="G2033" i="3"/>
  <c r="G13" i="3"/>
  <c r="D13" i="3" s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D1950" i="3" s="1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D1966" i="3" s="1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D1982" i="3" s="1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D1998" i="3" s="1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D2014" i="3" s="1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D2030" i="3" s="1"/>
  <c r="E2031" i="3"/>
  <c r="E2032" i="3"/>
  <c r="E2033" i="3"/>
  <c r="E13" i="3"/>
  <c r="I33" i="5" l="1"/>
  <c r="J13" i="3" s="1"/>
  <c r="J131" i="3"/>
  <c r="Q131" i="3" s="1"/>
  <c r="J147" i="3"/>
  <c r="Q147" i="3" s="1"/>
  <c r="J275" i="3"/>
  <c r="Q275" i="3" s="1"/>
  <c r="J60" i="3"/>
  <c r="J76" i="3"/>
  <c r="J188" i="3"/>
  <c r="Q188" i="3" s="1"/>
  <c r="J204" i="3"/>
  <c r="Q204" i="3" s="1"/>
  <c r="J252" i="3"/>
  <c r="Q252" i="3" s="1"/>
  <c r="J268" i="3"/>
  <c r="J284" i="3"/>
  <c r="Q284" i="3" s="1"/>
  <c r="J300" i="3"/>
  <c r="Q300" i="3" s="1"/>
  <c r="J316" i="3"/>
  <c r="J332" i="3"/>
  <c r="Q332" i="3" s="1"/>
  <c r="J33" i="3"/>
  <c r="Q33" i="3" s="1"/>
  <c r="J97" i="3"/>
  <c r="Q97" i="3" s="1"/>
  <c r="J161" i="3"/>
  <c r="Q161" i="3" s="1"/>
  <c r="J193" i="3"/>
  <c r="Q193" i="3" s="1"/>
  <c r="J225" i="3"/>
  <c r="Q225" i="3" s="1"/>
  <c r="J257" i="3"/>
  <c r="Q257" i="3" s="1"/>
  <c r="J289" i="3"/>
  <c r="Q289" i="3" s="1"/>
  <c r="J321" i="3"/>
  <c r="Q321" i="3" s="1"/>
  <c r="J345" i="3"/>
  <c r="Q345" i="3" s="1"/>
  <c r="J355" i="3"/>
  <c r="Q355" i="3" s="1"/>
  <c r="J363" i="3"/>
  <c r="Q363" i="3" s="1"/>
  <c r="J371" i="3"/>
  <c r="Q371" i="3" s="1"/>
  <c r="J379" i="3"/>
  <c r="Q379" i="3" s="1"/>
  <c r="J387" i="3"/>
  <c r="Q387" i="3" s="1"/>
  <c r="J395" i="3"/>
  <c r="Q395" i="3" s="1"/>
  <c r="J403" i="3"/>
  <c r="J411" i="3"/>
  <c r="Q411" i="3" s="1"/>
  <c r="J419" i="3"/>
  <c r="Q419" i="3" s="1"/>
  <c r="J427" i="3"/>
  <c r="Q427" i="3" s="1"/>
  <c r="J435" i="3"/>
  <c r="Q435" i="3" s="1"/>
  <c r="J443" i="3"/>
  <c r="Q443" i="3" s="1"/>
  <c r="J451" i="3"/>
  <c r="Q451" i="3" s="1"/>
  <c r="J459" i="3"/>
  <c r="Q459" i="3" s="1"/>
  <c r="J467" i="3"/>
  <c r="Q467" i="3" s="1"/>
  <c r="J475" i="3"/>
  <c r="Q475" i="3" s="1"/>
  <c r="J483" i="3"/>
  <c r="Q483" i="3" s="1"/>
  <c r="J491" i="3"/>
  <c r="Q491" i="3" s="1"/>
  <c r="J499" i="3"/>
  <c r="Q499" i="3" s="1"/>
  <c r="J507" i="3"/>
  <c r="Q507" i="3" s="1"/>
  <c r="J515" i="3"/>
  <c r="Q515" i="3" s="1"/>
  <c r="J523" i="3"/>
  <c r="Q523" i="3" s="1"/>
  <c r="J531" i="3"/>
  <c r="Q531" i="3" s="1"/>
  <c r="J539" i="3"/>
  <c r="Q539" i="3" s="1"/>
  <c r="J547" i="3"/>
  <c r="Q547" i="3" s="1"/>
  <c r="J555" i="3"/>
  <c r="Q555" i="3" s="1"/>
  <c r="J563" i="3"/>
  <c r="Q563" i="3" s="1"/>
  <c r="J571" i="3"/>
  <c r="Q571" i="3" s="1"/>
  <c r="J579" i="3"/>
  <c r="Q579" i="3" s="1"/>
  <c r="J587" i="3"/>
  <c r="Q587" i="3" s="1"/>
  <c r="J595" i="3"/>
  <c r="Q595" i="3" s="1"/>
  <c r="J603" i="3"/>
  <c r="Q603" i="3" s="1"/>
  <c r="J37" i="3"/>
  <c r="Q37" i="3" s="1"/>
  <c r="J69" i="3"/>
  <c r="Q69" i="3" s="1"/>
  <c r="J101" i="3"/>
  <c r="Q101" i="3" s="1"/>
  <c r="J133" i="3"/>
  <c r="Q133" i="3" s="1"/>
  <c r="J149" i="3"/>
  <c r="Q149" i="3" s="1"/>
  <c r="J165" i="3"/>
  <c r="Q165" i="3" s="1"/>
  <c r="J181" i="3"/>
  <c r="Q181" i="3" s="1"/>
  <c r="J197" i="3"/>
  <c r="Q197" i="3" s="1"/>
  <c r="J213" i="3"/>
  <c r="Q213" i="3" s="1"/>
  <c r="J229" i="3"/>
  <c r="Q229" i="3" s="1"/>
  <c r="J245" i="3"/>
  <c r="Q245" i="3" s="1"/>
  <c r="J261" i="3"/>
  <c r="Q261" i="3" s="1"/>
  <c r="J277" i="3"/>
  <c r="Q277" i="3" s="1"/>
  <c r="J293" i="3"/>
  <c r="Q293" i="3" s="1"/>
  <c r="J309" i="3"/>
  <c r="Q309" i="3" s="1"/>
  <c r="J325" i="3"/>
  <c r="Q325" i="3" s="1"/>
  <c r="J341" i="3"/>
  <c r="Q341" i="3" s="1"/>
  <c r="J347" i="3"/>
  <c r="Q347" i="3" s="1"/>
  <c r="J352" i="3"/>
  <c r="Q352" i="3" s="1"/>
  <c r="J356" i="3"/>
  <c r="Q356" i="3" s="1"/>
  <c r="J360" i="3"/>
  <c r="Q360" i="3" s="1"/>
  <c r="J364" i="3"/>
  <c r="Q364" i="3" s="1"/>
  <c r="J368" i="3"/>
  <c r="Q368" i="3" s="1"/>
  <c r="J372" i="3"/>
  <c r="Q372" i="3" s="1"/>
  <c r="J376" i="3"/>
  <c r="J380" i="3"/>
  <c r="Q380" i="3" s="1"/>
  <c r="J384" i="3"/>
  <c r="Q384" i="3" s="1"/>
  <c r="J388" i="3"/>
  <c r="J392" i="3"/>
  <c r="Q392" i="3" s="1"/>
  <c r="J396" i="3"/>
  <c r="Q396" i="3" s="1"/>
  <c r="J400" i="3"/>
  <c r="Q400" i="3" s="1"/>
  <c r="J404" i="3"/>
  <c r="Q404" i="3" s="1"/>
  <c r="J408" i="3"/>
  <c r="Q408" i="3" s="1"/>
  <c r="J412" i="3"/>
  <c r="Q412" i="3" s="1"/>
  <c r="J416" i="3"/>
  <c r="Q416" i="3" s="1"/>
  <c r="J420" i="3"/>
  <c r="J424" i="3"/>
  <c r="Q424" i="3" s="1"/>
  <c r="J428" i="3"/>
  <c r="Q428" i="3" s="1"/>
  <c r="J432" i="3"/>
  <c r="Q432" i="3" s="1"/>
  <c r="J436" i="3"/>
  <c r="Q436" i="3" s="1"/>
  <c r="J440" i="3"/>
  <c r="Q440" i="3" s="1"/>
  <c r="J444" i="3"/>
  <c r="Q444" i="3" s="1"/>
  <c r="J448" i="3"/>
  <c r="Q448" i="3" s="1"/>
  <c r="J452" i="3"/>
  <c r="Q452" i="3" s="1"/>
  <c r="J456" i="3"/>
  <c r="Q456" i="3" s="1"/>
  <c r="J460" i="3"/>
  <c r="Q460" i="3" s="1"/>
  <c r="J464" i="3"/>
  <c r="Q464" i="3" s="1"/>
  <c r="J468" i="3"/>
  <c r="Q468" i="3" s="1"/>
  <c r="J472" i="3"/>
  <c r="Q472" i="3" s="1"/>
  <c r="J476" i="3"/>
  <c r="Q476" i="3" s="1"/>
  <c r="J480" i="3"/>
  <c r="Q480" i="3" s="1"/>
  <c r="J484" i="3"/>
  <c r="Q484" i="3" s="1"/>
  <c r="J488" i="3"/>
  <c r="Q488" i="3" s="1"/>
  <c r="J492" i="3"/>
  <c r="Q492" i="3" s="1"/>
  <c r="J496" i="3"/>
  <c r="Q496" i="3" s="1"/>
  <c r="J500" i="3"/>
  <c r="Q500" i="3" s="1"/>
  <c r="J504" i="3"/>
  <c r="Q504" i="3" s="1"/>
  <c r="J508" i="3"/>
  <c r="Q508" i="3" s="1"/>
  <c r="J512" i="3"/>
  <c r="Q512" i="3" s="1"/>
  <c r="J516" i="3"/>
  <c r="Q516" i="3" s="1"/>
  <c r="J520" i="3"/>
  <c r="Q520" i="3" s="1"/>
  <c r="J524" i="3"/>
  <c r="Q524" i="3" s="1"/>
  <c r="J528" i="3"/>
  <c r="Q528" i="3" s="1"/>
  <c r="J532" i="3"/>
  <c r="Q532" i="3" s="1"/>
  <c r="J536" i="3"/>
  <c r="Q536" i="3" s="1"/>
  <c r="J540" i="3"/>
  <c r="Q540" i="3" s="1"/>
  <c r="J544" i="3"/>
  <c r="Q544" i="3" s="1"/>
  <c r="J548" i="3"/>
  <c r="Q548" i="3" s="1"/>
  <c r="J552" i="3"/>
  <c r="Q552" i="3" s="1"/>
  <c r="J556" i="3"/>
  <c r="J560" i="3"/>
  <c r="Q560" i="3" s="1"/>
  <c r="J564" i="3"/>
  <c r="Q564" i="3" s="1"/>
  <c r="J568" i="3"/>
  <c r="Q568" i="3" s="1"/>
  <c r="J572" i="3"/>
  <c r="Q572" i="3" s="1"/>
  <c r="J576" i="3"/>
  <c r="Q576" i="3" s="1"/>
  <c r="J580" i="3"/>
  <c r="Q580" i="3" s="1"/>
  <c r="J584" i="3"/>
  <c r="J588" i="3"/>
  <c r="J592" i="3"/>
  <c r="Q592" i="3" s="1"/>
  <c r="J596" i="3"/>
  <c r="Q596" i="3" s="1"/>
  <c r="J600" i="3"/>
  <c r="Q600" i="3" s="1"/>
  <c r="J41" i="3"/>
  <c r="Q41" i="3" s="1"/>
  <c r="J73" i="3"/>
  <c r="J105" i="3"/>
  <c r="Q105" i="3" s="1"/>
  <c r="J137" i="3"/>
  <c r="Q137" i="3" s="1"/>
  <c r="J169" i="3"/>
  <c r="Q169" i="3" s="1"/>
  <c r="J201" i="3"/>
  <c r="Q201" i="3" s="1"/>
  <c r="J233" i="3"/>
  <c r="Q233" i="3" s="1"/>
  <c r="J265" i="3"/>
  <c r="Q265" i="3" s="1"/>
  <c r="J297" i="3"/>
  <c r="Q297" i="3" s="1"/>
  <c r="J329" i="3"/>
  <c r="Q329" i="3" s="1"/>
  <c r="J348" i="3"/>
  <c r="Q348" i="3" s="1"/>
  <c r="J357" i="3"/>
  <c r="Q357" i="3" s="1"/>
  <c r="J365" i="3"/>
  <c r="Q365" i="3" s="1"/>
  <c r="J373" i="3"/>
  <c r="Q373" i="3" s="1"/>
  <c r="J381" i="3"/>
  <c r="Q381" i="3" s="1"/>
  <c r="J389" i="3"/>
  <c r="Q389" i="3" s="1"/>
  <c r="J397" i="3"/>
  <c r="Q397" i="3" s="1"/>
  <c r="J405" i="3"/>
  <c r="Q405" i="3" s="1"/>
  <c r="J413" i="3"/>
  <c r="Q413" i="3" s="1"/>
  <c r="J421" i="3"/>
  <c r="Q421" i="3" s="1"/>
  <c r="J429" i="3"/>
  <c r="Q429" i="3" s="1"/>
  <c r="J437" i="3"/>
  <c r="Q437" i="3" s="1"/>
  <c r="J445" i="3"/>
  <c r="J453" i="3"/>
  <c r="Q453" i="3" s="1"/>
  <c r="J461" i="3"/>
  <c r="Q461" i="3" s="1"/>
  <c r="J469" i="3"/>
  <c r="Q469" i="3" s="1"/>
  <c r="J477" i="3"/>
  <c r="Q477" i="3" s="1"/>
  <c r="J485" i="3"/>
  <c r="Q485" i="3" s="1"/>
  <c r="J493" i="3"/>
  <c r="Q493" i="3" s="1"/>
  <c r="J501" i="3"/>
  <c r="Q501" i="3" s="1"/>
  <c r="J509" i="3"/>
  <c r="Q509" i="3" s="1"/>
  <c r="J517" i="3"/>
  <c r="Q517" i="3" s="1"/>
  <c r="J525" i="3"/>
  <c r="Q525" i="3" s="1"/>
  <c r="J533" i="3"/>
  <c r="Q533" i="3" s="1"/>
  <c r="J541" i="3"/>
  <c r="Q541" i="3" s="1"/>
  <c r="J549" i="3"/>
  <c r="Q549" i="3" s="1"/>
  <c r="J557" i="3"/>
  <c r="Q557" i="3" s="1"/>
  <c r="J565" i="3"/>
  <c r="Q565" i="3" s="1"/>
  <c r="J573" i="3"/>
  <c r="Q573" i="3" s="1"/>
  <c r="J581" i="3"/>
  <c r="Q581" i="3" s="1"/>
  <c r="J589" i="3"/>
  <c r="Q589" i="3" s="1"/>
  <c r="J597" i="3"/>
  <c r="Q597" i="3" s="1"/>
  <c r="J604" i="3"/>
  <c r="Q604" i="3" s="1"/>
  <c r="J608" i="3"/>
  <c r="Q608" i="3" s="1"/>
  <c r="J612" i="3"/>
  <c r="Q612" i="3" s="1"/>
  <c r="J616" i="3"/>
  <c r="Q616" i="3" s="1"/>
  <c r="J620" i="3"/>
  <c r="Q620" i="3" s="1"/>
  <c r="J624" i="3"/>
  <c r="Q624" i="3" s="1"/>
  <c r="J628" i="3"/>
  <c r="Q628" i="3" s="1"/>
  <c r="J632" i="3"/>
  <c r="Q632" i="3" s="1"/>
  <c r="J636" i="3"/>
  <c r="J640" i="3"/>
  <c r="Q640" i="3" s="1"/>
  <c r="J644" i="3"/>
  <c r="Q644" i="3" s="1"/>
  <c r="J648" i="3"/>
  <c r="Q648" i="3" s="1"/>
  <c r="J652" i="3"/>
  <c r="Q652" i="3" s="1"/>
  <c r="J656" i="3"/>
  <c r="Q656" i="3" s="1"/>
  <c r="J660" i="3"/>
  <c r="Q660" i="3" s="1"/>
  <c r="J664" i="3"/>
  <c r="Q664" i="3" s="1"/>
  <c r="J668" i="3"/>
  <c r="Q668" i="3" s="1"/>
  <c r="J672" i="3"/>
  <c r="Q672" i="3" s="1"/>
  <c r="J676" i="3"/>
  <c r="Q676" i="3" s="1"/>
  <c r="J680" i="3"/>
  <c r="J684" i="3"/>
  <c r="Q684" i="3" s="1"/>
  <c r="J688" i="3"/>
  <c r="Q688" i="3" s="1"/>
  <c r="J692" i="3"/>
  <c r="Q692" i="3" s="1"/>
  <c r="J696" i="3"/>
  <c r="Q696" i="3" s="1"/>
  <c r="J700" i="3"/>
  <c r="Q700" i="3" s="1"/>
  <c r="J704" i="3"/>
  <c r="Q704" i="3" s="1"/>
  <c r="J708" i="3"/>
  <c r="Q708" i="3" s="1"/>
  <c r="J712" i="3"/>
  <c r="Q712" i="3" s="1"/>
  <c r="J716" i="3"/>
  <c r="Q716" i="3" s="1"/>
  <c r="J720" i="3"/>
  <c r="Q720" i="3" s="1"/>
  <c r="J724" i="3"/>
  <c r="Q724" i="3" s="1"/>
  <c r="J728" i="3"/>
  <c r="Q728" i="3" s="1"/>
  <c r="J732" i="3"/>
  <c r="J736" i="3"/>
  <c r="Q736" i="3" s="1"/>
  <c r="J740" i="3"/>
  <c r="Q740" i="3" s="1"/>
  <c r="J744" i="3"/>
  <c r="Q744" i="3" s="1"/>
  <c r="J748" i="3"/>
  <c r="Q748" i="3" s="1"/>
  <c r="J752" i="3"/>
  <c r="Q752" i="3" s="1"/>
  <c r="J756" i="3"/>
  <c r="Q756" i="3" s="1"/>
  <c r="J760" i="3"/>
  <c r="Q760" i="3" s="1"/>
  <c r="J764" i="3"/>
  <c r="Q764" i="3" s="1"/>
  <c r="J768" i="3"/>
  <c r="Q768" i="3" s="1"/>
  <c r="J772" i="3"/>
  <c r="Q772" i="3" s="1"/>
  <c r="J25" i="3"/>
  <c r="Q25" i="3" s="1"/>
  <c r="J61" i="3"/>
  <c r="Q61" i="3" s="1"/>
  <c r="J109" i="3"/>
  <c r="Q109" i="3" s="1"/>
  <c r="J153" i="3"/>
  <c r="Q153" i="3" s="1"/>
  <c r="J189" i="3"/>
  <c r="Q189" i="3" s="1"/>
  <c r="J237" i="3"/>
  <c r="Q237" i="3" s="1"/>
  <c r="J281" i="3"/>
  <c r="Q281" i="3" s="1"/>
  <c r="J317" i="3"/>
  <c r="Q317" i="3" s="1"/>
  <c r="J349" i="3"/>
  <c r="Q349" i="3" s="1"/>
  <c r="J361" i="3"/>
  <c r="Q361" i="3" s="1"/>
  <c r="J29" i="3"/>
  <c r="Q29" i="3" s="1"/>
  <c r="J77" i="3"/>
  <c r="Q77" i="3" s="1"/>
  <c r="J121" i="3"/>
  <c r="Q121" i="3" s="1"/>
  <c r="J157" i="3"/>
  <c r="Q157" i="3" s="1"/>
  <c r="J205" i="3"/>
  <c r="Q205" i="3" s="1"/>
  <c r="J249" i="3"/>
  <c r="Q249" i="3" s="1"/>
  <c r="J285" i="3"/>
  <c r="Q285" i="3" s="1"/>
  <c r="J333" i="3"/>
  <c r="Q333" i="3" s="1"/>
  <c r="J353" i="3"/>
  <c r="J362" i="3"/>
  <c r="Q362" i="3" s="1"/>
  <c r="J45" i="3"/>
  <c r="J89" i="3"/>
  <c r="J125" i="3"/>
  <c r="Q125" i="3" s="1"/>
  <c r="J173" i="3"/>
  <c r="Q173" i="3" s="1"/>
  <c r="J217" i="3"/>
  <c r="Q217" i="3" s="1"/>
  <c r="J253" i="3"/>
  <c r="Q253" i="3" s="1"/>
  <c r="J301" i="3"/>
  <c r="Q301" i="3" s="1"/>
  <c r="J343" i="3"/>
  <c r="Q343" i="3" s="1"/>
  <c r="J354" i="3"/>
  <c r="Q354" i="3" s="1"/>
  <c r="J366" i="3"/>
  <c r="J377" i="3"/>
  <c r="Q377" i="3" s="1"/>
  <c r="J386" i="3"/>
  <c r="Q386" i="3" s="1"/>
  <c r="J398" i="3"/>
  <c r="Q398" i="3" s="1"/>
  <c r="J409" i="3"/>
  <c r="J418" i="3"/>
  <c r="Q418" i="3" s="1"/>
  <c r="J430" i="3"/>
  <c r="Q430" i="3" s="1"/>
  <c r="J441" i="3"/>
  <c r="Q441" i="3" s="1"/>
  <c r="J450" i="3"/>
  <c r="Q450" i="3" s="1"/>
  <c r="J462" i="3"/>
  <c r="Q462" i="3" s="1"/>
  <c r="J473" i="3"/>
  <c r="Q473" i="3" s="1"/>
  <c r="J482" i="3"/>
  <c r="Q482" i="3" s="1"/>
  <c r="J494" i="3"/>
  <c r="Q494" i="3" s="1"/>
  <c r="J505" i="3"/>
  <c r="Q505" i="3" s="1"/>
  <c r="J514" i="3"/>
  <c r="Q514" i="3" s="1"/>
  <c r="J526" i="3"/>
  <c r="Q526" i="3" s="1"/>
  <c r="J537" i="3"/>
  <c r="Q537" i="3" s="1"/>
  <c r="J546" i="3"/>
  <c r="Q546" i="3" s="1"/>
  <c r="J558" i="3"/>
  <c r="Q558" i="3" s="1"/>
  <c r="J569" i="3"/>
  <c r="Q569" i="3" s="1"/>
  <c r="J578" i="3"/>
  <c r="Q578" i="3" s="1"/>
  <c r="J590" i="3"/>
  <c r="Q590" i="3" s="1"/>
  <c r="J601" i="3"/>
  <c r="Q601" i="3" s="1"/>
  <c r="J607" i="3"/>
  <c r="Q607" i="3" s="1"/>
  <c r="J613" i="3"/>
  <c r="Q613" i="3" s="1"/>
  <c r="J618" i="3"/>
  <c r="Q618" i="3" s="1"/>
  <c r="J623" i="3"/>
  <c r="Q623" i="3" s="1"/>
  <c r="J629" i="3"/>
  <c r="Q629" i="3" s="1"/>
  <c r="J634" i="3"/>
  <c r="Q634" i="3" s="1"/>
  <c r="J639" i="3"/>
  <c r="Q639" i="3" s="1"/>
  <c r="J645" i="3"/>
  <c r="Q645" i="3" s="1"/>
  <c r="J650" i="3"/>
  <c r="Q650" i="3" s="1"/>
  <c r="J655" i="3"/>
  <c r="Q655" i="3" s="1"/>
  <c r="J661" i="3"/>
  <c r="Q661" i="3" s="1"/>
  <c r="J666" i="3"/>
  <c r="Q666" i="3" s="1"/>
  <c r="J671" i="3"/>
  <c r="Q671" i="3" s="1"/>
  <c r="J677" i="3"/>
  <c r="Q677" i="3" s="1"/>
  <c r="J682" i="3"/>
  <c r="Q682" i="3" s="1"/>
  <c r="J687" i="3"/>
  <c r="Q687" i="3" s="1"/>
  <c r="J693" i="3"/>
  <c r="Q693" i="3" s="1"/>
  <c r="J698" i="3"/>
  <c r="Q698" i="3" s="1"/>
  <c r="J703" i="3"/>
  <c r="Q703" i="3" s="1"/>
  <c r="J709" i="3"/>
  <c r="Q709" i="3" s="1"/>
  <c r="J714" i="3"/>
  <c r="Q714" i="3" s="1"/>
  <c r="J719" i="3"/>
  <c r="J725" i="3"/>
  <c r="Q725" i="3" s="1"/>
  <c r="J730" i="3"/>
  <c r="Q730" i="3" s="1"/>
  <c r="J735" i="3"/>
  <c r="Q735" i="3" s="1"/>
  <c r="J741" i="3"/>
  <c r="Q741" i="3" s="1"/>
  <c r="J746" i="3"/>
  <c r="Q746" i="3" s="1"/>
  <c r="J751" i="3"/>
  <c r="Q751" i="3" s="1"/>
  <c r="J757" i="3"/>
  <c r="Q757" i="3" s="1"/>
  <c r="J762" i="3"/>
  <c r="Q762" i="3" s="1"/>
  <c r="J767" i="3"/>
  <c r="Q767" i="3" s="1"/>
  <c r="J773" i="3"/>
  <c r="Q773" i="3" s="1"/>
  <c r="J777" i="3"/>
  <c r="Q777" i="3" s="1"/>
  <c r="J781" i="3"/>
  <c r="Q781" i="3" s="1"/>
  <c r="J785" i="3"/>
  <c r="Q785" i="3" s="1"/>
  <c r="J789" i="3"/>
  <c r="Q789" i="3" s="1"/>
  <c r="J793" i="3"/>
  <c r="Q793" i="3" s="1"/>
  <c r="J797" i="3"/>
  <c r="Q797" i="3" s="1"/>
  <c r="J801" i="3"/>
  <c r="Q801" i="3" s="1"/>
  <c r="J805" i="3"/>
  <c r="Q805" i="3" s="1"/>
  <c r="J809" i="3"/>
  <c r="Q809" i="3" s="1"/>
  <c r="J813" i="3"/>
  <c r="Q813" i="3" s="1"/>
  <c r="J817" i="3"/>
  <c r="Q817" i="3" s="1"/>
  <c r="J821" i="3"/>
  <c r="Q821" i="3" s="1"/>
  <c r="J825" i="3"/>
  <c r="Q825" i="3" s="1"/>
  <c r="J829" i="3"/>
  <c r="Q829" i="3" s="1"/>
  <c r="J833" i="3"/>
  <c r="Q833" i="3" s="1"/>
  <c r="J837" i="3"/>
  <c r="Q837" i="3" s="1"/>
  <c r="J841" i="3"/>
  <c r="Q841" i="3" s="1"/>
  <c r="J845" i="3"/>
  <c r="J849" i="3"/>
  <c r="Q849" i="3" s="1"/>
  <c r="J853" i="3"/>
  <c r="Q853" i="3" s="1"/>
  <c r="J857" i="3"/>
  <c r="Q857" i="3" s="1"/>
  <c r="J861" i="3"/>
  <c r="Q861" i="3" s="1"/>
  <c r="J865" i="3"/>
  <c r="Q865" i="3" s="1"/>
  <c r="J869" i="3"/>
  <c r="Q869" i="3" s="1"/>
  <c r="J873" i="3"/>
  <c r="Q873" i="3" s="1"/>
  <c r="J877" i="3"/>
  <c r="Q877" i="3" s="1"/>
  <c r="J881" i="3"/>
  <c r="Q881" i="3" s="1"/>
  <c r="J885" i="3"/>
  <c r="Q885" i="3" s="1"/>
  <c r="J889" i="3"/>
  <c r="Q889" i="3" s="1"/>
  <c r="J893" i="3"/>
  <c r="Q893" i="3" s="1"/>
  <c r="J897" i="3"/>
  <c r="Q897" i="3" s="1"/>
  <c r="J901" i="3"/>
  <c r="Q901" i="3" s="1"/>
  <c r="J905" i="3"/>
  <c r="Q905" i="3" s="1"/>
  <c r="J909" i="3"/>
  <c r="Q909" i="3" s="1"/>
  <c r="J913" i="3"/>
  <c r="Q913" i="3" s="1"/>
  <c r="J917" i="3"/>
  <c r="Q917" i="3" s="1"/>
  <c r="J921" i="3"/>
  <c r="J925" i="3"/>
  <c r="Q925" i="3" s="1"/>
  <c r="J929" i="3"/>
  <c r="Q929" i="3" s="1"/>
  <c r="J933" i="3"/>
  <c r="Q933" i="3" s="1"/>
  <c r="J937" i="3"/>
  <c r="Q937" i="3" s="1"/>
  <c r="J941" i="3"/>
  <c r="Q941" i="3" s="1"/>
  <c r="J945" i="3"/>
  <c r="Q945" i="3" s="1"/>
  <c r="J949" i="3"/>
  <c r="Q949" i="3" s="1"/>
  <c r="J953" i="3"/>
  <c r="Q953" i="3" s="1"/>
  <c r="J957" i="3"/>
  <c r="Q957" i="3" s="1"/>
  <c r="J961" i="3"/>
  <c r="Q961" i="3" s="1"/>
  <c r="J965" i="3"/>
  <c r="Q965" i="3" s="1"/>
  <c r="J969" i="3"/>
  <c r="Q969" i="3" s="1"/>
  <c r="J973" i="3"/>
  <c r="J977" i="3"/>
  <c r="Q977" i="3" s="1"/>
  <c r="J981" i="3"/>
  <c r="Q981" i="3" s="1"/>
  <c r="J985" i="3"/>
  <c r="Q985" i="3" s="1"/>
  <c r="J989" i="3"/>
  <c r="Q989" i="3" s="1"/>
  <c r="J993" i="3"/>
  <c r="Q993" i="3" s="1"/>
  <c r="J997" i="3"/>
  <c r="Q997" i="3" s="1"/>
  <c r="J1001" i="3"/>
  <c r="Q1001" i="3" s="1"/>
  <c r="J1005" i="3"/>
  <c r="Q1005" i="3" s="1"/>
  <c r="J1009" i="3"/>
  <c r="Q1009" i="3" s="1"/>
  <c r="J1013" i="3"/>
  <c r="Q1013" i="3" s="1"/>
  <c r="J1017" i="3"/>
  <c r="Q1017" i="3" s="1"/>
  <c r="J1021" i="3"/>
  <c r="Q1021" i="3" s="1"/>
  <c r="J1025" i="3"/>
  <c r="Q1025" i="3" s="1"/>
  <c r="J1029" i="3"/>
  <c r="Q1029" i="3" s="1"/>
  <c r="J1033" i="3"/>
  <c r="Q1033" i="3" s="1"/>
  <c r="J1037" i="3"/>
  <c r="Q1037" i="3" s="1"/>
  <c r="J1041" i="3"/>
  <c r="Q1041" i="3" s="1"/>
  <c r="J1045" i="3"/>
  <c r="Q1045" i="3" s="1"/>
  <c r="J1049" i="3"/>
  <c r="Q1049" i="3" s="1"/>
  <c r="J1053" i="3"/>
  <c r="Q1053" i="3" s="1"/>
  <c r="J1057" i="3"/>
  <c r="Q1057" i="3" s="1"/>
  <c r="J1061" i="3"/>
  <c r="Q1061" i="3" s="1"/>
  <c r="J1065" i="3"/>
  <c r="Q1065" i="3" s="1"/>
  <c r="J1069" i="3"/>
  <c r="Q1069" i="3" s="1"/>
  <c r="J1073" i="3"/>
  <c r="Q1073" i="3" s="1"/>
  <c r="J1077" i="3"/>
  <c r="Q1077" i="3" s="1"/>
  <c r="J1081" i="3"/>
  <c r="Q1081" i="3" s="1"/>
  <c r="J1085" i="3"/>
  <c r="Q1085" i="3" s="1"/>
  <c r="J1089" i="3"/>
  <c r="Q1089" i="3" s="1"/>
  <c r="J1093" i="3"/>
  <c r="Q1093" i="3" s="1"/>
  <c r="J1097" i="3"/>
  <c r="Q1097" i="3" s="1"/>
  <c r="J1101" i="3"/>
  <c r="Q1101" i="3" s="1"/>
  <c r="J1105" i="3"/>
  <c r="Q1105" i="3" s="1"/>
  <c r="J1109" i="3"/>
  <c r="Q1109" i="3" s="1"/>
  <c r="J1113" i="3"/>
  <c r="Q1113" i="3" s="1"/>
  <c r="J1117" i="3"/>
  <c r="Q1117" i="3" s="1"/>
  <c r="J1121" i="3"/>
  <c r="Q1121" i="3" s="1"/>
  <c r="J1125" i="3"/>
  <c r="Q1125" i="3" s="1"/>
  <c r="J1129" i="3"/>
  <c r="Q1129" i="3" s="1"/>
  <c r="J1133" i="3"/>
  <c r="Q1133" i="3" s="1"/>
  <c r="J1137" i="3"/>
  <c r="Q1137" i="3" s="1"/>
  <c r="J1141" i="3"/>
  <c r="Q1141" i="3" s="1"/>
  <c r="J1145" i="3"/>
  <c r="Q1145" i="3" s="1"/>
  <c r="J1149" i="3"/>
  <c r="Q1149" i="3" s="1"/>
  <c r="J1153" i="3"/>
  <c r="Q1153" i="3" s="1"/>
  <c r="J1157" i="3"/>
  <c r="Q1157" i="3" s="1"/>
  <c r="J1161" i="3"/>
  <c r="Q1161" i="3" s="1"/>
  <c r="J1165" i="3"/>
  <c r="Q1165" i="3" s="1"/>
  <c r="J1169" i="3"/>
  <c r="Q1169" i="3" s="1"/>
  <c r="J1173" i="3"/>
  <c r="Q1173" i="3" s="1"/>
  <c r="J1177" i="3"/>
  <c r="Q1177" i="3" s="1"/>
  <c r="J1181" i="3"/>
  <c r="Q1181" i="3" s="1"/>
  <c r="J1185" i="3"/>
  <c r="Q1185" i="3" s="1"/>
  <c r="J1189" i="3"/>
  <c r="Q1189" i="3" s="1"/>
  <c r="J1193" i="3"/>
  <c r="Q1193" i="3" s="1"/>
  <c r="J1197" i="3"/>
  <c r="Q1197" i="3" s="1"/>
  <c r="J57" i="3"/>
  <c r="Q57" i="3" s="1"/>
  <c r="J221" i="3"/>
  <c r="J358" i="3"/>
  <c r="Q358" i="3" s="1"/>
  <c r="J378" i="3"/>
  <c r="Q378" i="3" s="1"/>
  <c r="J393" i="3"/>
  <c r="Q393" i="3" s="1"/>
  <c r="J406" i="3"/>
  <c r="Q406" i="3" s="1"/>
  <c r="J422" i="3"/>
  <c r="Q422" i="3" s="1"/>
  <c r="J434" i="3"/>
  <c r="Q434" i="3" s="1"/>
  <c r="J449" i="3"/>
  <c r="Q449" i="3" s="1"/>
  <c r="J465" i="3"/>
  <c r="Q465" i="3" s="1"/>
  <c r="J478" i="3"/>
  <c r="Q478" i="3" s="1"/>
  <c r="J490" i="3"/>
  <c r="Q490" i="3" s="1"/>
  <c r="J506" i="3"/>
  <c r="Q506" i="3" s="1"/>
  <c r="J521" i="3"/>
  <c r="Q521" i="3" s="1"/>
  <c r="J534" i="3"/>
  <c r="Q534" i="3" s="1"/>
  <c r="J550" i="3"/>
  <c r="Q550" i="3" s="1"/>
  <c r="J562" i="3"/>
  <c r="Q562" i="3" s="1"/>
  <c r="J577" i="3"/>
  <c r="Q577" i="3" s="1"/>
  <c r="J593" i="3"/>
  <c r="Q593" i="3" s="1"/>
  <c r="J605" i="3"/>
  <c r="Q605" i="3" s="1"/>
  <c r="J611" i="3"/>
  <c r="Q611" i="3" s="1"/>
  <c r="J619" i="3"/>
  <c r="Q619" i="3" s="1"/>
  <c r="J626" i="3"/>
  <c r="Q626" i="3" s="1"/>
  <c r="J633" i="3"/>
  <c r="Q633" i="3" s="1"/>
  <c r="J641" i="3"/>
  <c r="Q641" i="3" s="1"/>
  <c r="J647" i="3"/>
  <c r="Q647" i="3" s="1"/>
  <c r="J654" i="3"/>
  <c r="Q654" i="3" s="1"/>
  <c r="J662" i="3"/>
  <c r="Q662" i="3" s="1"/>
  <c r="J669" i="3"/>
  <c r="Q669" i="3" s="1"/>
  <c r="J675" i="3"/>
  <c r="J683" i="3"/>
  <c r="Q683" i="3" s="1"/>
  <c r="J690" i="3"/>
  <c r="Q690" i="3" s="1"/>
  <c r="J697" i="3"/>
  <c r="Q697" i="3" s="1"/>
  <c r="J705" i="3"/>
  <c r="Q705" i="3" s="1"/>
  <c r="J711" i="3"/>
  <c r="Q711" i="3" s="1"/>
  <c r="J718" i="3"/>
  <c r="Q718" i="3" s="1"/>
  <c r="J726" i="3"/>
  <c r="Q726" i="3" s="1"/>
  <c r="J733" i="3"/>
  <c r="J739" i="3"/>
  <c r="J747" i="3"/>
  <c r="Q747" i="3" s="1"/>
  <c r="J754" i="3"/>
  <c r="Q754" i="3" s="1"/>
  <c r="J761" i="3"/>
  <c r="Q761" i="3" s="1"/>
  <c r="J769" i="3"/>
  <c r="Q769" i="3" s="1"/>
  <c r="J775" i="3"/>
  <c r="Q775" i="3" s="1"/>
  <c r="J780" i="3"/>
  <c r="Q780" i="3" s="1"/>
  <c r="J786" i="3"/>
  <c r="Q786" i="3" s="1"/>
  <c r="J791" i="3"/>
  <c r="Q791" i="3" s="1"/>
  <c r="J796" i="3"/>
  <c r="Q796" i="3" s="1"/>
  <c r="J802" i="3"/>
  <c r="Q802" i="3" s="1"/>
  <c r="J807" i="3"/>
  <c r="Q807" i="3" s="1"/>
  <c r="J812" i="3"/>
  <c r="Q812" i="3" s="1"/>
  <c r="J818" i="3"/>
  <c r="Q818" i="3" s="1"/>
  <c r="J823" i="3"/>
  <c r="Q823" i="3" s="1"/>
  <c r="J828" i="3"/>
  <c r="Q828" i="3" s="1"/>
  <c r="J834" i="3"/>
  <c r="Q834" i="3" s="1"/>
  <c r="J839" i="3"/>
  <c r="Q839" i="3" s="1"/>
  <c r="J844" i="3"/>
  <c r="Q844" i="3" s="1"/>
  <c r="J850" i="3"/>
  <c r="Q850" i="3" s="1"/>
  <c r="J855" i="3"/>
  <c r="Q855" i="3" s="1"/>
  <c r="J860" i="3"/>
  <c r="Q860" i="3" s="1"/>
  <c r="J866" i="3"/>
  <c r="Q866" i="3" s="1"/>
  <c r="J871" i="3"/>
  <c r="Q871" i="3" s="1"/>
  <c r="J876" i="3"/>
  <c r="Q876" i="3" s="1"/>
  <c r="J882" i="3"/>
  <c r="Q882" i="3" s="1"/>
  <c r="J887" i="3"/>
  <c r="Q887" i="3" s="1"/>
  <c r="J892" i="3"/>
  <c r="Q892" i="3" s="1"/>
  <c r="J898" i="3"/>
  <c r="Q898" i="3" s="1"/>
  <c r="J903" i="3"/>
  <c r="Q903" i="3" s="1"/>
  <c r="J908" i="3"/>
  <c r="Q908" i="3" s="1"/>
  <c r="J914" i="3"/>
  <c r="Q914" i="3" s="1"/>
  <c r="J919" i="3"/>
  <c r="Q919" i="3" s="1"/>
  <c r="J924" i="3"/>
  <c r="Q924" i="3" s="1"/>
  <c r="J930" i="3"/>
  <c r="Q930" i="3" s="1"/>
  <c r="J935" i="3"/>
  <c r="Q935" i="3" s="1"/>
  <c r="J940" i="3"/>
  <c r="Q940" i="3" s="1"/>
  <c r="J946" i="3"/>
  <c r="Q946" i="3" s="1"/>
  <c r="J951" i="3"/>
  <c r="Q951" i="3" s="1"/>
  <c r="J956" i="3"/>
  <c r="Q956" i="3" s="1"/>
  <c r="J962" i="3"/>
  <c r="Q962" i="3" s="1"/>
  <c r="J967" i="3"/>
  <c r="Q967" i="3" s="1"/>
  <c r="J972" i="3"/>
  <c r="Q972" i="3" s="1"/>
  <c r="J978" i="3"/>
  <c r="Q978" i="3" s="1"/>
  <c r="J983" i="3"/>
  <c r="Q983" i="3" s="1"/>
  <c r="J988" i="3"/>
  <c r="Q988" i="3" s="1"/>
  <c r="J994" i="3"/>
  <c r="Q994" i="3" s="1"/>
  <c r="J999" i="3"/>
  <c r="Q999" i="3" s="1"/>
  <c r="J1004" i="3"/>
  <c r="Q1004" i="3" s="1"/>
  <c r="J1010" i="3"/>
  <c r="Q1010" i="3" s="1"/>
  <c r="J1015" i="3"/>
  <c r="Q1015" i="3" s="1"/>
  <c r="J1020" i="3"/>
  <c r="Q1020" i="3" s="1"/>
  <c r="J1026" i="3"/>
  <c r="Q1026" i="3" s="1"/>
  <c r="J1031" i="3"/>
  <c r="Q1031" i="3" s="1"/>
  <c r="J1036" i="3"/>
  <c r="Q1036" i="3" s="1"/>
  <c r="J1042" i="3"/>
  <c r="Q1042" i="3" s="1"/>
  <c r="J1047" i="3"/>
  <c r="Q1047" i="3" s="1"/>
  <c r="J1052" i="3"/>
  <c r="Q1052" i="3" s="1"/>
  <c r="J1058" i="3"/>
  <c r="Q1058" i="3" s="1"/>
  <c r="J1063" i="3"/>
  <c r="Q1063" i="3" s="1"/>
  <c r="J1068" i="3"/>
  <c r="Q1068" i="3" s="1"/>
  <c r="J1074" i="3"/>
  <c r="Q1074" i="3" s="1"/>
  <c r="J1079" i="3"/>
  <c r="Q1079" i="3" s="1"/>
  <c r="J1084" i="3"/>
  <c r="Q1084" i="3" s="1"/>
  <c r="J1090" i="3"/>
  <c r="Q1090" i="3" s="1"/>
  <c r="J1095" i="3"/>
  <c r="Q1095" i="3" s="1"/>
  <c r="J1100" i="3"/>
  <c r="Q1100" i="3" s="1"/>
  <c r="J1106" i="3"/>
  <c r="Q1106" i="3" s="1"/>
  <c r="J1111" i="3"/>
  <c r="Q1111" i="3" s="1"/>
  <c r="J1116" i="3"/>
  <c r="Q1116" i="3" s="1"/>
  <c r="J1122" i="3"/>
  <c r="Q1122" i="3" s="1"/>
  <c r="J1127" i="3"/>
  <c r="Q1127" i="3" s="1"/>
  <c r="J1132" i="3"/>
  <c r="Q1132" i="3" s="1"/>
  <c r="J1138" i="3"/>
  <c r="Q1138" i="3" s="1"/>
  <c r="J1143" i="3"/>
  <c r="Q1143" i="3" s="1"/>
  <c r="J1148" i="3"/>
  <c r="Q1148" i="3" s="1"/>
  <c r="J1154" i="3"/>
  <c r="Q1154" i="3" s="1"/>
  <c r="J1159" i="3"/>
  <c r="Q1159" i="3" s="1"/>
  <c r="J1164" i="3"/>
  <c r="Q1164" i="3" s="1"/>
  <c r="J1170" i="3"/>
  <c r="Q1170" i="3" s="1"/>
  <c r="J1175" i="3"/>
  <c r="Q1175" i="3" s="1"/>
  <c r="J1180" i="3"/>
  <c r="Q1180" i="3" s="1"/>
  <c r="J1186" i="3"/>
  <c r="Q1186" i="3" s="1"/>
  <c r="J1191" i="3"/>
  <c r="Q1191" i="3" s="1"/>
  <c r="J1196" i="3"/>
  <c r="Q1196" i="3" s="1"/>
  <c r="J1201" i="3"/>
  <c r="Q1201" i="3" s="1"/>
  <c r="J1205" i="3"/>
  <c r="Q1205" i="3" s="1"/>
  <c r="J1209" i="3"/>
  <c r="Q1209" i="3" s="1"/>
  <c r="J1213" i="3"/>
  <c r="Q1213" i="3" s="1"/>
  <c r="J1217" i="3"/>
  <c r="Q1217" i="3" s="1"/>
  <c r="J1221" i="3"/>
  <c r="Q1221" i="3" s="1"/>
  <c r="J1225" i="3"/>
  <c r="Q1225" i="3" s="1"/>
  <c r="J1229" i="3"/>
  <c r="Q1229" i="3" s="1"/>
  <c r="J1233" i="3"/>
  <c r="Q1233" i="3" s="1"/>
  <c r="J1237" i="3"/>
  <c r="Q1237" i="3" s="1"/>
  <c r="J1241" i="3"/>
  <c r="J1245" i="3"/>
  <c r="J1249" i="3"/>
  <c r="Q1249" i="3" s="1"/>
  <c r="J1253" i="3"/>
  <c r="Q1253" i="3" s="1"/>
  <c r="J1257" i="3"/>
  <c r="Q1257" i="3" s="1"/>
  <c r="J1261" i="3"/>
  <c r="Q1261" i="3" s="1"/>
  <c r="J1265" i="3"/>
  <c r="Q1265" i="3" s="1"/>
  <c r="J1269" i="3"/>
  <c r="Q1269" i="3" s="1"/>
  <c r="J1273" i="3"/>
  <c r="Q1273" i="3" s="1"/>
  <c r="J1277" i="3"/>
  <c r="Q1277" i="3" s="1"/>
  <c r="J1281" i="3"/>
  <c r="Q1281" i="3" s="1"/>
  <c r="J1285" i="3"/>
  <c r="Q1285" i="3" s="1"/>
  <c r="J1289" i="3"/>
  <c r="Q1289" i="3" s="1"/>
  <c r="J1293" i="3"/>
  <c r="Q1293" i="3" s="1"/>
  <c r="J1297" i="3"/>
  <c r="Q1297" i="3" s="1"/>
  <c r="J1301" i="3"/>
  <c r="Q1301" i="3" s="1"/>
  <c r="J1305" i="3"/>
  <c r="Q1305" i="3" s="1"/>
  <c r="J1309" i="3"/>
  <c r="Q1309" i="3" s="1"/>
  <c r="J1313" i="3"/>
  <c r="Q1313" i="3" s="1"/>
  <c r="J1317" i="3"/>
  <c r="Q1317" i="3" s="1"/>
  <c r="J1321" i="3"/>
  <c r="Q1321" i="3" s="1"/>
  <c r="J1325" i="3"/>
  <c r="Q1325" i="3" s="1"/>
  <c r="J1329" i="3"/>
  <c r="Q1329" i="3" s="1"/>
  <c r="J1333" i="3"/>
  <c r="Q1333" i="3" s="1"/>
  <c r="J1337" i="3"/>
  <c r="Q1337" i="3" s="1"/>
  <c r="J1341" i="3"/>
  <c r="Q1341" i="3" s="1"/>
  <c r="J1345" i="3"/>
  <c r="Q1345" i="3" s="1"/>
  <c r="J1349" i="3"/>
  <c r="Q1349" i="3" s="1"/>
  <c r="J1353" i="3"/>
  <c r="Q1353" i="3" s="1"/>
  <c r="J1357" i="3"/>
  <c r="Q1357" i="3" s="1"/>
  <c r="J1361" i="3"/>
  <c r="Q1361" i="3" s="1"/>
  <c r="J1365" i="3"/>
  <c r="Q1365" i="3" s="1"/>
  <c r="J1369" i="3"/>
  <c r="Q1369" i="3" s="1"/>
  <c r="J1373" i="3"/>
  <c r="Q1373" i="3" s="1"/>
  <c r="J1377" i="3"/>
  <c r="Q1377" i="3" s="1"/>
  <c r="J1381" i="3"/>
  <c r="Q1381" i="3" s="1"/>
  <c r="J1385" i="3"/>
  <c r="Q1385" i="3" s="1"/>
  <c r="J93" i="3"/>
  <c r="J269" i="3"/>
  <c r="Q269" i="3" s="1"/>
  <c r="J369" i="3"/>
  <c r="Q369" i="3" s="1"/>
  <c r="J382" i="3"/>
  <c r="Q382" i="3" s="1"/>
  <c r="J394" i="3"/>
  <c r="Q394" i="3" s="1"/>
  <c r="J410" i="3"/>
  <c r="Q410" i="3" s="1"/>
  <c r="J425" i="3"/>
  <c r="Q425" i="3" s="1"/>
  <c r="J438" i="3"/>
  <c r="Q438" i="3" s="1"/>
  <c r="J454" i="3"/>
  <c r="Q454" i="3" s="1"/>
  <c r="J466" i="3"/>
  <c r="Q466" i="3" s="1"/>
  <c r="J481" i="3"/>
  <c r="Q481" i="3" s="1"/>
  <c r="J497" i="3"/>
  <c r="Q497" i="3" s="1"/>
  <c r="J510" i="3"/>
  <c r="Q510" i="3" s="1"/>
  <c r="J522" i="3"/>
  <c r="Q522" i="3" s="1"/>
  <c r="J538" i="3"/>
  <c r="Q538" i="3" s="1"/>
  <c r="J553" i="3"/>
  <c r="Q553" i="3" s="1"/>
  <c r="J566" i="3"/>
  <c r="Q566" i="3" s="1"/>
  <c r="J582" i="3"/>
  <c r="Q582" i="3" s="1"/>
  <c r="J594" i="3"/>
  <c r="Q594" i="3" s="1"/>
  <c r="J606" i="3"/>
  <c r="Q606" i="3" s="1"/>
  <c r="J614" i="3"/>
  <c r="Q614" i="3" s="1"/>
  <c r="J621" i="3"/>
  <c r="Q621" i="3" s="1"/>
  <c r="J627" i="3"/>
  <c r="Q627" i="3" s="1"/>
  <c r="J635" i="3"/>
  <c r="Q635" i="3" s="1"/>
  <c r="J642" i="3"/>
  <c r="Q642" i="3" s="1"/>
  <c r="J649" i="3"/>
  <c r="Q649" i="3" s="1"/>
  <c r="J657" i="3"/>
  <c r="Q657" i="3" s="1"/>
  <c r="J663" i="3"/>
  <c r="Q663" i="3" s="1"/>
  <c r="J670" i="3"/>
  <c r="Q670" i="3" s="1"/>
  <c r="J678" i="3"/>
  <c r="Q678" i="3" s="1"/>
  <c r="J685" i="3"/>
  <c r="Q685" i="3" s="1"/>
  <c r="J691" i="3"/>
  <c r="J699" i="3"/>
  <c r="Q699" i="3" s="1"/>
  <c r="J706" i="3"/>
  <c r="Q706" i="3" s="1"/>
  <c r="J713" i="3"/>
  <c r="J721" i="3"/>
  <c r="Q721" i="3" s="1"/>
  <c r="J727" i="3"/>
  <c r="Q727" i="3" s="1"/>
  <c r="J734" i="3"/>
  <c r="J742" i="3"/>
  <c r="Q742" i="3" s="1"/>
  <c r="J749" i="3"/>
  <c r="Q749" i="3" s="1"/>
  <c r="J755" i="3"/>
  <c r="Q755" i="3" s="1"/>
  <c r="J763" i="3"/>
  <c r="Q763" i="3" s="1"/>
  <c r="J770" i="3"/>
  <c r="Q770" i="3" s="1"/>
  <c r="J776" i="3"/>
  <c r="Q776" i="3" s="1"/>
  <c r="J782" i="3"/>
  <c r="Q782" i="3" s="1"/>
  <c r="J787" i="3"/>
  <c r="Q787" i="3" s="1"/>
  <c r="J792" i="3"/>
  <c r="Q792" i="3" s="1"/>
  <c r="J798" i="3"/>
  <c r="Q798" i="3" s="1"/>
  <c r="J803" i="3"/>
  <c r="Q803" i="3" s="1"/>
  <c r="J808" i="3"/>
  <c r="Q808" i="3" s="1"/>
  <c r="J814" i="3"/>
  <c r="Q814" i="3" s="1"/>
  <c r="J819" i="3"/>
  <c r="Q819" i="3" s="1"/>
  <c r="J824" i="3"/>
  <c r="Q824" i="3" s="1"/>
  <c r="J830" i="3"/>
  <c r="Q830" i="3" s="1"/>
  <c r="J835" i="3"/>
  <c r="Q835" i="3" s="1"/>
  <c r="J840" i="3"/>
  <c r="Q840" i="3" s="1"/>
  <c r="J846" i="3"/>
  <c r="Q846" i="3" s="1"/>
  <c r="J851" i="3"/>
  <c r="Q851" i="3" s="1"/>
  <c r="J856" i="3"/>
  <c r="Q856" i="3" s="1"/>
  <c r="J862" i="3"/>
  <c r="Q862" i="3" s="1"/>
  <c r="J867" i="3"/>
  <c r="Q867" i="3" s="1"/>
  <c r="J872" i="3"/>
  <c r="Q872" i="3" s="1"/>
  <c r="J878" i="3"/>
  <c r="Q878" i="3" s="1"/>
  <c r="J883" i="3"/>
  <c r="Q883" i="3" s="1"/>
  <c r="J888" i="3"/>
  <c r="Q888" i="3" s="1"/>
  <c r="J894" i="3"/>
  <c r="Q894" i="3" s="1"/>
  <c r="J899" i="3"/>
  <c r="Q899" i="3" s="1"/>
  <c r="J904" i="3"/>
  <c r="Q904" i="3" s="1"/>
  <c r="J910" i="3"/>
  <c r="Q910" i="3" s="1"/>
  <c r="J915" i="3"/>
  <c r="Q915" i="3" s="1"/>
  <c r="J920" i="3"/>
  <c r="Q920" i="3" s="1"/>
  <c r="J926" i="3"/>
  <c r="Q926" i="3" s="1"/>
  <c r="J931" i="3"/>
  <c r="Q931" i="3" s="1"/>
  <c r="J936" i="3"/>
  <c r="Q936" i="3" s="1"/>
  <c r="J942" i="3"/>
  <c r="Q942" i="3" s="1"/>
  <c r="J947" i="3"/>
  <c r="Q947" i="3" s="1"/>
  <c r="J952" i="3"/>
  <c r="Q952" i="3" s="1"/>
  <c r="J958" i="3"/>
  <c r="Q958" i="3" s="1"/>
  <c r="J963" i="3"/>
  <c r="Q963" i="3" s="1"/>
  <c r="J968" i="3"/>
  <c r="Q968" i="3" s="1"/>
  <c r="J974" i="3"/>
  <c r="Q974" i="3" s="1"/>
  <c r="J979" i="3"/>
  <c r="Q979" i="3" s="1"/>
  <c r="J984" i="3"/>
  <c r="Q984" i="3" s="1"/>
  <c r="J990" i="3"/>
  <c r="Q990" i="3" s="1"/>
  <c r="J995" i="3"/>
  <c r="Q995" i="3" s="1"/>
  <c r="J1000" i="3"/>
  <c r="Q1000" i="3" s="1"/>
  <c r="J1006" i="3"/>
  <c r="Q1006" i="3" s="1"/>
  <c r="J1011" i="3"/>
  <c r="Q1011" i="3" s="1"/>
  <c r="J1016" i="3"/>
  <c r="Q1016" i="3" s="1"/>
  <c r="J1022" i="3"/>
  <c r="Q1022" i="3" s="1"/>
  <c r="J1027" i="3"/>
  <c r="Q1027" i="3" s="1"/>
  <c r="J1032" i="3"/>
  <c r="Q1032" i="3" s="1"/>
  <c r="J1038" i="3"/>
  <c r="Q1038" i="3" s="1"/>
  <c r="J1043" i="3"/>
  <c r="Q1043" i="3" s="1"/>
  <c r="J1048" i="3"/>
  <c r="Q1048" i="3" s="1"/>
  <c r="J1054" i="3"/>
  <c r="Q1054" i="3" s="1"/>
  <c r="J1059" i="3"/>
  <c r="Q1059" i="3" s="1"/>
  <c r="J1064" i="3"/>
  <c r="Q1064" i="3" s="1"/>
  <c r="J1070" i="3"/>
  <c r="Q1070" i="3" s="1"/>
  <c r="J1075" i="3"/>
  <c r="Q1075" i="3" s="1"/>
  <c r="J1080" i="3"/>
  <c r="Q1080" i="3" s="1"/>
  <c r="J1086" i="3"/>
  <c r="Q1086" i="3" s="1"/>
  <c r="J1091" i="3"/>
  <c r="Q1091" i="3" s="1"/>
  <c r="J1096" i="3"/>
  <c r="Q1096" i="3" s="1"/>
  <c r="J1102" i="3"/>
  <c r="Q1102" i="3" s="1"/>
  <c r="J1107" i="3"/>
  <c r="Q1107" i="3" s="1"/>
  <c r="J1112" i="3"/>
  <c r="Q1112" i="3" s="1"/>
  <c r="J1118" i="3"/>
  <c r="Q1118" i="3" s="1"/>
  <c r="J1123" i="3"/>
  <c r="Q1123" i="3" s="1"/>
  <c r="J1128" i="3"/>
  <c r="Q1128" i="3" s="1"/>
  <c r="J1134" i="3"/>
  <c r="Q1134" i="3" s="1"/>
  <c r="J1139" i="3"/>
  <c r="Q1139" i="3" s="1"/>
  <c r="J1144" i="3"/>
  <c r="Q1144" i="3" s="1"/>
  <c r="J1150" i="3"/>
  <c r="Q1150" i="3" s="1"/>
  <c r="J1155" i="3"/>
  <c r="Q1155" i="3" s="1"/>
  <c r="J1160" i="3"/>
  <c r="Q1160" i="3" s="1"/>
  <c r="J1166" i="3"/>
  <c r="Q1166" i="3" s="1"/>
  <c r="J1171" i="3"/>
  <c r="Q1171" i="3" s="1"/>
  <c r="J1176" i="3"/>
  <c r="Q1176" i="3" s="1"/>
  <c r="J1182" i="3"/>
  <c r="Q1182" i="3" s="1"/>
  <c r="J1187" i="3"/>
  <c r="Q1187" i="3" s="1"/>
  <c r="J1192" i="3"/>
  <c r="Q1192" i="3" s="1"/>
  <c r="J1198" i="3"/>
  <c r="Q1198" i="3" s="1"/>
  <c r="J1202" i="3"/>
  <c r="Q1202" i="3" s="1"/>
  <c r="J1206" i="3"/>
  <c r="Q1206" i="3" s="1"/>
  <c r="J1210" i="3"/>
  <c r="Q1210" i="3" s="1"/>
  <c r="J1214" i="3"/>
  <c r="Q1214" i="3" s="1"/>
  <c r="J1218" i="3"/>
  <c r="Q1218" i="3" s="1"/>
  <c r="J1222" i="3"/>
  <c r="Q1222" i="3" s="1"/>
  <c r="J1226" i="3"/>
  <c r="Q1226" i="3" s="1"/>
  <c r="J1230" i="3"/>
  <c r="Q1230" i="3" s="1"/>
  <c r="J1234" i="3"/>
  <c r="Q1234" i="3" s="1"/>
  <c r="J1238" i="3"/>
  <c r="Q1238" i="3" s="1"/>
  <c r="J1242" i="3"/>
  <c r="J1246" i="3"/>
  <c r="Q1246" i="3" s="1"/>
  <c r="J1250" i="3"/>
  <c r="Q1250" i="3" s="1"/>
  <c r="J1254" i="3"/>
  <c r="Q1254" i="3" s="1"/>
  <c r="J1258" i="3"/>
  <c r="Q1258" i="3" s="1"/>
  <c r="J1262" i="3"/>
  <c r="Q1262" i="3" s="1"/>
  <c r="J1266" i="3"/>
  <c r="Q1266" i="3" s="1"/>
  <c r="J1270" i="3"/>
  <c r="Q1270" i="3" s="1"/>
  <c r="J1274" i="3"/>
  <c r="Q1274" i="3" s="1"/>
  <c r="J1278" i="3"/>
  <c r="Q1278" i="3" s="1"/>
  <c r="J1282" i="3"/>
  <c r="Q1282" i="3" s="1"/>
  <c r="J1286" i="3"/>
  <c r="Q1286" i="3" s="1"/>
  <c r="J1290" i="3"/>
  <c r="Q1290" i="3" s="1"/>
  <c r="J1294" i="3"/>
  <c r="Q1294" i="3" s="1"/>
  <c r="J1298" i="3"/>
  <c r="Q1298" i="3" s="1"/>
  <c r="J1302" i="3"/>
  <c r="Q1302" i="3" s="1"/>
  <c r="J1306" i="3"/>
  <c r="Q1306" i="3" s="1"/>
  <c r="J1310" i="3"/>
  <c r="Q1310" i="3" s="1"/>
  <c r="J1314" i="3"/>
  <c r="Q1314" i="3" s="1"/>
  <c r="J1318" i="3"/>
  <c r="Q1318" i="3" s="1"/>
  <c r="J1322" i="3"/>
  <c r="Q1322" i="3" s="1"/>
  <c r="J1326" i="3"/>
  <c r="Q1326" i="3" s="1"/>
  <c r="J1330" i="3"/>
  <c r="Q1330" i="3" s="1"/>
  <c r="J141" i="3"/>
  <c r="Q141" i="3" s="1"/>
  <c r="J313" i="3"/>
  <c r="Q313" i="3" s="1"/>
  <c r="J370" i="3"/>
  <c r="J385" i="3"/>
  <c r="Q385" i="3" s="1"/>
  <c r="J401" i="3"/>
  <c r="Q401" i="3" s="1"/>
  <c r="J414" i="3"/>
  <c r="Q414" i="3" s="1"/>
  <c r="J426" i="3"/>
  <c r="Q426" i="3" s="1"/>
  <c r="J442" i="3"/>
  <c r="Q442" i="3" s="1"/>
  <c r="J457" i="3"/>
  <c r="Q457" i="3" s="1"/>
  <c r="J470" i="3"/>
  <c r="Q470" i="3" s="1"/>
  <c r="J486" i="3"/>
  <c r="Q486" i="3" s="1"/>
  <c r="J498" i="3"/>
  <c r="Q498" i="3" s="1"/>
  <c r="J513" i="3"/>
  <c r="Q513" i="3" s="1"/>
  <c r="J529" i="3"/>
  <c r="Q529" i="3" s="1"/>
  <c r="J542" i="3"/>
  <c r="Q542" i="3" s="1"/>
  <c r="J554" i="3"/>
  <c r="Q554" i="3" s="1"/>
  <c r="J570" i="3"/>
  <c r="Q570" i="3" s="1"/>
  <c r="J585" i="3"/>
  <c r="Q585" i="3" s="1"/>
  <c r="J598" i="3"/>
  <c r="Q598" i="3" s="1"/>
  <c r="J609" i="3"/>
  <c r="Q609" i="3" s="1"/>
  <c r="J615" i="3"/>
  <c r="Q615" i="3" s="1"/>
  <c r="J622" i="3"/>
  <c r="Q622" i="3" s="1"/>
  <c r="J630" i="3"/>
  <c r="Q630" i="3" s="1"/>
  <c r="J637" i="3"/>
  <c r="Q637" i="3" s="1"/>
  <c r="J643" i="3"/>
  <c r="Q643" i="3" s="1"/>
  <c r="J651" i="3"/>
  <c r="J658" i="3"/>
  <c r="Q658" i="3" s="1"/>
  <c r="J665" i="3"/>
  <c r="Q665" i="3" s="1"/>
  <c r="J673" i="3"/>
  <c r="J679" i="3"/>
  <c r="J686" i="3"/>
  <c r="Q686" i="3" s="1"/>
  <c r="J694" i="3"/>
  <c r="Q694" i="3" s="1"/>
  <c r="J701" i="3"/>
  <c r="Q701" i="3" s="1"/>
  <c r="J707" i="3"/>
  <c r="Q707" i="3" s="1"/>
  <c r="J715" i="3"/>
  <c r="Q715" i="3" s="1"/>
  <c r="J722" i="3"/>
  <c r="Q722" i="3" s="1"/>
  <c r="J729" i="3"/>
  <c r="Q729" i="3" s="1"/>
  <c r="J737" i="3"/>
  <c r="Q737" i="3" s="1"/>
  <c r="J743" i="3"/>
  <c r="Q743" i="3" s="1"/>
  <c r="J750" i="3"/>
  <c r="Q750" i="3" s="1"/>
  <c r="J758" i="3"/>
  <c r="Q758" i="3" s="1"/>
  <c r="J765" i="3"/>
  <c r="Q765" i="3" s="1"/>
  <c r="J771" i="3"/>
  <c r="Q771" i="3" s="1"/>
  <c r="J778" i="3"/>
  <c r="Q778" i="3" s="1"/>
  <c r="J783" i="3"/>
  <c r="Q783" i="3" s="1"/>
  <c r="J788" i="3"/>
  <c r="Q788" i="3" s="1"/>
  <c r="J794" i="3"/>
  <c r="Q794" i="3" s="1"/>
  <c r="J799" i="3"/>
  <c r="Q799" i="3" s="1"/>
  <c r="J804" i="3"/>
  <c r="Q804" i="3" s="1"/>
  <c r="J810" i="3"/>
  <c r="Q810" i="3" s="1"/>
  <c r="J815" i="3"/>
  <c r="Q815" i="3" s="1"/>
  <c r="J820" i="3"/>
  <c r="Q820" i="3" s="1"/>
  <c r="J826" i="3"/>
  <c r="Q826" i="3" s="1"/>
  <c r="J831" i="3"/>
  <c r="Q831" i="3" s="1"/>
  <c r="J836" i="3"/>
  <c r="Q836" i="3" s="1"/>
  <c r="J842" i="3"/>
  <c r="Q842" i="3" s="1"/>
  <c r="J847" i="3"/>
  <c r="Q847" i="3" s="1"/>
  <c r="J852" i="3"/>
  <c r="Q852" i="3" s="1"/>
  <c r="J858" i="3"/>
  <c r="Q858" i="3" s="1"/>
  <c r="J863" i="3"/>
  <c r="Q863" i="3" s="1"/>
  <c r="J868" i="3"/>
  <c r="Q868" i="3" s="1"/>
  <c r="J874" i="3"/>
  <c r="Q874" i="3" s="1"/>
  <c r="J879" i="3"/>
  <c r="Q879" i="3" s="1"/>
  <c r="J884" i="3"/>
  <c r="Q884" i="3" s="1"/>
  <c r="J890" i="3"/>
  <c r="Q890" i="3" s="1"/>
  <c r="J895" i="3"/>
  <c r="Q895" i="3" s="1"/>
  <c r="J900" i="3"/>
  <c r="Q900" i="3" s="1"/>
  <c r="J906" i="3"/>
  <c r="Q906" i="3" s="1"/>
  <c r="J911" i="3"/>
  <c r="Q911" i="3" s="1"/>
  <c r="J916" i="3"/>
  <c r="Q916" i="3" s="1"/>
  <c r="J922" i="3"/>
  <c r="Q922" i="3" s="1"/>
  <c r="J927" i="3"/>
  <c r="Q927" i="3" s="1"/>
  <c r="J932" i="3"/>
  <c r="Q932" i="3" s="1"/>
  <c r="J938" i="3"/>
  <c r="Q938" i="3" s="1"/>
  <c r="J943" i="3"/>
  <c r="Q943" i="3" s="1"/>
  <c r="J948" i="3"/>
  <c r="Q948" i="3" s="1"/>
  <c r="J954" i="3"/>
  <c r="Q954" i="3" s="1"/>
  <c r="J959" i="3"/>
  <c r="Q959" i="3" s="1"/>
  <c r="J964" i="3"/>
  <c r="Q964" i="3" s="1"/>
  <c r="J970" i="3"/>
  <c r="Q970" i="3" s="1"/>
  <c r="J975" i="3"/>
  <c r="Q975" i="3" s="1"/>
  <c r="J980" i="3"/>
  <c r="Q980" i="3" s="1"/>
  <c r="J986" i="3"/>
  <c r="Q986" i="3" s="1"/>
  <c r="J991" i="3"/>
  <c r="Q991" i="3" s="1"/>
  <c r="J996" i="3"/>
  <c r="Q996" i="3" s="1"/>
  <c r="J1002" i="3"/>
  <c r="Q1002" i="3" s="1"/>
  <c r="J1007" i="3"/>
  <c r="Q1007" i="3" s="1"/>
  <c r="J1012" i="3"/>
  <c r="Q1012" i="3" s="1"/>
  <c r="J1018" i="3"/>
  <c r="Q1018" i="3" s="1"/>
  <c r="J1023" i="3"/>
  <c r="Q1023" i="3" s="1"/>
  <c r="J1028" i="3"/>
  <c r="Q1028" i="3" s="1"/>
  <c r="J1034" i="3"/>
  <c r="Q1034" i="3" s="1"/>
  <c r="J1039" i="3"/>
  <c r="Q1039" i="3" s="1"/>
  <c r="J1044" i="3"/>
  <c r="Q1044" i="3" s="1"/>
  <c r="J1050" i="3"/>
  <c r="Q1050" i="3" s="1"/>
  <c r="J1055" i="3"/>
  <c r="Q1055" i="3" s="1"/>
  <c r="J1060" i="3"/>
  <c r="Q1060" i="3" s="1"/>
  <c r="J1066" i="3"/>
  <c r="Q1066" i="3" s="1"/>
  <c r="J1071" i="3"/>
  <c r="Q1071" i="3" s="1"/>
  <c r="J1076" i="3"/>
  <c r="Q1076" i="3" s="1"/>
  <c r="J1082" i="3"/>
  <c r="Q1082" i="3" s="1"/>
  <c r="J1087" i="3"/>
  <c r="Q1087" i="3" s="1"/>
  <c r="J1092" i="3"/>
  <c r="Q1092" i="3" s="1"/>
  <c r="J1098" i="3"/>
  <c r="Q1098" i="3" s="1"/>
  <c r="J1103" i="3"/>
  <c r="Q1103" i="3" s="1"/>
  <c r="J1108" i="3"/>
  <c r="Q1108" i="3" s="1"/>
  <c r="J1114" i="3"/>
  <c r="Q1114" i="3" s="1"/>
  <c r="J1119" i="3"/>
  <c r="Q1119" i="3" s="1"/>
  <c r="J1124" i="3"/>
  <c r="Q1124" i="3" s="1"/>
  <c r="J1130" i="3"/>
  <c r="J1135" i="3"/>
  <c r="Q1135" i="3" s="1"/>
  <c r="J1140" i="3"/>
  <c r="Q1140" i="3" s="1"/>
  <c r="J1146" i="3"/>
  <c r="Q1146" i="3" s="1"/>
  <c r="J1151" i="3"/>
  <c r="Q1151" i="3" s="1"/>
  <c r="J1156" i="3"/>
  <c r="Q1156" i="3" s="1"/>
  <c r="J1162" i="3"/>
  <c r="Q1162" i="3" s="1"/>
  <c r="J1167" i="3"/>
  <c r="Q1167" i="3" s="1"/>
  <c r="J1172" i="3"/>
  <c r="Q1172" i="3" s="1"/>
  <c r="J1178" i="3"/>
  <c r="Q1178" i="3" s="1"/>
  <c r="J1183" i="3"/>
  <c r="Q1183" i="3" s="1"/>
  <c r="J1188" i="3"/>
  <c r="Q1188" i="3" s="1"/>
  <c r="J1194" i="3"/>
  <c r="Q1194" i="3" s="1"/>
  <c r="J1199" i="3"/>
  <c r="Q1199" i="3" s="1"/>
  <c r="J1203" i="3"/>
  <c r="Q1203" i="3" s="1"/>
  <c r="J1207" i="3"/>
  <c r="Q1207" i="3" s="1"/>
  <c r="J1211" i="3"/>
  <c r="Q1211" i="3" s="1"/>
  <c r="J1215" i="3"/>
  <c r="Q1215" i="3" s="1"/>
  <c r="J1219" i="3"/>
  <c r="Q1219" i="3" s="1"/>
  <c r="J1223" i="3"/>
  <c r="Q1223" i="3" s="1"/>
  <c r="J1227" i="3"/>
  <c r="Q1227" i="3" s="1"/>
  <c r="J1231" i="3"/>
  <c r="Q1231" i="3" s="1"/>
  <c r="J1235" i="3"/>
  <c r="J1239" i="3"/>
  <c r="Q1239" i="3" s="1"/>
  <c r="J1243" i="3"/>
  <c r="J185" i="3"/>
  <c r="Q185" i="3" s="1"/>
  <c r="J402" i="3"/>
  <c r="Q402" i="3" s="1"/>
  <c r="J458" i="3"/>
  <c r="Q458" i="3" s="1"/>
  <c r="J518" i="3"/>
  <c r="Q518" i="3" s="1"/>
  <c r="J574" i="3"/>
  <c r="Q574" i="3" s="1"/>
  <c r="J617" i="3"/>
  <c r="Q617" i="3" s="1"/>
  <c r="J646" i="3"/>
  <c r="Q646" i="3" s="1"/>
  <c r="J674" i="3"/>
  <c r="Q674" i="3" s="1"/>
  <c r="J702" i="3"/>
  <c r="Q702" i="3" s="1"/>
  <c r="J731" i="3"/>
  <c r="J759" i="3"/>
  <c r="Q759" i="3" s="1"/>
  <c r="J784" i="3"/>
  <c r="Q784" i="3" s="1"/>
  <c r="J806" i="3"/>
  <c r="Q806" i="3" s="1"/>
  <c r="J827" i="3"/>
  <c r="Q827" i="3" s="1"/>
  <c r="J848" i="3"/>
  <c r="Q848" i="3" s="1"/>
  <c r="J870" i="3"/>
  <c r="Q870" i="3" s="1"/>
  <c r="J891" i="3"/>
  <c r="Q891" i="3" s="1"/>
  <c r="J912" i="3"/>
  <c r="Q912" i="3" s="1"/>
  <c r="J934" i="3"/>
  <c r="Q934" i="3" s="1"/>
  <c r="J955" i="3"/>
  <c r="Q955" i="3" s="1"/>
  <c r="J976" i="3"/>
  <c r="Q976" i="3" s="1"/>
  <c r="J998" i="3"/>
  <c r="Q998" i="3" s="1"/>
  <c r="J1019" i="3"/>
  <c r="Q1019" i="3" s="1"/>
  <c r="J1040" i="3"/>
  <c r="Q1040" i="3" s="1"/>
  <c r="J1062" i="3"/>
  <c r="Q1062" i="3" s="1"/>
  <c r="J1083" i="3"/>
  <c r="Q1083" i="3" s="1"/>
  <c r="J1104" i="3"/>
  <c r="Q1104" i="3" s="1"/>
  <c r="J1126" i="3"/>
  <c r="Q1126" i="3" s="1"/>
  <c r="J1147" i="3"/>
  <c r="J1168" i="3"/>
  <c r="Q1168" i="3" s="1"/>
  <c r="J1190" i="3"/>
  <c r="Q1190" i="3" s="1"/>
  <c r="J1208" i="3"/>
  <c r="Q1208" i="3" s="1"/>
  <c r="J1224" i="3"/>
  <c r="Q1224" i="3" s="1"/>
  <c r="J1240" i="3"/>
  <c r="Q1240" i="3" s="1"/>
  <c r="J1251" i="3"/>
  <c r="Q1251" i="3" s="1"/>
  <c r="J1259" i="3"/>
  <c r="Q1259" i="3" s="1"/>
  <c r="J1267" i="3"/>
  <c r="Q1267" i="3" s="1"/>
  <c r="J1275" i="3"/>
  <c r="Q1275" i="3" s="1"/>
  <c r="J1283" i="3"/>
  <c r="Q1283" i="3" s="1"/>
  <c r="J1291" i="3"/>
  <c r="Q1291" i="3" s="1"/>
  <c r="J1299" i="3"/>
  <c r="Q1299" i="3" s="1"/>
  <c r="J1307" i="3"/>
  <c r="Q1307" i="3" s="1"/>
  <c r="J1315" i="3"/>
  <c r="Q1315" i="3" s="1"/>
  <c r="J1323" i="3"/>
  <c r="J1331" i="3"/>
  <c r="J1336" i="3"/>
  <c r="Q1336" i="3" s="1"/>
  <c r="J1342" i="3"/>
  <c r="Q1342" i="3" s="1"/>
  <c r="J1347" i="3"/>
  <c r="Q1347" i="3" s="1"/>
  <c r="J1352" i="3"/>
  <c r="Q1352" i="3" s="1"/>
  <c r="J1358" i="3"/>
  <c r="Q1358" i="3" s="1"/>
  <c r="J1363" i="3"/>
  <c r="Q1363" i="3" s="1"/>
  <c r="J1368" i="3"/>
  <c r="Q1368" i="3" s="1"/>
  <c r="J1374" i="3"/>
  <c r="Q1374" i="3" s="1"/>
  <c r="J1379" i="3"/>
  <c r="Q1379" i="3" s="1"/>
  <c r="J1384" i="3"/>
  <c r="Q1384" i="3" s="1"/>
  <c r="J1389" i="3"/>
  <c r="Q1389" i="3" s="1"/>
  <c r="J1393" i="3"/>
  <c r="Q1393" i="3" s="1"/>
  <c r="J1397" i="3"/>
  <c r="Q1397" i="3" s="1"/>
  <c r="J1401" i="3"/>
  <c r="Q1401" i="3" s="1"/>
  <c r="J1405" i="3"/>
  <c r="Q1405" i="3" s="1"/>
  <c r="J1409" i="3"/>
  <c r="Q1409" i="3" s="1"/>
  <c r="J1413" i="3"/>
  <c r="Q1413" i="3" s="1"/>
  <c r="J1417" i="3"/>
  <c r="Q1417" i="3" s="1"/>
  <c r="J1421" i="3"/>
  <c r="Q1421" i="3" s="1"/>
  <c r="J1425" i="3"/>
  <c r="Q1425" i="3" s="1"/>
  <c r="J1429" i="3"/>
  <c r="Q1429" i="3" s="1"/>
  <c r="J1433" i="3"/>
  <c r="Q1433" i="3" s="1"/>
  <c r="J1437" i="3"/>
  <c r="Q1437" i="3" s="1"/>
  <c r="J1441" i="3"/>
  <c r="Q1441" i="3" s="1"/>
  <c r="J1445" i="3"/>
  <c r="Q1445" i="3" s="1"/>
  <c r="J1449" i="3"/>
  <c r="Q1449" i="3" s="1"/>
  <c r="J1453" i="3"/>
  <c r="Q1453" i="3" s="1"/>
  <c r="J1457" i="3"/>
  <c r="Q1457" i="3" s="1"/>
  <c r="J1461" i="3"/>
  <c r="Q1461" i="3" s="1"/>
  <c r="J1465" i="3"/>
  <c r="Q1465" i="3" s="1"/>
  <c r="J1469" i="3"/>
  <c r="Q1469" i="3" s="1"/>
  <c r="J1473" i="3"/>
  <c r="Q1473" i="3" s="1"/>
  <c r="J1477" i="3"/>
  <c r="Q1477" i="3" s="1"/>
  <c r="J1481" i="3"/>
  <c r="Q1481" i="3" s="1"/>
  <c r="J1485" i="3"/>
  <c r="Q1485" i="3" s="1"/>
  <c r="J1489" i="3"/>
  <c r="Q1489" i="3" s="1"/>
  <c r="J1493" i="3"/>
  <c r="Q1493" i="3" s="1"/>
  <c r="J1497" i="3"/>
  <c r="J1501" i="3"/>
  <c r="Q1501" i="3" s="1"/>
  <c r="J1505" i="3"/>
  <c r="Q1505" i="3" s="1"/>
  <c r="J1509" i="3"/>
  <c r="Q1509" i="3" s="1"/>
  <c r="J1513" i="3"/>
  <c r="Q1513" i="3" s="1"/>
  <c r="J1517" i="3"/>
  <c r="Q1517" i="3" s="1"/>
  <c r="J1521" i="3"/>
  <c r="Q1521" i="3" s="1"/>
  <c r="J1525" i="3"/>
  <c r="Q1525" i="3" s="1"/>
  <c r="J1529" i="3"/>
  <c r="Q1529" i="3" s="1"/>
  <c r="J1533" i="3"/>
  <c r="Q1533" i="3" s="1"/>
  <c r="J1537" i="3"/>
  <c r="Q1537" i="3" s="1"/>
  <c r="J1541" i="3"/>
  <c r="Q1541" i="3" s="1"/>
  <c r="J1545" i="3"/>
  <c r="Q1545" i="3" s="1"/>
  <c r="J1549" i="3"/>
  <c r="Q1549" i="3" s="1"/>
  <c r="J1553" i="3"/>
  <c r="Q1553" i="3" s="1"/>
  <c r="J1557" i="3"/>
  <c r="Q1557" i="3" s="1"/>
  <c r="J1561" i="3"/>
  <c r="Q1561" i="3" s="1"/>
  <c r="J1565" i="3"/>
  <c r="Q1565" i="3" s="1"/>
  <c r="J1569" i="3"/>
  <c r="Q1569" i="3" s="1"/>
  <c r="J1573" i="3"/>
  <c r="Q1573" i="3" s="1"/>
  <c r="J1577" i="3"/>
  <c r="Q1577" i="3" s="1"/>
  <c r="J1581" i="3"/>
  <c r="Q1581" i="3" s="1"/>
  <c r="J1585" i="3"/>
  <c r="Q1585" i="3" s="1"/>
  <c r="J1589" i="3"/>
  <c r="Q1589" i="3" s="1"/>
  <c r="J1593" i="3"/>
  <c r="Q1593" i="3" s="1"/>
  <c r="J1597" i="3"/>
  <c r="Q1597" i="3" s="1"/>
  <c r="J1601" i="3"/>
  <c r="Q1601" i="3" s="1"/>
  <c r="J1605" i="3"/>
  <c r="Q1605" i="3" s="1"/>
  <c r="J1609" i="3"/>
  <c r="Q1609" i="3" s="1"/>
  <c r="J1613" i="3"/>
  <c r="Q1613" i="3" s="1"/>
  <c r="J1617" i="3"/>
  <c r="Q1617" i="3" s="1"/>
  <c r="J1621" i="3"/>
  <c r="J1625" i="3"/>
  <c r="Q1625" i="3" s="1"/>
  <c r="J1629" i="3"/>
  <c r="Q1629" i="3" s="1"/>
  <c r="J1633" i="3"/>
  <c r="Q1633" i="3" s="1"/>
  <c r="J1637" i="3"/>
  <c r="Q1637" i="3" s="1"/>
  <c r="J1641" i="3"/>
  <c r="Q1641" i="3" s="1"/>
  <c r="J1645" i="3"/>
  <c r="Q1645" i="3" s="1"/>
  <c r="J1649" i="3"/>
  <c r="Q1649" i="3" s="1"/>
  <c r="J1653" i="3"/>
  <c r="Q1653" i="3" s="1"/>
  <c r="J1657" i="3"/>
  <c r="Q1657" i="3" s="1"/>
  <c r="J1661" i="3"/>
  <c r="Q1661" i="3" s="1"/>
  <c r="J1665" i="3"/>
  <c r="Q1665" i="3" s="1"/>
  <c r="J1669" i="3"/>
  <c r="Q1669" i="3" s="1"/>
  <c r="J1673" i="3"/>
  <c r="Q1673" i="3" s="1"/>
  <c r="J1677" i="3"/>
  <c r="Q1677" i="3" s="1"/>
  <c r="J1681" i="3"/>
  <c r="Q1681" i="3" s="1"/>
  <c r="J1685" i="3"/>
  <c r="Q1685" i="3" s="1"/>
  <c r="J1689" i="3"/>
  <c r="Q1689" i="3" s="1"/>
  <c r="J1693" i="3"/>
  <c r="Q1693" i="3" s="1"/>
  <c r="J1697" i="3"/>
  <c r="Q1697" i="3" s="1"/>
  <c r="J1701" i="3"/>
  <c r="Q1701" i="3" s="1"/>
  <c r="J1705" i="3"/>
  <c r="Q1705" i="3" s="1"/>
  <c r="J1709" i="3"/>
  <c r="Q1709" i="3" s="1"/>
  <c r="J1713" i="3"/>
  <c r="Q1713" i="3" s="1"/>
  <c r="J1717" i="3"/>
  <c r="Q1717" i="3" s="1"/>
  <c r="J1721" i="3"/>
  <c r="Q1721" i="3" s="1"/>
  <c r="J1725" i="3"/>
  <c r="Q1725" i="3" s="1"/>
  <c r="J1729" i="3"/>
  <c r="Q1729" i="3" s="1"/>
  <c r="J1733" i="3"/>
  <c r="Q1733" i="3" s="1"/>
  <c r="J1737" i="3"/>
  <c r="Q1737" i="3" s="1"/>
  <c r="J1741" i="3"/>
  <c r="Q1741" i="3" s="1"/>
  <c r="J1745" i="3"/>
  <c r="Q1745" i="3" s="1"/>
  <c r="J1749" i="3"/>
  <c r="Q1749" i="3" s="1"/>
  <c r="J1753" i="3"/>
  <c r="Q1753" i="3" s="1"/>
  <c r="J1757" i="3"/>
  <c r="Q1757" i="3" s="1"/>
  <c r="J1761" i="3"/>
  <c r="Q1761" i="3" s="1"/>
  <c r="J1765" i="3"/>
  <c r="Q1765" i="3" s="1"/>
  <c r="J1769" i="3"/>
  <c r="Q1769" i="3" s="1"/>
  <c r="J1773" i="3"/>
  <c r="Q1773" i="3" s="1"/>
  <c r="J1777" i="3"/>
  <c r="Q1777" i="3" s="1"/>
  <c r="J1781" i="3"/>
  <c r="Q1781" i="3" s="1"/>
  <c r="J1785" i="3"/>
  <c r="Q1785" i="3" s="1"/>
  <c r="J1789" i="3"/>
  <c r="Q1789" i="3" s="1"/>
  <c r="J1793" i="3"/>
  <c r="Q1793" i="3" s="1"/>
  <c r="J1797" i="3"/>
  <c r="Q1797" i="3" s="1"/>
  <c r="J1801" i="3"/>
  <c r="Q1801" i="3" s="1"/>
  <c r="J1805" i="3"/>
  <c r="Q1805" i="3" s="1"/>
  <c r="J1809" i="3"/>
  <c r="Q1809" i="3" s="1"/>
  <c r="J1813" i="3"/>
  <c r="Q1813" i="3" s="1"/>
  <c r="J1817" i="3"/>
  <c r="Q1817" i="3" s="1"/>
  <c r="J1821" i="3"/>
  <c r="Q1821" i="3" s="1"/>
  <c r="J1825" i="3"/>
  <c r="Q1825" i="3" s="1"/>
  <c r="J1829" i="3"/>
  <c r="Q1829" i="3" s="1"/>
  <c r="J1833" i="3"/>
  <c r="Q1833" i="3" s="1"/>
  <c r="J1837" i="3"/>
  <c r="Q1837" i="3" s="1"/>
  <c r="J1841" i="3"/>
  <c r="Q1841" i="3" s="1"/>
  <c r="J1845" i="3"/>
  <c r="Q1845" i="3" s="1"/>
  <c r="J1849" i="3"/>
  <c r="Q1849" i="3" s="1"/>
  <c r="J344" i="3"/>
  <c r="J417" i="3"/>
  <c r="J474" i="3"/>
  <c r="Q474" i="3" s="1"/>
  <c r="J530" i="3"/>
  <c r="Q530" i="3" s="1"/>
  <c r="J586" i="3"/>
  <c r="Q586" i="3" s="1"/>
  <c r="J625" i="3"/>
  <c r="Q625" i="3" s="1"/>
  <c r="J653" i="3"/>
  <c r="Q653" i="3" s="1"/>
  <c r="J681" i="3"/>
  <c r="Q681" i="3" s="1"/>
  <c r="J710" i="3"/>
  <c r="Q710" i="3" s="1"/>
  <c r="J738" i="3"/>
  <c r="Q738" i="3" s="1"/>
  <c r="J766" i="3"/>
  <c r="Q766" i="3" s="1"/>
  <c r="J790" i="3"/>
  <c r="Q790" i="3" s="1"/>
  <c r="J811" i="3"/>
  <c r="Q811" i="3" s="1"/>
  <c r="J832" i="3"/>
  <c r="Q832" i="3" s="1"/>
  <c r="J854" i="3"/>
  <c r="Q854" i="3" s="1"/>
  <c r="J875" i="3"/>
  <c r="Q875" i="3" s="1"/>
  <c r="J896" i="3"/>
  <c r="Q896" i="3" s="1"/>
  <c r="J918" i="3"/>
  <c r="Q918" i="3" s="1"/>
  <c r="J939" i="3"/>
  <c r="Q939" i="3" s="1"/>
  <c r="J960" i="3"/>
  <c r="Q960" i="3" s="1"/>
  <c r="J982" i="3"/>
  <c r="Q982" i="3" s="1"/>
  <c r="J1003" i="3"/>
  <c r="Q1003" i="3" s="1"/>
  <c r="J1024" i="3"/>
  <c r="Q1024" i="3" s="1"/>
  <c r="J1046" i="3"/>
  <c r="Q1046" i="3" s="1"/>
  <c r="J1067" i="3"/>
  <c r="Q1067" i="3" s="1"/>
  <c r="J1088" i="3"/>
  <c r="Q1088" i="3" s="1"/>
  <c r="J1110" i="3"/>
  <c r="Q1110" i="3" s="1"/>
  <c r="J1131" i="3"/>
  <c r="J1152" i="3"/>
  <c r="Q1152" i="3" s="1"/>
  <c r="J1174" i="3"/>
  <c r="Q1174" i="3" s="1"/>
  <c r="J1195" i="3"/>
  <c r="Q1195" i="3" s="1"/>
  <c r="J1212" i="3"/>
  <c r="Q1212" i="3" s="1"/>
  <c r="J1228" i="3"/>
  <c r="Q1228" i="3" s="1"/>
  <c r="J1244" i="3"/>
  <c r="J1252" i="3"/>
  <c r="Q1252" i="3" s="1"/>
  <c r="J1260" i="3"/>
  <c r="Q1260" i="3" s="1"/>
  <c r="J1268" i="3"/>
  <c r="Q1268" i="3" s="1"/>
  <c r="J1276" i="3"/>
  <c r="Q1276" i="3" s="1"/>
  <c r="J1284" i="3"/>
  <c r="Q1284" i="3" s="1"/>
  <c r="J1292" i="3"/>
  <c r="Q1292" i="3" s="1"/>
  <c r="J1300" i="3"/>
  <c r="Q1300" i="3" s="1"/>
  <c r="J1308" i="3"/>
  <c r="Q1308" i="3" s="1"/>
  <c r="J1316" i="3"/>
  <c r="Q1316" i="3" s="1"/>
  <c r="J1324" i="3"/>
  <c r="Q1324" i="3" s="1"/>
  <c r="J1332" i="3"/>
  <c r="Q1332" i="3" s="1"/>
  <c r="J1338" i="3"/>
  <c r="Q1338" i="3" s="1"/>
  <c r="J1343" i="3"/>
  <c r="Q1343" i="3" s="1"/>
  <c r="J1348" i="3"/>
  <c r="Q1348" i="3" s="1"/>
  <c r="J1354" i="3"/>
  <c r="Q1354" i="3" s="1"/>
  <c r="J1359" i="3"/>
  <c r="Q1359" i="3" s="1"/>
  <c r="J1364" i="3"/>
  <c r="Q1364" i="3" s="1"/>
  <c r="J1370" i="3"/>
  <c r="Q1370" i="3" s="1"/>
  <c r="J1375" i="3"/>
  <c r="Q1375" i="3" s="1"/>
  <c r="J1380" i="3"/>
  <c r="Q1380" i="3" s="1"/>
  <c r="J1386" i="3"/>
  <c r="Q1386" i="3" s="1"/>
  <c r="J1390" i="3"/>
  <c r="Q1390" i="3" s="1"/>
  <c r="J1394" i="3"/>
  <c r="Q1394" i="3" s="1"/>
  <c r="J1398" i="3"/>
  <c r="Q1398" i="3" s="1"/>
  <c r="J1402" i="3"/>
  <c r="Q1402" i="3" s="1"/>
  <c r="J1406" i="3"/>
  <c r="Q1406" i="3" s="1"/>
  <c r="J1410" i="3"/>
  <c r="Q1410" i="3" s="1"/>
  <c r="J1414" i="3"/>
  <c r="Q1414" i="3" s="1"/>
  <c r="J1418" i="3"/>
  <c r="Q1418" i="3" s="1"/>
  <c r="J1422" i="3"/>
  <c r="Q1422" i="3" s="1"/>
  <c r="J1426" i="3"/>
  <c r="Q1426" i="3" s="1"/>
  <c r="J1430" i="3"/>
  <c r="Q1430" i="3" s="1"/>
  <c r="J1434" i="3"/>
  <c r="Q1434" i="3" s="1"/>
  <c r="J1438" i="3"/>
  <c r="Q1438" i="3" s="1"/>
  <c r="J1442" i="3"/>
  <c r="Q1442" i="3" s="1"/>
  <c r="J1446" i="3"/>
  <c r="Q1446" i="3" s="1"/>
  <c r="J1450" i="3"/>
  <c r="Q1450" i="3" s="1"/>
  <c r="J1454" i="3"/>
  <c r="Q1454" i="3" s="1"/>
  <c r="J1458" i="3"/>
  <c r="Q1458" i="3" s="1"/>
  <c r="J1462" i="3"/>
  <c r="Q1462" i="3" s="1"/>
  <c r="J1466" i="3"/>
  <c r="Q1466" i="3" s="1"/>
  <c r="J1470" i="3"/>
  <c r="Q1470" i="3" s="1"/>
  <c r="J1474" i="3"/>
  <c r="Q1474" i="3" s="1"/>
  <c r="J1478" i="3"/>
  <c r="Q1478" i="3" s="1"/>
  <c r="J1482" i="3"/>
  <c r="Q1482" i="3" s="1"/>
  <c r="J1486" i="3"/>
  <c r="Q1486" i="3" s="1"/>
  <c r="J1490" i="3"/>
  <c r="Q1490" i="3" s="1"/>
  <c r="J1494" i="3"/>
  <c r="Q1494" i="3" s="1"/>
  <c r="J1498" i="3"/>
  <c r="Q1498" i="3" s="1"/>
  <c r="J1502" i="3"/>
  <c r="Q1502" i="3" s="1"/>
  <c r="J1506" i="3"/>
  <c r="Q1506" i="3" s="1"/>
  <c r="J1510" i="3"/>
  <c r="Q1510" i="3" s="1"/>
  <c r="J1514" i="3"/>
  <c r="Q1514" i="3" s="1"/>
  <c r="J1518" i="3"/>
  <c r="Q1518" i="3" s="1"/>
  <c r="J1522" i="3"/>
  <c r="Q1522" i="3" s="1"/>
  <c r="J1526" i="3"/>
  <c r="Q1526" i="3" s="1"/>
  <c r="J1530" i="3"/>
  <c r="Q1530" i="3" s="1"/>
  <c r="J1534" i="3"/>
  <c r="Q1534" i="3" s="1"/>
  <c r="J1538" i="3"/>
  <c r="Q1538" i="3" s="1"/>
  <c r="J1542" i="3"/>
  <c r="Q1542" i="3" s="1"/>
  <c r="J1546" i="3"/>
  <c r="Q1546" i="3" s="1"/>
  <c r="J1550" i="3"/>
  <c r="Q1550" i="3" s="1"/>
  <c r="J1554" i="3"/>
  <c r="Q1554" i="3" s="1"/>
  <c r="J1558" i="3"/>
  <c r="Q1558" i="3" s="1"/>
  <c r="J1562" i="3"/>
  <c r="Q1562" i="3" s="1"/>
  <c r="J1566" i="3"/>
  <c r="Q1566" i="3" s="1"/>
  <c r="J1570" i="3"/>
  <c r="Q1570" i="3" s="1"/>
  <c r="J1574" i="3"/>
  <c r="Q1574" i="3" s="1"/>
  <c r="J1578" i="3"/>
  <c r="Q1578" i="3" s="1"/>
  <c r="J1582" i="3"/>
  <c r="Q1582" i="3" s="1"/>
  <c r="J1586" i="3"/>
  <c r="Q1586" i="3" s="1"/>
  <c r="J1590" i="3"/>
  <c r="Q1590" i="3" s="1"/>
  <c r="J1594" i="3"/>
  <c r="Q1594" i="3" s="1"/>
  <c r="J1598" i="3"/>
  <c r="Q1598" i="3" s="1"/>
  <c r="J1602" i="3"/>
  <c r="Q1602" i="3" s="1"/>
  <c r="J1606" i="3"/>
  <c r="Q1606" i="3" s="1"/>
  <c r="J1610" i="3"/>
  <c r="Q1610" i="3" s="1"/>
  <c r="J1614" i="3"/>
  <c r="Q1614" i="3" s="1"/>
  <c r="J1618" i="3"/>
  <c r="Q1618" i="3" s="1"/>
  <c r="J1622" i="3"/>
  <c r="Q1622" i="3" s="1"/>
  <c r="J1626" i="3"/>
  <c r="Q1626" i="3" s="1"/>
  <c r="J1630" i="3"/>
  <c r="Q1630" i="3" s="1"/>
  <c r="J1634" i="3"/>
  <c r="Q1634" i="3" s="1"/>
  <c r="J1638" i="3"/>
  <c r="Q1638" i="3" s="1"/>
  <c r="J1642" i="3"/>
  <c r="Q1642" i="3" s="1"/>
  <c r="J1646" i="3"/>
  <c r="Q1646" i="3" s="1"/>
  <c r="J1650" i="3"/>
  <c r="Q1650" i="3" s="1"/>
  <c r="J1654" i="3"/>
  <c r="Q1654" i="3" s="1"/>
  <c r="J1658" i="3"/>
  <c r="Q1658" i="3" s="1"/>
  <c r="J1662" i="3"/>
  <c r="Q1662" i="3" s="1"/>
  <c r="J1666" i="3"/>
  <c r="Q1666" i="3" s="1"/>
  <c r="J1670" i="3"/>
  <c r="Q1670" i="3" s="1"/>
  <c r="J1674" i="3"/>
  <c r="Q1674" i="3" s="1"/>
  <c r="J1678" i="3"/>
  <c r="Q1678" i="3" s="1"/>
  <c r="J1682" i="3"/>
  <c r="Q1682" i="3" s="1"/>
  <c r="J1686" i="3"/>
  <c r="Q1686" i="3" s="1"/>
  <c r="J1690" i="3"/>
  <c r="Q1690" i="3" s="1"/>
  <c r="J1694" i="3"/>
  <c r="Q1694" i="3" s="1"/>
  <c r="J1698" i="3"/>
  <c r="Q1698" i="3" s="1"/>
  <c r="J1702" i="3"/>
  <c r="Q1702" i="3" s="1"/>
  <c r="J1706" i="3"/>
  <c r="Q1706" i="3" s="1"/>
  <c r="J1710" i="3"/>
  <c r="Q1710" i="3" s="1"/>
  <c r="J1714" i="3"/>
  <c r="Q1714" i="3" s="1"/>
  <c r="J1718" i="3"/>
  <c r="Q1718" i="3" s="1"/>
  <c r="J1722" i="3"/>
  <c r="Q1722" i="3" s="1"/>
  <c r="J1726" i="3"/>
  <c r="Q1726" i="3" s="1"/>
  <c r="J1730" i="3"/>
  <c r="Q1730" i="3" s="1"/>
  <c r="J1734" i="3"/>
  <c r="Q1734" i="3" s="1"/>
  <c r="J1738" i="3"/>
  <c r="Q1738" i="3" s="1"/>
  <c r="J1742" i="3"/>
  <c r="Q1742" i="3" s="1"/>
  <c r="J1746" i="3"/>
  <c r="Q1746" i="3" s="1"/>
  <c r="J1750" i="3"/>
  <c r="Q1750" i="3" s="1"/>
  <c r="J1754" i="3"/>
  <c r="Q1754" i="3" s="1"/>
  <c r="J1758" i="3"/>
  <c r="Q1758" i="3" s="1"/>
  <c r="J1762" i="3"/>
  <c r="Q1762" i="3" s="1"/>
  <c r="J1766" i="3"/>
  <c r="Q1766" i="3" s="1"/>
  <c r="J1770" i="3"/>
  <c r="Q1770" i="3" s="1"/>
  <c r="J1774" i="3"/>
  <c r="Q1774" i="3" s="1"/>
  <c r="J1778" i="3"/>
  <c r="Q1778" i="3" s="1"/>
  <c r="J1782" i="3"/>
  <c r="Q1782" i="3" s="1"/>
  <c r="J1786" i="3"/>
  <c r="Q1786" i="3" s="1"/>
  <c r="J1790" i="3"/>
  <c r="Q1790" i="3" s="1"/>
  <c r="J1794" i="3"/>
  <c r="Q1794" i="3" s="1"/>
  <c r="J1798" i="3"/>
  <c r="Q1798" i="3" s="1"/>
  <c r="J1802" i="3"/>
  <c r="Q1802" i="3" s="1"/>
  <c r="J1806" i="3"/>
  <c r="Q1806" i="3" s="1"/>
  <c r="J1810" i="3"/>
  <c r="Q1810" i="3" s="1"/>
  <c r="J1814" i="3"/>
  <c r="Q1814" i="3" s="1"/>
  <c r="J1818" i="3"/>
  <c r="Q1818" i="3" s="1"/>
  <c r="J1822" i="3"/>
  <c r="Q1822" i="3" s="1"/>
  <c r="J1826" i="3"/>
  <c r="Q1826" i="3" s="1"/>
  <c r="J1830" i="3"/>
  <c r="Q1830" i="3" s="1"/>
  <c r="J1834" i="3"/>
  <c r="Q1834" i="3" s="1"/>
  <c r="J1838" i="3"/>
  <c r="Q1838" i="3" s="1"/>
  <c r="J1842" i="3"/>
  <c r="Q1842" i="3" s="1"/>
  <c r="J1846" i="3"/>
  <c r="Q1846" i="3" s="1"/>
  <c r="J374" i="3"/>
  <c r="Q374" i="3" s="1"/>
  <c r="J433" i="3"/>
  <c r="Q433" i="3" s="1"/>
  <c r="J489" i="3"/>
  <c r="Q489" i="3" s="1"/>
  <c r="J545" i="3"/>
  <c r="Q545" i="3" s="1"/>
  <c r="J602" i="3"/>
  <c r="Q602" i="3" s="1"/>
  <c r="J631" i="3"/>
  <c r="Q631" i="3" s="1"/>
  <c r="J659" i="3"/>
  <c r="Q659" i="3" s="1"/>
  <c r="J689" i="3"/>
  <c r="Q689" i="3" s="1"/>
  <c r="J717" i="3"/>
  <c r="Q717" i="3" s="1"/>
  <c r="J745" i="3"/>
  <c r="Q745" i="3" s="1"/>
  <c r="J774" i="3"/>
  <c r="Q774" i="3" s="1"/>
  <c r="J795" i="3"/>
  <c r="Q795" i="3" s="1"/>
  <c r="J816" i="3"/>
  <c r="Q816" i="3" s="1"/>
  <c r="J838" i="3"/>
  <c r="Q838" i="3" s="1"/>
  <c r="J859" i="3"/>
  <c r="Q859" i="3" s="1"/>
  <c r="J880" i="3"/>
  <c r="Q880" i="3" s="1"/>
  <c r="J902" i="3"/>
  <c r="Q902" i="3" s="1"/>
  <c r="J923" i="3"/>
  <c r="Q923" i="3" s="1"/>
  <c r="J944" i="3"/>
  <c r="Q944" i="3" s="1"/>
  <c r="J966" i="3"/>
  <c r="Q966" i="3" s="1"/>
  <c r="J987" i="3"/>
  <c r="Q987" i="3" s="1"/>
  <c r="J1008" i="3"/>
  <c r="Q1008" i="3" s="1"/>
  <c r="J1030" i="3"/>
  <c r="Q1030" i="3" s="1"/>
  <c r="J1051" i="3"/>
  <c r="Q1051" i="3" s="1"/>
  <c r="J1072" i="3"/>
  <c r="Q1072" i="3" s="1"/>
  <c r="J1094" i="3"/>
  <c r="Q1094" i="3" s="1"/>
  <c r="J1115" i="3"/>
  <c r="Q1115" i="3" s="1"/>
  <c r="J1136" i="3"/>
  <c r="Q1136" i="3" s="1"/>
  <c r="J1158" i="3"/>
  <c r="J1179" i="3"/>
  <c r="Q1179" i="3" s="1"/>
  <c r="J1200" i="3"/>
  <c r="Q1200" i="3" s="1"/>
  <c r="J1216" i="3"/>
  <c r="Q1216" i="3" s="1"/>
  <c r="J1232" i="3"/>
  <c r="Q1232" i="3" s="1"/>
  <c r="J1247" i="3"/>
  <c r="Q1247" i="3" s="1"/>
  <c r="J1255" i="3"/>
  <c r="Q1255" i="3" s="1"/>
  <c r="J1263" i="3"/>
  <c r="Q1263" i="3" s="1"/>
  <c r="J1271" i="3"/>
  <c r="Q1271" i="3" s="1"/>
  <c r="J1279" i="3"/>
  <c r="Q1279" i="3" s="1"/>
  <c r="J1287" i="3"/>
  <c r="Q1287" i="3" s="1"/>
  <c r="J1295" i="3"/>
  <c r="Q1295" i="3" s="1"/>
  <c r="J1303" i="3"/>
  <c r="Q1303" i="3" s="1"/>
  <c r="J1311" i="3"/>
  <c r="Q1311" i="3" s="1"/>
  <c r="J1319" i="3"/>
  <c r="Q1319" i="3" s="1"/>
  <c r="J1327" i="3"/>
  <c r="Q1327" i="3" s="1"/>
  <c r="J1334" i="3"/>
  <c r="Q1334" i="3" s="1"/>
  <c r="J1339" i="3"/>
  <c r="Q1339" i="3" s="1"/>
  <c r="J1344" i="3"/>
  <c r="Q1344" i="3" s="1"/>
  <c r="J1350" i="3"/>
  <c r="Q1350" i="3" s="1"/>
  <c r="J1355" i="3"/>
  <c r="Q1355" i="3" s="1"/>
  <c r="J1360" i="3"/>
  <c r="Q1360" i="3" s="1"/>
  <c r="J1366" i="3"/>
  <c r="Q1366" i="3" s="1"/>
  <c r="J1371" i="3"/>
  <c r="Q1371" i="3" s="1"/>
  <c r="J1376" i="3"/>
  <c r="Q1376" i="3" s="1"/>
  <c r="J1382" i="3"/>
  <c r="Q1382" i="3" s="1"/>
  <c r="J1387" i="3"/>
  <c r="Q1387" i="3" s="1"/>
  <c r="J1391" i="3"/>
  <c r="Q1391" i="3" s="1"/>
  <c r="J1395" i="3"/>
  <c r="Q1395" i="3" s="1"/>
  <c r="J1399" i="3"/>
  <c r="Q1399" i="3" s="1"/>
  <c r="J1403" i="3"/>
  <c r="Q1403" i="3" s="1"/>
  <c r="J1407" i="3"/>
  <c r="Q1407" i="3" s="1"/>
  <c r="J1411" i="3"/>
  <c r="Q1411" i="3" s="1"/>
  <c r="J1415" i="3"/>
  <c r="Q1415" i="3" s="1"/>
  <c r="J1419" i="3"/>
  <c r="Q1419" i="3" s="1"/>
  <c r="J1423" i="3"/>
  <c r="Q1423" i="3" s="1"/>
  <c r="J1427" i="3"/>
  <c r="Q1427" i="3" s="1"/>
  <c r="J1431" i="3"/>
  <c r="Q1431" i="3" s="1"/>
  <c r="J1435" i="3"/>
  <c r="Q1435" i="3" s="1"/>
  <c r="J1439" i="3"/>
  <c r="Q1439" i="3" s="1"/>
  <c r="J1443" i="3"/>
  <c r="Q1443" i="3" s="1"/>
  <c r="J1447" i="3"/>
  <c r="Q1447" i="3" s="1"/>
  <c r="J1451" i="3"/>
  <c r="Q1451" i="3" s="1"/>
  <c r="J1455" i="3"/>
  <c r="Q1455" i="3" s="1"/>
  <c r="J1459" i="3"/>
  <c r="Q1459" i="3" s="1"/>
  <c r="J1463" i="3"/>
  <c r="Q1463" i="3" s="1"/>
  <c r="J1467" i="3"/>
  <c r="Q1467" i="3" s="1"/>
  <c r="J1471" i="3"/>
  <c r="Q1471" i="3" s="1"/>
  <c r="J1475" i="3"/>
  <c r="Q1475" i="3" s="1"/>
  <c r="J1479" i="3"/>
  <c r="Q1479" i="3" s="1"/>
  <c r="J1483" i="3"/>
  <c r="Q1483" i="3" s="1"/>
  <c r="J1487" i="3"/>
  <c r="Q1487" i="3" s="1"/>
  <c r="J1491" i="3"/>
  <c r="Q1491" i="3" s="1"/>
  <c r="J1495" i="3"/>
  <c r="Q1495" i="3" s="1"/>
  <c r="J1499" i="3"/>
  <c r="Q1499" i="3" s="1"/>
  <c r="J1503" i="3"/>
  <c r="Q1503" i="3" s="1"/>
  <c r="J1507" i="3"/>
  <c r="Q1507" i="3" s="1"/>
  <c r="J1511" i="3"/>
  <c r="Q1511" i="3" s="1"/>
  <c r="J1515" i="3"/>
  <c r="Q1515" i="3" s="1"/>
  <c r="J1519" i="3"/>
  <c r="Q1519" i="3" s="1"/>
  <c r="J1523" i="3"/>
  <c r="Q1523" i="3" s="1"/>
  <c r="J1527" i="3"/>
  <c r="Q1527" i="3" s="1"/>
  <c r="J1531" i="3"/>
  <c r="Q1531" i="3" s="1"/>
  <c r="J1535" i="3"/>
  <c r="Q1535" i="3" s="1"/>
  <c r="J1539" i="3"/>
  <c r="Q1539" i="3" s="1"/>
  <c r="J1543" i="3"/>
  <c r="Q1543" i="3" s="1"/>
  <c r="J1547" i="3"/>
  <c r="Q1547" i="3" s="1"/>
  <c r="J1551" i="3"/>
  <c r="Q1551" i="3" s="1"/>
  <c r="J1555" i="3"/>
  <c r="Q1555" i="3" s="1"/>
  <c r="J1559" i="3"/>
  <c r="Q1559" i="3" s="1"/>
  <c r="J1563" i="3"/>
  <c r="Q1563" i="3" s="1"/>
  <c r="J1567" i="3"/>
  <c r="Q1567" i="3" s="1"/>
  <c r="J1571" i="3"/>
  <c r="Q1571" i="3" s="1"/>
  <c r="J1575" i="3"/>
  <c r="Q1575" i="3" s="1"/>
  <c r="J1579" i="3"/>
  <c r="Q1579" i="3" s="1"/>
  <c r="J1583" i="3"/>
  <c r="Q1583" i="3" s="1"/>
  <c r="J1587" i="3"/>
  <c r="Q1587" i="3" s="1"/>
  <c r="J1591" i="3"/>
  <c r="Q1591" i="3" s="1"/>
  <c r="J1595" i="3"/>
  <c r="Q1595" i="3" s="1"/>
  <c r="J1599" i="3"/>
  <c r="Q1599" i="3" s="1"/>
  <c r="J1603" i="3"/>
  <c r="Q1603" i="3" s="1"/>
  <c r="J1607" i="3"/>
  <c r="Q1607" i="3" s="1"/>
  <c r="J1611" i="3"/>
  <c r="Q1611" i="3" s="1"/>
  <c r="J1615" i="3"/>
  <c r="Q1615" i="3" s="1"/>
  <c r="J1619" i="3"/>
  <c r="Q1619" i="3" s="1"/>
  <c r="J1623" i="3"/>
  <c r="Q1623" i="3" s="1"/>
  <c r="J1627" i="3"/>
  <c r="Q1627" i="3" s="1"/>
  <c r="J1631" i="3"/>
  <c r="J1635" i="3"/>
  <c r="Q1635" i="3" s="1"/>
  <c r="J1639" i="3"/>
  <c r="Q1639" i="3" s="1"/>
  <c r="J1643" i="3"/>
  <c r="Q1643" i="3" s="1"/>
  <c r="J1647" i="3"/>
  <c r="Q1647" i="3" s="1"/>
  <c r="J1651" i="3"/>
  <c r="Q1651" i="3" s="1"/>
  <c r="J1655" i="3"/>
  <c r="Q1655" i="3" s="1"/>
  <c r="J1659" i="3"/>
  <c r="Q1659" i="3" s="1"/>
  <c r="J1663" i="3"/>
  <c r="Q1663" i="3" s="1"/>
  <c r="J1667" i="3"/>
  <c r="Q1667" i="3" s="1"/>
  <c r="J1671" i="3"/>
  <c r="Q1671" i="3" s="1"/>
  <c r="J1675" i="3"/>
  <c r="Q1675" i="3" s="1"/>
  <c r="J1679" i="3"/>
  <c r="Q1679" i="3" s="1"/>
  <c r="J1683" i="3"/>
  <c r="Q1683" i="3" s="1"/>
  <c r="J1687" i="3"/>
  <c r="Q1687" i="3" s="1"/>
  <c r="J1691" i="3"/>
  <c r="Q1691" i="3" s="1"/>
  <c r="J1695" i="3"/>
  <c r="Q1695" i="3" s="1"/>
  <c r="J1699" i="3"/>
  <c r="Q1699" i="3" s="1"/>
  <c r="J1703" i="3"/>
  <c r="Q1703" i="3" s="1"/>
  <c r="J1707" i="3"/>
  <c r="Q1707" i="3" s="1"/>
  <c r="J1711" i="3"/>
  <c r="Q1711" i="3" s="1"/>
  <c r="J1715" i="3"/>
  <c r="Q1715" i="3" s="1"/>
  <c r="J1719" i="3"/>
  <c r="Q1719" i="3" s="1"/>
  <c r="J1723" i="3"/>
  <c r="Q1723" i="3" s="1"/>
  <c r="J1727" i="3"/>
  <c r="Q1727" i="3" s="1"/>
  <c r="J1731" i="3"/>
  <c r="Q1731" i="3" s="1"/>
  <c r="J1735" i="3"/>
  <c r="Q1735" i="3" s="1"/>
  <c r="J1739" i="3"/>
  <c r="Q1739" i="3" s="1"/>
  <c r="J1743" i="3"/>
  <c r="Q1743" i="3" s="1"/>
  <c r="J1747" i="3"/>
  <c r="Q1747" i="3" s="1"/>
  <c r="J1751" i="3"/>
  <c r="Q1751" i="3" s="1"/>
  <c r="J1755" i="3"/>
  <c r="Q1755" i="3" s="1"/>
  <c r="J1759" i="3"/>
  <c r="Q1759" i="3" s="1"/>
  <c r="J1763" i="3"/>
  <c r="Q1763" i="3" s="1"/>
  <c r="J1767" i="3"/>
  <c r="Q1767" i="3" s="1"/>
  <c r="J1771" i="3"/>
  <c r="Q1771" i="3" s="1"/>
  <c r="J1775" i="3"/>
  <c r="Q1775" i="3" s="1"/>
  <c r="J1779" i="3"/>
  <c r="Q1779" i="3" s="1"/>
  <c r="J1783" i="3"/>
  <c r="Q1783" i="3" s="1"/>
  <c r="J1787" i="3"/>
  <c r="Q1787" i="3" s="1"/>
  <c r="J1791" i="3"/>
  <c r="Q1791" i="3" s="1"/>
  <c r="J1795" i="3"/>
  <c r="Q1795" i="3" s="1"/>
  <c r="J1799" i="3"/>
  <c r="Q1799" i="3" s="1"/>
  <c r="J1803" i="3"/>
  <c r="Q1803" i="3" s="1"/>
  <c r="J1807" i="3"/>
  <c r="Q1807" i="3" s="1"/>
  <c r="J1811" i="3"/>
  <c r="Q1811" i="3" s="1"/>
  <c r="J1815" i="3"/>
  <c r="Q1815" i="3" s="1"/>
  <c r="J1819" i="3"/>
  <c r="Q1819" i="3" s="1"/>
  <c r="J1823" i="3"/>
  <c r="Q1823" i="3" s="1"/>
  <c r="J1827" i="3"/>
  <c r="Q1827" i="3" s="1"/>
  <c r="J1831" i="3"/>
  <c r="Q1831" i="3" s="1"/>
  <c r="J1835" i="3"/>
  <c r="Q1835" i="3" s="1"/>
  <c r="J1839" i="3"/>
  <c r="Q1839" i="3" s="1"/>
  <c r="J1843" i="3"/>
  <c r="Q1843" i="3" s="1"/>
  <c r="J1847" i="3"/>
  <c r="Q1847" i="3" s="1"/>
  <c r="J1851" i="3"/>
  <c r="Q1851" i="3" s="1"/>
  <c r="J1855" i="3"/>
  <c r="Q1855" i="3" s="1"/>
  <c r="J1859" i="3"/>
  <c r="Q1859" i="3" s="1"/>
  <c r="J1863" i="3"/>
  <c r="Q1863" i="3" s="1"/>
  <c r="J1867" i="3"/>
  <c r="Q1867" i="3" s="1"/>
  <c r="J1871" i="3"/>
  <c r="Q1871" i="3" s="1"/>
  <c r="J1875" i="3"/>
  <c r="Q1875" i="3" s="1"/>
  <c r="J1879" i="3"/>
  <c r="Q1879" i="3" s="1"/>
  <c r="J1883" i="3"/>
  <c r="Q1883" i="3" s="1"/>
  <c r="J1887" i="3"/>
  <c r="Q1887" i="3" s="1"/>
  <c r="J1891" i="3"/>
  <c r="Q1891" i="3" s="1"/>
  <c r="J1895" i="3"/>
  <c r="Q1895" i="3" s="1"/>
  <c r="J1899" i="3"/>
  <c r="Q1899" i="3" s="1"/>
  <c r="J1903" i="3"/>
  <c r="Q1903" i="3" s="1"/>
  <c r="J1907" i="3"/>
  <c r="Q1907" i="3" s="1"/>
  <c r="J1911" i="3"/>
  <c r="Q1911" i="3" s="1"/>
  <c r="J1915" i="3"/>
  <c r="Q1915" i="3" s="1"/>
  <c r="J1919" i="3"/>
  <c r="Q1919" i="3" s="1"/>
  <c r="J1923" i="3"/>
  <c r="Q1923" i="3" s="1"/>
  <c r="J1927" i="3"/>
  <c r="Q1927" i="3" s="1"/>
  <c r="J1931" i="3"/>
  <c r="Q1931" i="3" s="1"/>
  <c r="J1935" i="3"/>
  <c r="Q1935" i="3" s="1"/>
  <c r="J1939" i="3"/>
  <c r="Q1939" i="3" s="1"/>
  <c r="J1943" i="3"/>
  <c r="Q1943" i="3" s="1"/>
  <c r="J1947" i="3"/>
  <c r="Q1947" i="3" s="1"/>
  <c r="J1951" i="3"/>
  <c r="Q1951" i="3" s="1"/>
  <c r="J1955" i="3"/>
  <c r="Q1955" i="3" s="1"/>
  <c r="J1959" i="3"/>
  <c r="Q1959" i="3" s="1"/>
  <c r="J1963" i="3"/>
  <c r="Q1963" i="3" s="1"/>
  <c r="J1967" i="3"/>
  <c r="Q1967" i="3" s="1"/>
  <c r="J1971" i="3"/>
  <c r="Q1971" i="3" s="1"/>
  <c r="J1975" i="3"/>
  <c r="Q1975" i="3" s="1"/>
  <c r="J1979" i="3"/>
  <c r="Q1979" i="3" s="1"/>
  <c r="J1983" i="3"/>
  <c r="Q1983" i="3" s="1"/>
  <c r="J1987" i="3"/>
  <c r="Q1987" i="3" s="1"/>
  <c r="J1991" i="3"/>
  <c r="Q1991" i="3" s="1"/>
  <c r="J1995" i="3"/>
  <c r="Q1995" i="3" s="1"/>
  <c r="J1999" i="3"/>
  <c r="Q1999" i="3" s="1"/>
  <c r="J2003" i="3"/>
  <c r="Q2003" i="3" s="1"/>
  <c r="J2007" i="3"/>
  <c r="Q2007" i="3" s="1"/>
  <c r="J2011" i="3"/>
  <c r="Q2011" i="3" s="1"/>
  <c r="J2015" i="3"/>
  <c r="Q2015" i="3" s="1"/>
  <c r="J2019" i="3"/>
  <c r="Q2019" i="3" s="1"/>
  <c r="J2023" i="3"/>
  <c r="Q2023" i="3" s="1"/>
  <c r="J2027" i="3"/>
  <c r="Q2027" i="3" s="1"/>
  <c r="J2031" i="3"/>
  <c r="Q2031" i="3" s="1"/>
  <c r="J390" i="3"/>
  <c r="Q390" i="3" s="1"/>
  <c r="J610" i="3"/>
  <c r="Q610" i="3" s="1"/>
  <c r="J723" i="3"/>
  <c r="Q723" i="3" s="1"/>
  <c r="J822" i="3"/>
  <c r="Q822" i="3" s="1"/>
  <c r="J907" i="3"/>
  <c r="Q907" i="3" s="1"/>
  <c r="J992" i="3"/>
  <c r="Q992" i="3" s="1"/>
  <c r="J1078" i="3"/>
  <c r="Q1078" i="3" s="1"/>
  <c r="J1163" i="3"/>
  <c r="Q1163" i="3" s="1"/>
  <c r="J1236" i="3"/>
  <c r="Q1236" i="3" s="1"/>
  <c r="J1272" i="3"/>
  <c r="Q1272" i="3" s="1"/>
  <c r="J1304" i="3"/>
  <c r="Q1304" i="3" s="1"/>
  <c r="J1335" i="3"/>
  <c r="Q1335" i="3" s="1"/>
  <c r="J1356" i="3"/>
  <c r="Q1356" i="3" s="1"/>
  <c r="J1378" i="3"/>
  <c r="Q1378" i="3" s="1"/>
  <c r="J1396" i="3"/>
  <c r="Q1396" i="3" s="1"/>
  <c r="J1412" i="3"/>
  <c r="Q1412" i="3" s="1"/>
  <c r="J1428" i="3"/>
  <c r="Q1428" i="3" s="1"/>
  <c r="J1444" i="3"/>
  <c r="Q1444" i="3" s="1"/>
  <c r="J1460" i="3"/>
  <c r="Q1460" i="3" s="1"/>
  <c r="J1476" i="3"/>
  <c r="Q1476" i="3" s="1"/>
  <c r="J1492" i="3"/>
  <c r="Q1492" i="3" s="1"/>
  <c r="J1508" i="3"/>
  <c r="Q1508" i="3" s="1"/>
  <c r="J1524" i="3"/>
  <c r="Q1524" i="3" s="1"/>
  <c r="J1540" i="3"/>
  <c r="Q1540" i="3" s="1"/>
  <c r="J1556" i="3"/>
  <c r="Q1556" i="3" s="1"/>
  <c r="J1572" i="3"/>
  <c r="Q1572" i="3" s="1"/>
  <c r="J1588" i="3"/>
  <c r="Q1588" i="3" s="1"/>
  <c r="J1604" i="3"/>
  <c r="Q1604" i="3" s="1"/>
  <c r="J1620" i="3"/>
  <c r="Q1620" i="3" s="1"/>
  <c r="J1636" i="3"/>
  <c r="Q1636" i="3" s="1"/>
  <c r="J1652" i="3"/>
  <c r="Q1652" i="3" s="1"/>
  <c r="J1668" i="3"/>
  <c r="Q1668" i="3" s="1"/>
  <c r="J1684" i="3"/>
  <c r="Q1684" i="3" s="1"/>
  <c r="J1700" i="3"/>
  <c r="Q1700" i="3" s="1"/>
  <c r="J1716" i="3"/>
  <c r="Q1716" i="3" s="1"/>
  <c r="J1732" i="3"/>
  <c r="Q1732" i="3" s="1"/>
  <c r="J1748" i="3"/>
  <c r="Q1748" i="3" s="1"/>
  <c r="J1764" i="3"/>
  <c r="Q1764" i="3" s="1"/>
  <c r="J1780" i="3"/>
  <c r="Q1780" i="3" s="1"/>
  <c r="J1796" i="3"/>
  <c r="Q1796" i="3" s="1"/>
  <c r="J1812" i="3"/>
  <c r="Q1812" i="3" s="1"/>
  <c r="J1828" i="3"/>
  <c r="Q1828" i="3" s="1"/>
  <c r="J1844" i="3"/>
  <c r="Q1844" i="3" s="1"/>
  <c r="J1853" i="3"/>
  <c r="Q1853" i="3" s="1"/>
  <c r="J1858" i="3"/>
  <c r="Q1858" i="3" s="1"/>
  <c r="J1864" i="3"/>
  <c r="Q1864" i="3" s="1"/>
  <c r="J1869" i="3"/>
  <c r="Q1869" i="3" s="1"/>
  <c r="J1874" i="3"/>
  <c r="Q1874" i="3" s="1"/>
  <c r="J1880" i="3"/>
  <c r="Q1880" i="3" s="1"/>
  <c r="J1885" i="3"/>
  <c r="Q1885" i="3" s="1"/>
  <c r="J1890" i="3"/>
  <c r="Q1890" i="3" s="1"/>
  <c r="J1896" i="3"/>
  <c r="Q1896" i="3" s="1"/>
  <c r="J1901" i="3"/>
  <c r="Q1901" i="3" s="1"/>
  <c r="J1906" i="3"/>
  <c r="Q1906" i="3" s="1"/>
  <c r="J1912" i="3"/>
  <c r="Q1912" i="3" s="1"/>
  <c r="J1917" i="3"/>
  <c r="Q1917" i="3" s="1"/>
  <c r="J1922" i="3"/>
  <c r="Q1922" i="3" s="1"/>
  <c r="J1928" i="3"/>
  <c r="Q1928" i="3" s="1"/>
  <c r="J1933" i="3"/>
  <c r="Q1933" i="3" s="1"/>
  <c r="J1938" i="3"/>
  <c r="Q1938" i="3" s="1"/>
  <c r="J1944" i="3"/>
  <c r="Q1944" i="3" s="1"/>
  <c r="J1949" i="3"/>
  <c r="Q1949" i="3" s="1"/>
  <c r="J1954" i="3"/>
  <c r="Q1954" i="3" s="1"/>
  <c r="J1960" i="3"/>
  <c r="Q1960" i="3" s="1"/>
  <c r="J1965" i="3"/>
  <c r="Q1965" i="3" s="1"/>
  <c r="J1970" i="3"/>
  <c r="Q1970" i="3" s="1"/>
  <c r="J1976" i="3"/>
  <c r="Q1976" i="3" s="1"/>
  <c r="J1981" i="3"/>
  <c r="Q1981" i="3" s="1"/>
  <c r="J1986" i="3"/>
  <c r="Q1986" i="3" s="1"/>
  <c r="J1992" i="3"/>
  <c r="Q1992" i="3" s="1"/>
  <c r="J1997" i="3"/>
  <c r="Q1997" i="3" s="1"/>
  <c r="J2002" i="3"/>
  <c r="Q2002" i="3" s="1"/>
  <c r="J2008" i="3"/>
  <c r="Q2008" i="3" s="1"/>
  <c r="J2013" i="3"/>
  <c r="Q2013" i="3" s="1"/>
  <c r="J2018" i="3"/>
  <c r="Q2018" i="3" s="1"/>
  <c r="J2024" i="3"/>
  <c r="Q2024" i="3" s="1"/>
  <c r="J2029" i="3"/>
  <c r="Q2029" i="3" s="1"/>
  <c r="J446" i="3"/>
  <c r="Q446" i="3" s="1"/>
  <c r="J638" i="3"/>
  <c r="Q638" i="3" s="1"/>
  <c r="J753" i="3"/>
  <c r="Q753" i="3" s="1"/>
  <c r="J843" i="3"/>
  <c r="Q843" i="3" s="1"/>
  <c r="J928" i="3"/>
  <c r="Q928" i="3" s="1"/>
  <c r="J1014" i="3"/>
  <c r="Q1014" i="3" s="1"/>
  <c r="J1099" i="3"/>
  <c r="Q1099" i="3" s="1"/>
  <c r="J1184" i="3"/>
  <c r="Q1184" i="3" s="1"/>
  <c r="J1248" i="3"/>
  <c r="Q1248" i="3" s="1"/>
  <c r="J1280" i="3"/>
  <c r="Q1280" i="3" s="1"/>
  <c r="J1312" i="3"/>
  <c r="Q1312" i="3" s="1"/>
  <c r="J1340" i="3"/>
  <c r="Q1340" i="3" s="1"/>
  <c r="J1362" i="3"/>
  <c r="Q1362" i="3" s="1"/>
  <c r="J1383" i="3"/>
  <c r="Q1383" i="3" s="1"/>
  <c r="J1400" i="3"/>
  <c r="Q1400" i="3" s="1"/>
  <c r="J1416" i="3"/>
  <c r="Q1416" i="3" s="1"/>
  <c r="J1432" i="3"/>
  <c r="Q1432" i="3" s="1"/>
  <c r="J1448" i="3"/>
  <c r="Q1448" i="3" s="1"/>
  <c r="J1464" i="3"/>
  <c r="Q1464" i="3" s="1"/>
  <c r="J1480" i="3"/>
  <c r="Q1480" i="3" s="1"/>
  <c r="J1496" i="3"/>
  <c r="Q1496" i="3" s="1"/>
  <c r="J1512" i="3"/>
  <c r="Q1512" i="3" s="1"/>
  <c r="J1528" i="3"/>
  <c r="Q1528" i="3" s="1"/>
  <c r="J1544" i="3"/>
  <c r="Q1544" i="3" s="1"/>
  <c r="J1560" i="3"/>
  <c r="Q1560" i="3" s="1"/>
  <c r="J1576" i="3"/>
  <c r="Q1576" i="3" s="1"/>
  <c r="J1592" i="3"/>
  <c r="Q1592" i="3" s="1"/>
  <c r="J1608" i="3"/>
  <c r="Q1608" i="3" s="1"/>
  <c r="J1624" i="3"/>
  <c r="Q1624" i="3" s="1"/>
  <c r="J1640" i="3"/>
  <c r="Q1640" i="3" s="1"/>
  <c r="J1656" i="3"/>
  <c r="Q1656" i="3" s="1"/>
  <c r="J1672" i="3"/>
  <c r="Q1672" i="3" s="1"/>
  <c r="J1688" i="3"/>
  <c r="Q1688" i="3" s="1"/>
  <c r="J1704" i="3"/>
  <c r="Q1704" i="3" s="1"/>
  <c r="J1720" i="3"/>
  <c r="Q1720" i="3" s="1"/>
  <c r="J1736" i="3"/>
  <c r="Q1736" i="3" s="1"/>
  <c r="J1752" i="3"/>
  <c r="Q1752" i="3" s="1"/>
  <c r="J1768" i="3"/>
  <c r="Q1768" i="3" s="1"/>
  <c r="J1784" i="3"/>
  <c r="Q1784" i="3" s="1"/>
  <c r="J1800" i="3"/>
  <c r="Q1800" i="3" s="1"/>
  <c r="J1816" i="3"/>
  <c r="Q1816" i="3" s="1"/>
  <c r="J1832" i="3"/>
  <c r="Q1832" i="3" s="1"/>
  <c r="J1848" i="3"/>
  <c r="Q1848" i="3" s="1"/>
  <c r="J1854" i="3"/>
  <c r="Q1854" i="3" s="1"/>
  <c r="J1860" i="3"/>
  <c r="Q1860" i="3" s="1"/>
  <c r="J1865" i="3"/>
  <c r="Q1865" i="3" s="1"/>
  <c r="J1870" i="3"/>
  <c r="Q1870" i="3" s="1"/>
  <c r="J1876" i="3"/>
  <c r="Q1876" i="3" s="1"/>
  <c r="J1881" i="3"/>
  <c r="Q1881" i="3" s="1"/>
  <c r="J1886" i="3"/>
  <c r="Q1886" i="3" s="1"/>
  <c r="J1892" i="3"/>
  <c r="Q1892" i="3" s="1"/>
  <c r="J1897" i="3"/>
  <c r="Q1897" i="3" s="1"/>
  <c r="J1902" i="3"/>
  <c r="Q1902" i="3" s="1"/>
  <c r="J1908" i="3"/>
  <c r="Q1908" i="3" s="1"/>
  <c r="J1913" i="3"/>
  <c r="Q1913" i="3" s="1"/>
  <c r="J1918" i="3"/>
  <c r="Q1918" i="3" s="1"/>
  <c r="J1924" i="3"/>
  <c r="Q1924" i="3" s="1"/>
  <c r="J1929" i="3"/>
  <c r="Q1929" i="3" s="1"/>
  <c r="J1934" i="3"/>
  <c r="Q1934" i="3" s="1"/>
  <c r="J1940" i="3"/>
  <c r="Q1940" i="3" s="1"/>
  <c r="J1945" i="3"/>
  <c r="Q1945" i="3" s="1"/>
  <c r="J1950" i="3"/>
  <c r="Q1950" i="3" s="1"/>
  <c r="J1956" i="3"/>
  <c r="Q1956" i="3" s="1"/>
  <c r="J1961" i="3"/>
  <c r="Q1961" i="3" s="1"/>
  <c r="J1966" i="3"/>
  <c r="Q1966" i="3" s="1"/>
  <c r="J1972" i="3"/>
  <c r="Q1972" i="3" s="1"/>
  <c r="J1977" i="3"/>
  <c r="Q1977" i="3" s="1"/>
  <c r="J1982" i="3"/>
  <c r="Q1982" i="3" s="1"/>
  <c r="J1988" i="3"/>
  <c r="Q1988" i="3" s="1"/>
  <c r="J1993" i="3"/>
  <c r="Q1993" i="3" s="1"/>
  <c r="J1998" i="3"/>
  <c r="Q1998" i="3" s="1"/>
  <c r="J2004" i="3"/>
  <c r="Q2004" i="3" s="1"/>
  <c r="J2009" i="3"/>
  <c r="Q2009" i="3" s="1"/>
  <c r="J2014" i="3"/>
  <c r="Q2014" i="3" s="1"/>
  <c r="J2020" i="3"/>
  <c r="Q2020" i="3" s="1"/>
  <c r="J2025" i="3"/>
  <c r="Q2025" i="3" s="1"/>
  <c r="J2030" i="3"/>
  <c r="Q2030" i="3" s="1"/>
  <c r="J502" i="3"/>
  <c r="Q502" i="3" s="1"/>
  <c r="J667" i="3"/>
  <c r="Q667" i="3" s="1"/>
  <c r="J779" i="3"/>
  <c r="Q779" i="3" s="1"/>
  <c r="J864" i="3"/>
  <c r="Q864" i="3" s="1"/>
  <c r="J950" i="3"/>
  <c r="Q950" i="3" s="1"/>
  <c r="J1035" i="3"/>
  <c r="Q1035" i="3" s="1"/>
  <c r="J1120" i="3"/>
  <c r="Q1120" i="3" s="1"/>
  <c r="J1204" i="3"/>
  <c r="Q1204" i="3" s="1"/>
  <c r="J1256" i="3"/>
  <c r="Q1256" i="3" s="1"/>
  <c r="J1288" i="3"/>
  <c r="Q1288" i="3" s="1"/>
  <c r="J1320" i="3"/>
  <c r="Q1320" i="3" s="1"/>
  <c r="J1346" i="3"/>
  <c r="Q1346" i="3" s="1"/>
  <c r="J1367" i="3"/>
  <c r="Q1367" i="3" s="1"/>
  <c r="J1388" i="3"/>
  <c r="Q1388" i="3" s="1"/>
  <c r="J1404" i="3"/>
  <c r="Q1404" i="3" s="1"/>
  <c r="J1420" i="3"/>
  <c r="Q1420" i="3" s="1"/>
  <c r="J1436" i="3"/>
  <c r="Q1436" i="3" s="1"/>
  <c r="J1452" i="3"/>
  <c r="Q1452" i="3" s="1"/>
  <c r="J1468" i="3"/>
  <c r="Q1468" i="3" s="1"/>
  <c r="J1484" i="3"/>
  <c r="Q1484" i="3" s="1"/>
  <c r="J1500" i="3"/>
  <c r="Q1500" i="3" s="1"/>
  <c r="J1516" i="3"/>
  <c r="Q1516" i="3" s="1"/>
  <c r="J1532" i="3"/>
  <c r="Q1532" i="3" s="1"/>
  <c r="J1548" i="3"/>
  <c r="Q1548" i="3" s="1"/>
  <c r="J1564" i="3"/>
  <c r="Q1564" i="3" s="1"/>
  <c r="J1580" i="3"/>
  <c r="Q1580" i="3" s="1"/>
  <c r="J1596" i="3"/>
  <c r="Q1596" i="3" s="1"/>
  <c r="J1612" i="3"/>
  <c r="Q1612" i="3" s="1"/>
  <c r="J1628" i="3"/>
  <c r="Q1628" i="3" s="1"/>
  <c r="J1644" i="3"/>
  <c r="Q1644" i="3" s="1"/>
  <c r="J1660" i="3"/>
  <c r="Q1660" i="3" s="1"/>
  <c r="J1676" i="3"/>
  <c r="Q1676" i="3" s="1"/>
  <c r="J1692" i="3"/>
  <c r="Q1692" i="3" s="1"/>
  <c r="J1708" i="3"/>
  <c r="Q1708" i="3" s="1"/>
  <c r="J1724" i="3"/>
  <c r="Q1724" i="3" s="1"/>
  <c r="J1740" i="3"/>
  <c r="Q1740" i="3" s="1"/>
  <c r="J1756" i="3"/>
  <c r="Q1756" i="3" s="1"/>
  <c r="J1772" i="3"/>
  <c r="Q1772" i="3" s="1"/>
  <c r="J1788" i="3"/>
  <c r="Q1788" i="3" s="1"/>
  <c r="J1804" i="3"/>
  <c r="Q1804" i="3" s="1"/>
  <c r="J1820" i="3"/>
  <c r="Q1820" i="3" s="1"/>
  <c r="J1836" i="3"/>
  <c r="Q1836" i="3" s="1"/>
  <c r="J1850" i="3"/>
  <c r="Q1850" i="3" s="1"/>
  <c r="J1856" i="3"/>
  <c r="Q1856" i="3" s="1"/>
  <c r="J1861" i="3"/>
  <c r="Q1861" i="3" s="1"/>
  <c r="J1866" i="3"/>
  <c r="Q1866" i="3" s="1"/>
  <c r="J1872" i="3"/>
  <c r="Q1872" i="3" s="1"/>
  <c r="J1877" i="3"/>
  <c r="Q1877" i="3" s="1"/>
  <c r="J1882" i="3"/>
  <c r="Q1882" i="3" s="1"/>
  <c r="J1888" i="3"/>
  <c r="Q1888" i="3" s="1"/>
  <c r="J1893" i="3"/>
  <c r="Q1893" i="3" s="1"/>
  <c r="J1898" i="3"/>
  <c r="Q1898" i="3" s="1"/>
  <c r="J1904" i="3"/>
  <c r="Q1904" i="3" s="1"/>
  <c r="J1909" i="3"/>
  <c r="Q1909" i="3" s="1"/>
  <c r="J1914" i="3"/>
  <c r="Q1914" i="3" s="1"/>
  <c r="J1920" i="3"/>
  <c r="Q1920" i="3" s="1"/>
  <c r="J1925" i="3"/>
  <c r="Q1925" i="3" s="1"/>
  <c r="J1930" i="3"/>
  <c r="Q1930" i="3" s="1"/>
  <c r="J1936" i="3"/>
  <c r="Q1936" i="3" s="1"/>
  <c r="J1941" i="3"/>
  <c r="Q1941" i="3" s="1"/>
  <c r="J1946" i="3"/>
  <c r="Q1946" i="3" s="1"/>
  <c r="J1952" i="3"/>
  <c r="Q1952" i="3" s="1"/>
  <c r="J1957" i="3"/>
  <c r="Q1957" i="3" s="1"/>
  <c r="J1962" i="3"/>
  <c r="Q1962" i="3" s="1"/>
  <c r="J1968" i="3"/>
  <c r="Q1968" i="3" s="1"/>
  <c r="J1973" i="3"/>
  <c r="Q1973" i="3" s="1"/>
  <c r="J1978" i="3"/>
  <c r="Q1978" i="3" s="1"/>
  <c r="J1984" i="3"/>
  <c r="Q1984" i="3" s="1"/>
  <c r="J1989" i="3"/>
  <c r="Q1989" i="3" s="1"/>
  <c r="J1994" i="3"/>
  <c r="Q1994" i="3" s="1"/>
  <c r="J2000" i="3"/>
  <c r="Q2000" i="3" s="1"/>
  <c r="J2005" i="3"/>
  <c r="Q2005" i="3" s="1"/>
  <c r="J2010" i="3"/>
  <c r="Q2010" i="3" s="1"/>
  <c r="J2016" i="3"/>
  <c r="Q2016" i="3" s="1"/>
  <c r="J2021" i="3"/>
  <c r="Q2021" i="3" s="1"/>
  <c r="J2026" i="3"/>
  <c r="Q2026" i="3" s="1"/>
  <c r="J2032" i="3"/>
  <c r="Q2032" i="3" s="1"/>
  <c r="J561" i="3"/>
  <c r="Q561" i="3" s="1"/>
  <c r="J695" i="3"/>
  <c r="Q695" i="3" s="1"/>
  <c r="J800" i="3"/>
  <c r="Q800" i="3" s="1"/>
  <c r="J886" i="3"/>
  <c r="Q886" i="3" s="1"/>
  <c r="J971" i="3"/>
  <c r="Q971" i="3" s="1"/>
  <c r="J1056" i="3"/>
  <c r="Q1056" i="3" s="1"/>
  <c r="J1142" i="3"/>
  <c r="Q1142" i="3" s="1"/>
  <c r="J1220" i="3"/>
  <c r="Q1220" i="3" s="1"/>
  <c r="J1264" i="3"/>
  <c r="Q1264" i="3" s="1"/>
  <c r="J1296" i="3"/>
  <c r="Q1296" i="3" s="1"/>
  <c r="J1328" i="3"/>
  <c r="Q1328" i="3" s="1"/>
  <c r="J1351" i="3"/>
  <c r="Q1351" i="3" s="1"/>
  <c r="J1372" i="3"/>
  <c r="Q1372" i="3" s="1"/>
  <c r="J1392" i="3"/>
  <c r="Q1392" i="3" s="1"/>
  <c r="J1408" i="3"/>
  <c r="Q1408" i="3" s="1"/>
  <c r="J1424" i="3"/>
  <c r="Q1424" i="3" s="1"/>
  <c r="J1440" i="3"/>
  <c r="Q1440" i="3" s="1"/>
  <c r="J1456" i="3"/>
  <c r="Q1456" i="3" s="1"/>
  <c r="J1472" i="3"/>
  <c r="Q1472" i="3" s="1"/>
  <c r="J1488" i="3"/>
  <c r="Q1488" i="3" s="1"/>
  <c r="J1504" i="3"/>
  <c r="J1520" i="3"/>
  <c r="Q1520" i="3" s="1"/>
  <c r="J1536" i="3"/>
  <c r="Q1536" i="3" s="1"/>
  <c r="J1552" i="3"/>
  <c r="Q1552" i="3" s="1"/>
  <c r="J1568" i="3"/>
  <c r="Q1568" i="3" s="1"/>
  <c r="J1584" i="3"/>
  <c r="Q1584" i="3" s="1"/>
  <c r="J1600" i="3"/>
  <c r="Q1600" i="3" s="1"/>
  <c r="J1616" i="3"/>
  <c r="Q1616" i="3" s="1"/>
  <c r="J1632" i="3"/>
  <c r="Q1632" i="3" s="1"/>
  <c r="J1648" i="3"/>
  <c r="Q1648" i="3" s="1"/>
  <c r="J1664" i="3"/>
  <c r="Q1664" i="3" s="1"/>
  <c r="J1680" i="3"/>
  <c r="Q1680" i="3" s="1"/>
  <c r="J1696" i="3"/>
  <c r="Q1696" i="3" s="1"/>
  <c r="J1712" i="3"/>
  <c r="Q1712" i="3" s="1"/>
  <c r="J1728" i="3"/>
  <c r="Q1728" i="3" s="1"/>
  <c r="J1744" i="3"/>
  <c r="Q1744" i="3" s="1"/>
  <c r="J1760" i="3"/>
  <c r="Q1760" i="3" s="1"/>
  <c r="J1776" i="3"/>
  <c r="Q1776" i="3" s="1"/>
  <c r="J1792" i="3"/>
  <c r="Q1792" i="3" s="1"/>
  <c r="J1808" i="3"/>
  <c r="Q1808" i="3" s="1"/>
  <c r="J1824" i="3"/>
  <c r="Q1824" i="3" s="1"/>
  <c r="J1840" i="3"/>
  <c r="Q1840" i="3" s="1"/>
  <c r="J1852" i="3"/>
  <c r="Q1852" i="3" s="1"/>
  <c r="J1857" i="3"/>
  <c r="Q1857" i="3" s="1"/>
  <c r="J1862" i="3"/>
  <c r="Q1862" i="3" s="1"/>
  <c r="J1868" i="3"/>
  <c r="Q1868" i="3" s="1"/>
  <c r="J1873" i="3"/>
  <c r="Q1873" i="3" s="1"/>
  <c r="J1878" i="3"/>
  <c r="Q1878" i="3" s="1"/>
  <c r="J1884" i="3"/>
  <c r="Q1884" i="3" s="1"/>
  <c r="J1889" i="3"/>
  <c r="Q1889" i="3" s="1"/>
  <c r="J1894" i="3"/>
  <c r="Q1894" i="3" s="1"/>
  <c r="J1900" i="3"/>
  <c r="Q1900" i="3" s="1"/>
  <c r="J1905" i="3"/>
  <c r="Q1905" i="3" s="1"/>
  <c r="J1910" i="3"/>
  <c r="Q1910" i="3" s="1"/>
  <c r="J1916" i="3"/>
  <c r="Q1916" i="3" s="1"/>
  <c r="J1921" i="3"/>
  <c r="Q1921" i="3" s="1"/>
  <c r="J1926" i="3"/>
  <c r="Q1926" i="3" s="1"/>
  <c r="J1932" i="3"/>
  <c r="Q1932" i="3" s="1"/>
  <c r="J1937" i="3"/>
  <c r="Q1937" i="3" s="1"/>
  <c r="J1942" i="3"/>
  <c r="Q1942" i="3" s="1"/>
  <c r="J1948" i="3"/>
  <c r="Q1948" i="3" s="1"/>
  <c r="J1953" i="3"/>
  <c r="Q1953" i="3" s="1"/>
  <c r="J1958" i="3"/>
  <c r="J1964" i="3"/>
  <c r="Q1964" i="3" s="1"/>
  <c r="J1969" i="3"/>
  <c r="Q1969" i="3" s="1"/>
  <c r="J1974" i="3"/>
  <c r="Q1974" i="3" s="1"/>
  <c r="J1980" i="3"/>
  <c r="Q1980" i="3" s="1"/>
  <c r="J1985" i="3"/>
  <c r="Q1985" i="3" s="1"/>
  <c r="J1990" i="3"/>
  <c r="Q1990" i="3" s="1"/>
  <c r="J1996" i="3"/>
  <c r="Q1996" i="3" s="1"/>
  <c r="J2001" i="3"/>
  <c r="J2006" i="3"/>
  <c r="Q2006" i="3" s="1"/>
  <c r="J2012" i="3"/>
  <c r="Q2012" i="3" s="1"/>
  <c r="J2017" i="3"/>
  <c r="Q2017" i="3" s="1"/>
  <c r="J2022" i="3"/>
  <c r="Q2022" i="3" s="1"/>
  <c r="J2028" i="3"/>
  <c r="Q2028" i="3" s="1"/>
  <c r="J2033" i="3"/>
  <c r="D2019" i="3"/>
  <c r="D2015" i="3"/>
  <c r="D2003" i="3"/>
  <c r="D1999" i="3"/>
  <c r="D1995" i="3"/>
  <c r="D1991" i="3"/>
  <c r="D1987" i="3"/>
  <c r="D1979" i="3"/>
  <c r="D1975" i="3"/>
  <c r="D1971" i="3"/>
  <c r="D1967" i="3"/>
  <c r="D1963" i="3"/>
  <c r="D1959" i="3"/>
  <c r="D1955" i="3"/>
  <c r="D1947" i="3"/>
  <c r="D1939" i="3"/>
  <c r="D1935" i="3"/>
  <c r="D1931" i="3"/>
  <c r="D1923" i="3"/>
  <c r="D1911" i="3"/>
  <c r="D1907" i="3"/>
  <c r="D1903" i="3"/>
  <c r="D1899" i="3"/>
  <c r="D1895" i="3"/>
  <c r="D1891" i="3"/>
  <c r="D1879" i="3"/>
  <c r="D1875" i="3"/>
  <c r="D1871" i="3"/>
  <c r="D1867" i="3"/>
  <c r="D1560" i="3"/>
  <c r="H1560" i="3" s="1"/>
  <c r="K1560" i="3" s="1"/>
  <c r="D1556" i="3"/>
  <c r="H1556" i="3" s="1"/>
  <c r="K1556" i="3" s="1"/>
  <c r="D1552" i="3"/>
  <c r="H1552" i="3" s="1"/>
  <c r="K1552" i="3" s="1"/>
  <c r="D1548" i="3"/>
  <c r="D1544" i="3"/>
  <c r="H1544" i="3" s="1"/>
  <c r="K1544" i="3" s="1"/>
  <c r="D1540" i="3"/>
  <c r="H1540" i="3" s="1"/>
  <c r="K1540" i="3" s="1"/>
  <c r="D1532" i="3"/>
  <c r="D1528" i="3"/>
  <c r="H1528" i="3" s="1"/>
  <c r="K1528" i="3" s="1"/>
  <c r="D1520" i="3"/>
  <c r="H1520" i="3" s="1"/>
  <c r="K1520" i="3" s="1"/>
  <c r="D1516" i="3"/>
  <c r="D1512" i="3"/>
  <c r="H1512" i="3" s="1"/>
  <c r="K1512" i="3" s="1"/>
  <c r="D1508" i="3"/>
  <c r="H1508" i="3" s="1"/>
  <c r="K1508" i="3" s="1"/>
  <c r="D1500" i="3"/>
  <c r="D1484" i="3"/>
  <c r="D1476" i="3"/>
  <c r="H1476" i="3" s="1"/>
  <c r="K1476" i="3" s="1"/>
  <c r="D1472" i="3"/>
  <c r="H1472" i="3" s="1"/>
  <c r="K1472" i="3" s="1"/>
  <c r="D1468" i="3"/>
  <c r="D1464" i="3"/>
  <c r="H1464" i="3" s="1"/>
  <c r="K1464" i="3" s="1"/>
  <c r="D1452" i="3"/>
  <c r="D1444" i="3"/>
  <c r="H1444" i="3" s="1"/>
  <c r="K1444" i="3" s="1"/>
  <c r="D1440" i="3"/>
  <c r="H1440" i="3" s="1"/>
  <c r="K1440" i="3" s="1"/>
  <c r="D1436" i="3"/>
  <c r="D1432" i="3"/>
  <c r="H1432" i="3" s="1"/>
  <c r="K1432" i="3" s="1"/>
  <c r="D1428" i="3"/>
  <c r="H1428" i="3" s="1"/>
  <c r="K1428" i="3" s="1"/>
  <c r="D1424" i="3"/>
  <c r="H1424" i="3" s="1"/>
  <c r="K1424" i="3" s="1"/>
  <c r="D1420" i="3"/>
  <c r="D1416" i="3"/>
  <c r="H1416" i="3" s="1"/>
  <c r="K1416" i="3" s="1"/>
  <c r="D1412" i="3"/>
  <c r="H1412" i="3" s="1"/>
  <c r="K1412" i="3" s="1"/>
  <c r="D1408" i="3"/>
  <c r="H1408" i="3" s="1"/>
  <c r="K1408" i="3" s="1"/>
  <c r="D1404" i="3"/>
  <c r="D1400" i="3"/>
  <c r="H1400" i="3" s="1"/>
  <c r="K1400" i="3" s="1"/>
  <c r="D1396" i="3"/>
  <c r="H1396" i="3" s="1"/>
  <c r="K1396" i="3" s="1"/>
  <c r="D1392" i="3"/>
  <c r="H1392" i="3" s="1"/>
  <c r="K1392" i="3" s="1"/>
  <c r="D1388" i="3"/>
  <c r="D1380" i="3"/>
  <c r="H1380" i="3" s="1"/>
  <c r="K1380" i="3" s="1"/>
  <c r="D1376" i="3"/>
  <c r="H1376" i="3" s="1"/>
  <c r="K1376" i="3" s="1"/>
  <c r="D1372" i="3"/>
  <c r="D1368" i="3"/>
  <c r="H1368" i="3" s="1"/>
  <c r="K1368" i="3" s="1"/>
  <c r="D1360" i="3"/>
  <c r="H1360" i="3" s="1"/>
  <c r="K1360" i="3" s="1"/>
  <c r="D1356" i="3"/>
  <c r="D1352" i="3"/>
  <c r="H1352" i="3" s="1"/>
  <c r="K1352" i="3" s="1"/>
  <c r="D1348" i="3"/>
  <c r="H1348" i="3" s="1"/>
  <c r="K1348" i="3" s="1"/>
  <c r="D1344" i="3"/>
  <c r="H1344" i="3" s="1"/>
  <c r="K1344" i="3" s="1"/>
  <c r="D1332" i="3"/>
  <c r="H1332" i="3" s="1"/>
  <c r="K1332" i="3" s="1"/>
  <c r="D1328" i="3"/>
  <c r="H1328" i="3" s="1"/>
  <c r="K1328" i="3" s="1"/>
  <c r="D1316" i="3"/>
  <c r="H1316" i="3" s="1"/>
  <c r="K1316" i="3" s="1"/>
  <c r="D1312" i="3"/>
  <c r="H1312" i="3" s="1"/>
  <c r="K1312" i="3" s="1"/>
  <c r="D1308" i="3"/>
  <c r="D1292" i="3"/>
  <c r="D1288" i="3"/>
  <c r="H1288" i="3" s="1"/>
  <c r="K1288" i="3" s="1"/>
  <c r="D1268" i="3"/>
  <c r="H1268" i="3" s="1"/>
  <c r="K1268" i="3" s="1"/>
  <c r="D1264" i="3"/>
  <c r="H1264" i="3" s="1"/>
  <c r="K1264" i="3" s="1"/>
  <c r="D1260" i="3"/>
  <c r="D1256" i="3"/>
  <c r="H1256" i="3" s="1"/>
  <c r="K1256" i="3" s="1"/>
  <c r="D1252" i="3"/>
  <c r="H1252" i="3" s="1"/>
  <c r="K1252" i="3" s="1"/>
  <c r="D1248" i="3"/>
  <c r="H1248" i="3" s="1"/>
  <c r="K1248" i="3" s="1"/>
  <c r="D1244" i="3"/>
  <c r="D1240" i="3"/>
  <c r="H1240" i="3" s="1"/>
  <c r="K1240" i="3" s="1"/>
  <c r="D1236" i="3"/>
  <c r="H1236" i="3" s="1"/>
  <c r="K1236" i="3" s="1"/>
  <c r="D1232" i="3"/>
  <c r="H1232" i="3" s="1"/>
  <c r="K1232" i="3" s="1"/>
  <c r="D1220" i="3"/>
  <c r="H1220" i="3" s="1"/>
  <c r="K1220" i="3" s="1"/>
  <c r="D1216" i="3"/>
  <c r="H1216" i="3" s="1"/>
  <c r="K1216" i="3" s="1"/>
  <c r="D1212" i="3"/>
  <c r="D1208" i="3"/>
  <c r="H1208" i="3" s="1"/>
  <c r="K1208" i="3" s="1"/>
  <c r="D1200" i="3"/>
  <c r="H1200" i="3" s="1"/>
  <c r="K1200" i="3" s="1"/>
  <c r="D1196" i="3"/>
  <c r="D1192" i="3"/>
  <c r="H1192" i="3" s="1"/>
  <c r="K1192" i="3" s="1"/>
  <c r="D1188" i="3"/>
  <c r="H1188" i="3" s="1"/>
  <c r="K1188" i="3" s="1"/>
  <c r="D1184" i="3"/>
  <c r="H1184" i="3" s="1"/>
  <c r="K1184" i="3" s="1"/>
  <c r="D1180" i="3"/>
  <c r="D1172" i="3"/>
  <c r="H1172" i="3" s="1"/>
  <c r="K1172" i="3" s="1"/>
  <c r="D1168" i="3"/>
  <c r="H1168" i="3" s="1"/>
  <c r="K1168" i="3" s="1"/>
  <c r="D1164" i="3"/>
  <c r="D1160" i="3"/>
  <c r="H1160" i="3" s="1"/>
  <c r="K1160" i="3" s="1"/>
  <c r="D1156" i="3"/>
  <c r="H1156" i="3" s="1"/>
  <c r="K1156" i="3" s="1"/>
  <c r="D1152" i="3"/>
  <c r="H1152" i="3" s="1"/>
  <c r="K1152" i="3" s="1"/>
  <c r="D1148" i="3"/>
  <c r="D1144" i="3"/>
  <c r="H1144" i="3" s="1"/>
  <c r="K1144" i="3" s="1"/>
  <c r="D1136" i="3"/>
  <c r="H1136" i="3" s="1"/>
  <c r="K1136" i="3" s="1"/>
  <c r="D1132" i="3"/>
  <c r="D1120" i="3"/>
  <c r="H1120" i="3" s="1"/>
  <c r="K1120" i="3" s="1"/>
  <c r="D1116" i="3"/>
  <c r="D1108" i="3"/>
  <c r="H1108" i="3" s="1"/>
  <c r="K1108" i="3" s="1"/>
  <c r="D1100" i="3"/>
  <c r="D1096" i="3"/>
  <c r="H1096" i="3" s="1"/>
  <c r="K1096" i="3" s="1"/>
  <c r="D1092" i="3"/>
  <c r="H1092" i="3" s="1"/>
  <c r="K1092" i="3" s="1"/>
  <c r="D1080" i="3"/>
  <c r="H1080" i="3" s="1"/>
  <c r="K1080" i="3" s="1"/>
  <c r="D1072" i="3"/>
  <c r="H1072" i="3" s="1"/>
  <c r="K1072" i="3" s="1"/>
  <c r="D1068" i="3"/>
  <c r="D1064" i="3"/>
  <c r="H1064" i="3" s="1"/>
  <c r="K1064" i="3" s="1"/>
  <c r="D1052" i="3"/>
  <c r="D1048" i="3"/>
  <c r="H1048" i="3" s="1"/>
  <c r="K1048" i="3" s="1"/>
  <c r="D1044" i="3"/>
  <c r="H1044" i="3" s="1"/>
  <c r="K1044" i="3" s="1"/>
  <c r="D1040" i="3"/>
  <c r="H1040" i="3" s="1"/>
  <c r="K1040" i="3" s="1"/>
  <c r="D1020" i="3"/>
  <c r="D1016" i="3"/>
  <c r="H1016" i="3" s="1"/>
  <c r="K1016" i="3" s="1"/>
  <c r="D1012" i="3"/>
  <c r="H1012" i="3" s="1"/>
  <c r="K1012" i="3" s="1"/>
  <c r="D1008" i="3"/>
  <c r="H1008" i="3" s="1"/>
  <c r="K1008" i="3" s="1"/>
  <c r="D1004" i="3"/>
  <c r="D1000" i="3"/>
  <c r="H1000" i="3" s="1"/>
  <c r="K1000" i="3" s="1"/>
  <c r="D992" i="3"/>
  <c r="H992" i="3" s="1"/>
  <c r="K992" i="3" s="1"/>
  <c r="D988" i="3"/>
  <c r="D984" i="3"/>
  <c r="H984" i="3" s="1"/>
  <c r="K984" i="3" s="1"/>
  <c r="D976" i="3"/>
  <c r="H976" i="3" s="1"/>
  <c r="K976" i="3" s="1"/>
  <c r="D972" i="3"/>
  <c r="D968" i="3"/>
  <c r="H968" i="3" s="1"/>
  <c r="K968" i="3" s="1"/>
  <c r="D964" i="3"/>
  <c r="H964" i="3" s="1"/>
  <c r="K964" i="3" s="1"/>
  <c r="D960" i="3"/>
  <c r="H960" i="3" s="1"/>
  <c r="K960" i="3" s="1"/>
  <c r="D952" i="3"/>
  <c r="H952" i="3" s="1"/>
  <c r="K952" i="3" s="1"/>
  <c r="D948" i="3"/>
  <c r="H948" i="3" s="1"/>
  <c r="K948" i="3" s="1"/>
  <c r="D940" i="3"/>
  <c r="D936" i="3"/>
  <c r="D932" i="3"/>
  <c r="H932" i="3" s="1"/>
  <c r="K932" i="3" s="1"/>
  <c r="D928" i="3"/>
  <c r="H928" i="3" s="1"/>
  <c r="K928" i="3" s="1"/>
  <c r="D924" i="3"/>
  <c r="H924" i="3" s="1"/>
  <c r="K924" i="3" s="1"/>
  <c r="D920" i="3"/>
  <c r="D916" i="3"/>
  <c r="D904" i="3"/>
  <c r="D900" i="3"/>
  <c r="H900" i="3" s="1"/>
  <c r="K900" i="3" s="1"/>
  <c r="D892" i="3"/>
  <c r="H892" i="3" s="1"/>
  <c r="K892" i="3" s="1"/>
  <c r="D888" i="3"/>
  <c r="D884" i="3"/>
  <c r="H884" i="3" s="1"/>
  <c r="K884" i="3" s="1"/>
  <c r="D880" i="3"/>
  <c r="H880" i="3" s="1"/>
  <c r="K880" i="3" s="1"/>
  <c r="D872" i="3"/>
  <c r="D868" i="3"/>
  <c r="H868" i="3" s="1"/>
  <c r="K868" i="3" s="1"/>
  <c r="D860" i="3"/>
  <c r="H860" i="3" s="1"/>
  <c r="K860" i="3" s="1"/>
  <c r="D856" i="3"/>
  <c r="D844" i="3"/>
  <c r="H844" i="3" s="1"/>
  <c r="K844" i="3" s="1"/>
  <c r="D840" i="3"/>
  <c r="D836" i="3"/>
  <c r="H836" i="3" s="1"/>
  <c r="K836" i="3" s="1"/>
  <c r="D832" i="3"/>
  <c r="D828" i="3"/>
  <c r="H828" i="3" s="1"/>
  <c r="K828" i="3" s="1"/>
  <c r="D824" i="3"/>
  <c r="D820" i="3"/>
  <c r="H820" i="3" s="1"/>
  <c r="K820" i="3" s="1"/>
  <c r="D816" i="3"/>
  <c r="H816" i="3" s="1"/>
  <c r="K816" i="3" s="1"/>
  <c r="D812" i="3"/>
  <c r="D808" i="3"/>
  <c r="D804" i="3"/>
  <c r="H804" i="3" s="1"/>
  <c r="K804" i="3" s="1"/>
  <c r="D796" i="3"/>
  <c r="H796" i="3" s="1"/>
  <c r="K796" i="3" s="1"/>
  <c r="D792" i="3"/>
  <c r="D788" i="3"/>
  <c r="D784" i="3"/>
  <c r="H784" i="3" s="1"/>
  <c r="K784" i="3" s="1"/>
  <c r="D780" i="3"/>
  <c r="H780" i="3" s="1"/>
  <c r="K780" i="3" s="1"/>
  <c r="D776" i="3"/>
  <c r="D772" i="3"/>
  <c r="H772" i="3" s="1"/>
  <c r="K772" i="3" s="1"/>
  <c r="D768" i="3"/>
  <c r="D764" i="3"/>
  <c r="H764" i="3" s="1"/>
  <c r="K764" i="3" s="1"/>
  <c r="D760" i="3"/>
  <c r="D756" i="3"/>
  <c r="H756" i="3" s="1"/>
  <c r="K756" i="3" s="1"/>
  <c r="D752" i="3"/>
  <c r="H752" i="3" s="1"/>
  <c r="K752" i="3" s="1"/>
  <c r="D748" i="3"/>
  <c r="D744" i="3"/>
  <c r="D740" i="3"/>
  <c r="H740" i="3" s="1"/>
  <c r="K740" i="3" s="1"/>
  <c r="D732" i="3"/>
  <c r="H732" i="3" s="1"/>
  <c r="K732" i="3" s="1"/>
  <c r="D728" i="3"/>
  <c r="D724" i="3"/>
  <c r="D716" i="3"/>
  <c r="H716" i="3" s="1"/>
  <c r="K716" i="3" s="1"/>
  <c r="D712" i="3"/>
  <c r="D708" i="3"/>
  <c r="H708" i="3" s="1"/>
  <c r="K708" i="3" s="1"/>
  <c r="D704" i="3"/>
  <c r="D692" i="3"/>
  <c r="H692" i="3" s="1"/>
  <c r="K692" i="3" s="1"/>
  <c r="D688" i="3"/>
  <c r="H688" i="3" s="1"/>
  <c r="K688" i="3" s="1"/>
  <c r="D684" i="3"/>
  <c r="D680" i="3"/>
  <c r="D676" i="3"/>
  <c r="H676" i="3" s="1"/>
  <c r="K676" i="3" s="1"/>
  <c r="D672" i="3"/>
  <c r="H672" i="3" s="1"/>
  <c r="K672" i="3" s="1"/>
  <c r="D668" i="3"/>
  <c r="H668" i="3" s="1"/>
  <c r="K668" i="3" s="1"/>
  <c r="D664" i="3"/>
  <c r="D660" i="3"/>
  <c r="D656" i="3"/>
  <c r="H656" i="3" s="1"/>
  <c r="K656" i="3" s="1"/>
  <c r="D1859" i="3"/>
  <c r="D1855" i="3"/>
  <c r="D1851" i="3"/>
  <c r="D1847" i="3"/>
  <c r="D1843" i="3"/>
  <c r="D1835" i="3"/>
  <c r="D1831" i="3"/>
  <c r="D1827" i="3"/>
  <c r="D1823" i="3"/>
  <c r="D1819" i="3"/>
  <c r="D1815" i="3"/>
  <c r="D1811" i="3"/>
  <c r="D1803" i="3"/>
  <c r="D1791" i="3"/>
  <c r="D1787" i="3"/>
  <c r="D1763" i="3"/>
  <c r="D1759" i="3"/>
  <c r="D1747" i="3"/>
  <c r="D1743" i="3"/>
  <c r="D1739" i="3"/>
  <c r="D1731" i="3"/>
  <c r="D1723" i="3"/>
  <c r="D1715" i="3"/>
  <c r="D1711" i="3"/>
  <c r="D1707" i="3"/>
  <c r="D1699" i="3"/>
  <c r="D1695" i="3"/>
  <c r="D1683" i="3"/>
  <c r="D1671" i="3"/>
  <c r="D1667" i="3"/>
  <c r="D1663" i="3"/>
  <c r="D1655" i="3"/>
  <c r="D1631" i="3"/>
  <c r="D1627" i="3"/>
  <c r="D1623" i="3"/>
  <c r="D1619" i="3"/>
  <c r="D1615" i="3"/>
  <c r="D1603" i="3"/>
  <c r="D1595" i="3"/>
  <c r="D1587" i="3"/>
  <c r="D1583" i="3"/>
  <c r="D1571" i="3"/>
  <c r="D1567" i="3"/>
  <c r="D1563" i="3"/>
  <c r="D1555" i="3"/>
  <c r="D1547" i="3"/>
  <c r="D1539" i="3"/>
  <c r="D1535" i="3"/>
  <c r="D1527" i="3"/>
  <c r="D1523" i="3"/>
  <c r="D1515" i="3"/>
  <c r="D1511" i="3"/>
  <c r="D1503" i="3"/>
  <c r="D1499" i="3"/>
  <c r="D1495" i="3"/>
  <c r="D1491" i="3"/>
  <c r="D1483" i="3"/>
  <c r="D1479" i="3"/>
  <c r="D1475" i="3"/>
  <c r="D1467" i="3"/>
  <c r="D1459" i="3"/>
  <c r="D1455" i="3"/>
  <c r="D1447" i="3"/>
  <c r="D1443" i="3"/>
  <c r="D1435" i="3"/>
  <c r="D1431" i="3"/>
  <c r="D1423" i="3"/>
  <c r="D1419" i="3"/>
  <c r="D1411" i="3"/>
  <c r="D1403" i="3"/>
  <c r="D1399" i="3"/>
  <c r="D1395" i="3"/>
  <c r="D1391" i="3"/>
  <c r="D1387" i="3"/>
  <c r="D1383" i="3"/>
  <c r="D1371" i="3"/>
  <c r="D1367" i="3"/>
  <c r="D1363" i="3"/>
  <c r="D1359" i="3"/>
  <c r="D1355" i="3"/>
  <c r="D1351" i="3"/>
  <c r="D1347" i="3"/>
  <c r="D1343" i="3"/>
  <c r="D1339" i="3"/>
  <c r="D1335" i="3"/>
  <c r="D1315" i="3"/>
  <c r="D1311" i="3"/>
  <c r="D1307" i="3"/>
  <c r="D1299" i="3"/>
  <c r="D1287" i="3"/>
  <c r="D1279" i="3"/>
  <c r="D1275" i="3"/>
  <c r="D1259" i="3"/>
  <c r="D1251" i="3"/>
  <c r="D1247" i="3"/>
  <c r="D1235" i="3"/>
  <c r="D1231" i="3"/>
  <c r="D1223" i="3"/>
  <c r="D1215" i="3"/>
  <c r="D1207" i="3"/>
  <c r="D1203" i="3"/>
  <c r="D1199" i="3"/>
  <c r="D1195" i="3"/>
  <c r="D1187" i="3"/>
  <c r="D1175" i="3"/>
  <c r="D1171" i="3"/>
  <c r="D1167" i="3"/>
  <c r="D1163" i="3"/>
  <c r="D1159" i="3"/>
  <c r="D1151" i="3"/>
  <c r="D1139" i="3"/>
  <c r="D1135" i="3"/>
  <c r="D1131" i="3"/>
  <c r="D1119" i="3"/>
  <c r="D1115" i="3"/>
  <c r="D1111" i="3"/>
  <c r="D1107" i="3"/>
  <c r="D1099" i="3"/>
  <c r="D1091" i="3"/>
  <c r="D1087" i="3"/>
  <c r="D1079" i="3"/>
  <c r="D1075" i="3"/>
  <c r="D1071" i="3"/>
  <c r="D1067" i="3"/>
  <c r="D1063" i="3"/>
  <c r="D1055" i="3"/>
  <c r="D1051" i="3"/>
  <c r="D1047" i="3"/>
  <c r="D1043" i="3"/>
  <c r="D1035" i="3"/>
  <c r="D1031" i="3"/>
  <c r="D1027" i="3"/>
  <c r="D1023" i="3"/>
  <c r="D1019" i="3"/>
  <c r="D1015" i="3"/>
  <c r="D1011" i="3"/>
  <c r="D1007" i="3"/>
  <c r="D999" i="3"/>
  <c r="D995" i="3"/>
  <c r="D991" i="3"/>
  <c r="D987" i="3"/>
  <c r="D983" i="3"/>
  <c r="D971" i="3"/>
  <c r="D967" i="3"/>
  <c r="D963" i="3"/>
  <c r="D959" i="3"/>
  <c r="D955" i="3"/>
  <c r="D652" i="3"/>
  <c r="H652" i="3" s="1"/>
  <c r="K652" i="3" s="1"/>
  <c r="D648" i="3"/>
  <c r="D644" i="3"/>
  <c r="H644" i="3" s="1"/>
  <c r="K644" i="3" s="1"/>
  <c r="D640" i="3"/>
  <c r="D636" i="3"/>
  <c r="H636" i="3" s="1"/>
  <c r="K636" i="3" s="1"/>
  <c r="D632" i="3"/>
  <c r="D624" i="3"/>
  <c r="H624" i="3" s="1"/>
  <c r="K624" i="3" s="1"/>
  <c r="D620" i="3"/>
  <c r="D616" i="3"/>
  <c r="D612" i="3"/>
  <c r="H612" i="3" s="1"/>
  <c r="K612" i="3" s="1"/>
  <c r="D608" i="3"/>
  <c r="H608" i="3" s="1"/>
  <c r="K608" i="3" s="1"/>
  <c r="D600" i="3"/>
  <c r="D596" i="3"/>
  <c r="D588" i="3"/>
  <c r="H588" i="3" s="1"/>
  <c r="K588" i="3" s="1"/>
  <c r="D584" i="3"/>
  <c r="D580" i="3"/>
  <c r="H580" i="3" s="1"/>
  <c r="K580" i="3" s="1"/>
  <c r="D576" i="3"/>
  <c r="D572" i="3"/>
  <c r="H572" i="3" s="1"/>
  <c r="K572" i="3" s="1"/>
  <c r="D568" i="3"/>
  <c r="D560" i="3"/>
  <c r="H560" i="3" s="1"/>
  <c r="K560" i="3" s="1"/>
  <c r="D556" i="3"/>
  <c r="D552" i="3"/>
  <c r="D544" i="3"/>
  <c r="H544" i="3" s="1"/>
  <c r="K544" i="3" s="1"/>
  <c r="D540" i="3"/>
  <c r="H540" i="3" s="1"/>
  <c r="K540" i="3" s="1"/>
  <c r="D536" i="3"/>
  <c r="D532" i="3"/>
  <c r="D528" i="3"/>
  <c r="H528" i="3" s="1"/>
  <c r="K528" i="3" s="1"/>
  <c r="D524" i="3"/>
  <c r="H524" i="3" s="1"/>
  <c r="K524" i="3" s="1"/>
  <c r="D520" i="3"/>
  <c r="D516" i="3"/>
  <c r="H516" i="3" s="1"/>
  <c r="K516" i="3" s="1"/>
  <c r="D512" i="3"/>
  <c r="D508" i="3"/>
  <c r="H508" i="3" s="1"/>
  <c r="K508" i="3" s="1"/>
  <c r="D504" i="3"/>
  <c r="D500" i="3"/>
  <c r="H500" i="3" s="1"/>
  <c r="K500" i="3" s="1"/>
  <c r="D496" i="3"/>
  <c r="H496" i="3" s="1"/>
  <c r="K496" i="3" s="1"/>
  <c r="D492" i="3"/>
  <c r="D488" i="3"/>
  <c r="D484" i="3"/>
  <c r="H484" i="3" s="1"/>
  <c r="K484" i="3" s="1"/>
  <c r="D480" i="3"/>
  <c r="H480" i="3" s="1"/>
  <c r="K480" i="3" s="1"/>
  <c r="D476" i="3"/>
  <c r="H476" i="3" s="1"/>
  <c r="K476" i="3" s="1"/>
  <c r="D472" i="3"/>
  <c r="D468" i="3"/>
  <c r="D464" i="3"/>
  <c r="H464" i="3" s="1"/>
  <c r="K464" i="3" s="1"/>
  <c r="D460" i="3"/>
  <c r="H460" i="3" s="1"/>
  <c r="K460" i="3" s="1"/>
  <c r="D456" i="3"/>
  <c r="D452" i="3"/>
  <c r="H452" i="3" s="1"/>
  <c r="K452" i="3" s="1"/>
  <c r="D448" i="3"/>
  <c r="D444" i="3"/>
  <c r="H444" i="3" s="1"/>
  <c r="K444" i="3" s="1"/>
  <c r="D440" i="3"/>
  <c r="D436" i="3"/>
  <c r="H436" i="3" s="1"/>
  <c r="K436" i="3" s="1"/>
  <c r="D432" i="3"/>
  <c r="H432" i="3" s="1"/>
  <c r="K432" i="3" s="1"/>
  <c r="D428" i="3"/>
  <c r="D424" i="3"/>
  <c r="D420" i="3"/>
  <c r="H420" i="3" s="1"/>
  <c r="K420" i="3" s="1"/>
  <c r="D416" i="3"/>
  <c r="H416" i="3" s="1"/>
  <c r="K416" i="3" s="1"/>
  <c r="D412" i="3"/>
  <c r="H412" i="3" s="1"/>
  <c r="K412" i="3" s="1"/>
  <c r="D404" i="3"/>
  <c r="D400" i="3"/>
  <c r="D396" i="3"/>
  <c r="D392" i="3"/>
  <c r="H392" i="3" s="1"/>
  <c r="K392" i="3" s="1"/>
  <c r="D388" i="3"/>
  <c r="D384" i="3"/>
  <c r="D380" i="3"/>
  <c r="D376" i="3"/>
  <c r="D372" i="3"/>
  <c r="D368" i="3"/>
  <c r="D364" i="3"/>
  <c r="D360" i="3"/>
  <c r="D356" i="3"/>
  <c r="D352" i="3"/>
  <c r="H352" i="3" s="1"/>
  <c r="K352" i="3" s="1"/>
  <c r="D348" i="3"/>
  <c r="D344" i="3"/>
  <c r="D340" i="3"/>
  <c r="D336" i="3"/>
  <c r="D332" i="3"/>
  <c r="D328" i="3"/>
  <c r="D324" i="3"/>
  <c r="H324" i="3" s="1"/>
  <c r="K324" i="3" s="1"/>
  <c r="D320" i="3"/>
  <c r="D316" i="3"/>
  <c r="H316" i="3" s="1"/>
  <c r="K316" i="3" s="1"/>
  <c r="D308" i="3"/>
  <c r="D304" i="3"/>
  <c r="D300" i="3"/>
  <c r="D296" i="3"/>
  <c r="D292" i="3"/>
  <c r="D288" i="3"/>
  <c r="H288" i="3" s="1"/>
  <c r="K288" i="3" s="1"/>
  <c r="D947" i="3"/>
  <c r="D935" i="3"/>
  <c r="D931" i="3"/>
  <c r="D927" i="3"/>
  <c r="D919" i="3"/>
  <c r="D915" i="3"/>
  <c r="D907" i="3"/>
  <c r="D903" i="3"/>
  <c r="D899" i="3"/>
  <c r="D895" i="3"/>
  <c r="D891" i="3"/>
  <c r="D887" i="3"/>
  <c r="D883" i="3"/>
  <c r="D875" i="3"/>
  <c r="D867" i="3"/>
  <c r="D863" i="3"/>
  <c r="D859" i="3"/>
  <c r="D855" i="3"/>
  <c r="D851" i="3"/>
  <c r="D847" i="3"/>
  <c r="D843" i="3"/>
  <c r="D839" i="3"/>
  <c r="D835" i="3"/>
  <c r="D831" i="3"/>
  <c r="D823" i="3"/>
  <c r="D819" i="3"/>
  <c r="D815" i="3"/>
  <c r="D811" i="3"/>
  <c r="D799" i="3"/>
  <c r="D795" i="3"/>
  <c r="D791" i="3"/>
  <c r="D787" i="3"/>
  <c r="D779" i="3"/>
  <c r="D767" i="3"/>
  <c r="D763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H695" i="3" s="1"/>
  <c r="D683" i="3"/>
  <c r="D679" i="3"/>
  <c r="D671" i="3"/>
  <c r="D667" i="3"/>
  <c r="D663" i="3"/>
  <c r="D659" i="3"/>
  <c r="D655" i="3"/>
  <c r="D651" i="3"/>
  <c r="D647" i="3"/>
  <c r="D635" i="3"/>
  <c r="D631" i="3"/>
  <c r="D627" i="3"/>
  <c r="D623" i="3"/>
  <c r="D607" i="3"/>
  <c r="D599" i="3"/>
  <c r="D595" i="3"/>
  <c r="H595" i="3" s="1"/>
  <c r="D591" i="3"/>
  <c r="D587" i="3"/>
  <c r="D583" i="3"/>
  <c r="D579" i="3"/>
  <c r="H579" i="3" s="1"/>
  <c r="D575" i="3"/>
  <c r="D571" i="3"/>
  <c r="D563" i="3"/>
  <c r="D559" i="3"/>
  <c r="D555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H487" i="3" s="1"/>
  <c r="D483" i="3"/>
  <c r="D479" i="3"/>
  <c r="D475" i="3"/>
  <c r="D471" i="3"/>
  <c r="H471" i="3" s="1"/>
  <c r="D467" i="3"/>
  <c r="D463" i="3"/>
  <c r="D459" i="3"/>
  <c r="D455" i="3"/>
  <c r="H455" i="3" s="1"/>
  <c r="D447" i="3"/>
  <c r="D443" i="3"/>
  <c r="D439" i="3"/>
  <c r="D435" i="3"/>
  <c r="H435" i="3" s="1"/>
  <c r="D431" i="3"/>
  <c r="D427" i="3"/>
  <c r="D423" i="3"/>
  <c r="D419" i="3"/>
  <c r="H419" i="3" s="1"/>
  <c r="D415" i="3"/>
  <c r="D411" i="3"/>
  <c r="D407" i="3"/>
  <c r="D403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M351" i="3" s="1"/>
  <c r="D347" i="3"/>
  <c r="D343" i="3"/>
  <c r="D339" i="3"/>
  <c r="D335" i="3"/>
  <c r="M335" i="3" s="1"/>
  <c r="D327" i="3"/>
  <c r="D323" i="3"/>
  <c r="D319" i="3"/>
  <c r="D315" i="3"/>
  <c r="M315" i="3" s="1"/>
  <c r="D311" i="3"/>
  <c r="D307" i="3"/>
  <c r="D303" i="3"/>
  <c r="D299" i="3"/>
  <c r="M299" i="3" s="1"/>
  <c r="D295" i="3"/>
  <c r="D291" i="3"/>
  <c r="D287" i="3"/>
  <c r="D283" i="3"/>
  <c r="D279" i="3"/>
  <c r="D275" i="3"/>
  <c r="D271" i="3"/>
  <c r="D267" i="3"/>
  <c r="D263" i="3"/>
  <c r="D259" i="3"/>
  <c r="D255" i="3"/>
  <c r="D251" i="3"/>
  <c r="M251" i="3" s="1"/>
  <c r="D247" i="3"/>
  <c r="D243" i="3"/>
  <c r="D239" i="3"/>
  <c r="D235" i="3"/>
  <c r="M235" i="3" s="1"/>
  <c r="D231" i="3"/>
  <c r="D227" i="3"/>
  <c r="D223" i="3"/>
  <c r="D219" i="3"/>
  <c r="M219" i="3" s="1"/>
  <c r="D215" i="3"/>
  <c r="D211" i="3"/>
  <c r="D207" i="3"/>
  <c r="D203" i="3"/>
  <c r="M203" i="3" s="1"/>
  <c r="D199" i="3"/>
  <c r="D195" i="3"/>
  <c r="D191" i="3"/>
  <c r="D187" i="3"/>
  <c r="M187" i="3" s="1"/>
  <c r="D183" i="3"/>
  <c r="D179" i="3"/>
  <c r="D175" i="3"/>
  <c r="D171" i="3"/>
  <c r="M171" i="3" s="1"/>
  <c r="D167" i="3"/>
  <c r="D163" i="3"/>
  <c r="D159" i="3"/>
  <c r="D155" i="3"/>
  <c r="M155" i="3" s="1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H47" i="3" s="1"/>
  <c r="K47" i="3" s="1"/>
  <c r="D43" i="3"/>
  <c r="D39" i="3"/>
  <c r="D35" i="3"/>
  <c r="D31" i="3"/>
  <c r="D27" i="3"/>
  <c r="D23" i="3"/>
  <c r="D19" i="3"/>
  <c r="H19" i="3" s="1"/>
  <c r="K19" i="3" s="1"/>
  <c r="D15" i="3"/>
  <c r="D284" i="3"/>
  <c r="D280" i="3"/>
  <c r="D276" i="3"/>
  <c r="D272" i="3"/>
  <c r="D268" i="3"/>
  <c r="D264" i="3"/>
  <c r="D260" i="3"/>
  <c r="H260" i="3" s="1"/>
  <c r="K260" i="3" s="1"/>
  <c r="D256" i="3"/>
  <c r="D252" i="3"/>
  <c r="D248" i="3"/>
  <c r="D244" i="3"/>
  <c r="D240" i="3"/>
  <c r="D236" i="3"/>
  <c r="D232" i="3"/>
  <c r="D228" i="3"/>
  <c r="D224" i="3"/>
  <c r="H224" i="3" s="1"/>
  <c r="K224" i="3" s="1"/>
  <c r="D220" i="3"/>
  <c r="D216" i="3"/>
  <c r="D212" i="3"/>
  <c r="D208" i="3"/>
  <c r="D204" i="3"/>
  <c r="D200" i="3"/>
  <c r="D196" i="3"/>
  <c r="H196" i="3" s="1"/>
  <c r="K196" i="3" s="1"/>
  <c r="D192" i="3"/>
  <c r="D188" i="3"/>
  <c r="H188" i="3" s="1"/>
  <c r="K188" i="3" s="1"/>
  <c r="D184" i="3"/>
  <c r="D180" i="3"/>
  <c r="D176" i="3"/>
  <c r="D172" i="3"/>
  <c r="D168" i="3"/>
  <c r="D164" i="3"/>
  <c r="D160" i="3"/>
  <c r="H160" i="3" s="1"/>
  <c r="K160" i="3" s="1"/>
  <c r="D156" i="3"/>
  <c r="D152" i="3"/>
  <c r="D148" i="3"/>
  <c r="D144" i="3"/>
  <c r="D140" i="3"/>
  <c r="D136" i="3"/>
  <c r="D132" i="3"/>
  <c r="H132" i="3" s="1"/>
  <c r="K132" i="3" s="1"/>
  <c r="D128" i="3"/>
  <c r="D124" i="3"/>
  <c r="H124" i="3" s="1"/>
  <c r="K124" i="3" s="1"/>
  <c r="D120" i="3"/>
  <c r="D116" i="3"/>
  <c r="D112" i="3"/>
  <c r="D108" i="3"/>
  <c r="D104" i="3"/>
  <c r="D100" i="3"/>
  <c r="D96" i="3"/>
  <c r="H96" i="3" s="1"/>
  <c r="K96" i="3" s="1"/>
  <c r="D92" i="3"/>
  <c r="D88" i="3"/>
  <c r="D80" i="3"/>
  <c r="D76" i="3"/>
  <c r="D68" i="3"/>
  <c r="D64" i="3"/>
  <c r="D60" i="3"/>
  <c r="D56" i="3"/>
  <c r="D52" i="3"/>
  <c r="D48" i="3"/>
  <c r="D44" i="3"/>
  <c r="D40" i="3"/>
  <c r="D36" i="3"/>
  <c r="D32" i="3"/>
  <c r="D28" i="3"/>
  <c r="D24" i="3"/>
  <c r="D16" i="3"/>
  <c r="M1998" i="3"/>
  <c r="H1998" i="3"/>
  <c r="K1998" i="3" s="1"/>
  <c r="M2030" i="3"/>
  <c r="H2030" i="3"/>
  <c r="K2030" i="3" s="1"/>
  <c r="M1982" i="3"/>
  <c r="H1982" i="3"/>
  <c r="K1982" i="3" s="1"/>
  <c r="M2019" i="3"/>
  <c r="H2019" i="3"/>
  <c r="K2019" i="3" s="1"/>
  <c r="M1955" i="3"/>
  <c r="H1955" i="3"/>
  <c r="K1955" i="3" s="1"/>
  <c r="M1935" i="3"/>
  <c r="H1935" i="3"/>
  <c r="K1935" i="3" s="1"/>
  <c r="M1927" i="3"/>
  <c r="H1927" i="3"/>
  <c r="K1927" i="3" s="1"/>
  <c r="M1903" i="3"/>
  <c r="H1903" i="3"/>
  <c r="K1903" i="3" s="1"/>
  <c r="M1879" i="3"/>
  <c r="H1879" i="3"/>
  <c r="K1879" i="3" s="1"/>
  <c r="M1847" i="3"/>
  <c r="H1847" i="3"/>
  <c r="K1847" i="3" s="1"/>
  <c r="M1831" i="3"/>
  <c r="H1831" i="3"/>
  <c r="K1831" i="3" s="1"/>
  <c r="M1807" i="3"/>
  <c r="H1807" i="3"/>
  <c r="K1807" i="3" s="1"/>
  <c r="M1783" i="3"/>
  <c r="H1783" i="3"/>
  <c r="K1783" i="3" s="1"/>
  <c r="M1767" i="3"/>
  <c r="H1767" i="3"/>
  <c r="K1767" i="3" s="1"/>
  <c r="M1743" i="3"/>
  <c r="H1743" i="3"/>
  <c r="K1743" i="3" s="1"/>
  <c r="M1711" i="3"/>
  <c r="H1711" i="3"/>
  <c r="K1711" i="3" s="1"/>
  <c r="M1687" i="3"/>
  <c r="H1687" i="3"/>
  <c r="K1687" i="3" s="1"/>
  <c r="M1671" i="3"/>
  <c r="H1671" i="3"/>
  <c r="K1671" i="3" s="1"/>
  <c r="M1647" i="3"/>
  <c r="H1647" i="3"/>
  <c r="K1647" i="3" s="1"/>
  <c r="M1623" i="3"/>
  <c r="H1623" i="3"/>
  <c r="K1623" i="3" s="1"/>
  <c r="M1607" i="3"/>
  <c r="H1607" i="3"/>
  <c r="K1607" i="3" s="1"/>
  <c r="M1583" i="3"/>
  <c r="H1583" i="3"/>
  <c r="K1583" i="3" s="1"/>
  <c r="M1551" i="3"/>
  <c r="H1551" i="3"/>
  <c r="K1551" i="3" s="1"/>
  <c r="M1527" i="3"/>
  <c r="H1527" i="3"/>
  <c r="K1527" i="3" s="1"/>
  <c r="M1511" i="3"/>
  <c r="H1511" i="3"/>
  <c r="K1511" i="3" s="1"/>
  <c r="M1431" i="3"/>
  <c r="H1431" i="3"/>
  <c r="K1431" i="3" s="1"/>
  <c r="M1367" i="3"/>
  <c r="H1367" i="3"/>
  <c r="K1367" i="3" s="1"/>
  <c r="M1303" i="3"/>
  <c r="H1303" i="3"/>
  <c r="K1303" i="3" s="1"/>
  <c r="M1966" i="3"/>
  <c r="H1966" i="3"/>
  <c r="K1966" i="3" s="1"/>
  <c r="M2003" i="3"/>
  <c r="H2003" i="3"/>
  <c r="K2003" i="3" s="1"/>
  <c r="M1987" i="3"/>
  <c r="H1987" i="3"/>
  <c r="K1987" i="3" s="1"/>
  <c r="M1943" i="3"/>
  <c r="H1943" i="3"/>
  <c r="K1943" i="3" s="1"/>
  <c r="M1911" i="3"/>
  <c r="H1911" i="3"/>
  <c r="K1911" i="3" s="1"/>
  <c r="M1895" i="3"/>
  <c r="H1895" i="3"/>
  <c r="K1895" i="3" s="1"/>
  <c r="M1871" i="3"/>
  <c r="H1871" i="3"/>
  <c r="K1871" i="3" s="1"/>
  <c r="M1863" i="3"/>
  <c r="H1863" i="3"/>
  <c r="K1863" i="3" s="1"/>
  <c r="M1839" i="3"/>
  <c r="H1839" i="3"/>
  <c r="K1839" i="3" s="1"/>
  <c r="M1815" i="3"/>
  <c r="H1815" i="3"/>
  <c r="K1815" i="3" s="1"/>
  <c r="M1799" i="3"/>
  <c r="H1799" i="3"/>
  <c r="K1799" i="3" s="1"/>
  <c r="M1775" i="3"/>
  <c r="H1775" i="3"/>
  <c r="K1775" i="3" s="1"/>
  <c r="M1751" i="3"/>
  <c r="H1751" i="3"/>
  <c r="K1751" i="3" s="1"/>
  <c r="M1735" i="3"/>
  <c r="H1735" i="3"/>
  <c r="K1735" i="3" s="1"/>
  <c r="M1719" i="3"/>
  <c r="H1719" i="3"/>
  <c r="K1719" i="3" s="1"/>
  <c r="M1703" i="3"/>
  <c r="H1703" i="3"/>
  <c r="K1703" i="3" s="1"/>
  <c r="M1679" i="3"/>
  <c r="H1679" i="3"/>
  <c r="K1679" i="3" s="1"/>
  <c r="M1655" i="3"/>
  <c r="H1655" i="3"/>
  <c r="K1655" i="3" s="1"/>
  <c r="M1639" i="3"/>
  <c r="H1639" i="3"/>
  <c r="K1639" i="3" s="1"/>
  <c r="M1615" i="3"/>
  <c r="H1615" i="3"/>
  <c r="K1615" i="3" s="1"/>
  <c r="M1591" i="3"/>
  <c r="H1591" i="3"/>
  <c r="K1591" i="3" s="1"/>
  <c r="M1575" i="3"/>
  <c r="H1575" i="3"/>
  <c r="K1575" i="3" s="1"/>
  <c r="M1559" i="3"/>
  <c r="H1559" i="3"/>
  <c r="K1559" i="3" s="1"/>
  <c r="M1543" i="3"/>
  <c r="H1543" i="3"/>
  <c r="K1543" i="3" s="1"/>
  <c r="M1519" i="3"/>
  <c r="H1519" i="3"/>
  <c r="K1519" i="3" s="1"/>
  <c r="M1495" i="3"/>
  <c r="H1495" i="3"/>
  <c r="K1495" i="3" s="1"/>
  <c r="M1463" i="3"/>
  <c r="H1463" i="3"/>
  <c r="K1463" i="3" s="1"/>
  <c r="M1399" i="3"/>
  <c r="H1399" i="3"/>
  <c r="K1399" i="3" s="1"/>
  <c r="M1335" i="3"/>
  <c r="H1335" i="3"/>
  <c r="K1335" i="3" s="1"/>
  <c r="M1271" i="3"/>
  <c r="H1271" i="3"/>
  <c r="K1271" i="3" s="1"/>
  <c r="M1239" i="3"/>
  <c r="H1239" i="3"/>
  <c r="K1239" i="3" s="1"/>
  <c r="M1207" i="3"/>
  <c r="H1207" i="3"/>
  <c r="K1207" i="3" s="1"/>
  <c r="M1175" i="3"/>
  <c r="H1175" i="3"/>
  <c r="K1175" i="3" s="1"/>
  <c r="M1143" i="3"/>
  <c r="H1143" i="3"/>
  <c r="K1143" i="3" s="1"/>
  <c r="M1111" i="3"/>
  <c r="H1111" i="3"/>
  <c r="K1111" i="3" s="1"/>
  <c r="M1079" i="3"/>
  <c r="H1079" i="3"/>
  <c r="K1079" i="3" s="1"/>
  <c r="M1047" i="3"/>
  <c r="H1047" i="3"/>
  <c r="K1047" i="3" s="1"/>
  <c r="M1015" i="3"/>
  <c r="H1015" i="3"/>
  <c r="K1015" i="3" s="1"/>
  <c r="M983" i="3"/>
  <c r="H983" i="3"/>
  <c r="K983" i="3" s="1"/>
  <c r="M951" i="3"/>
  <c r="H951" i="3"/>
  <c r="K951" i="3" s="1"/>
  <c r="M919" i="3"/>
  <c r="H919" i="3"/>
  <c r="K919" i="3" s="1"/>
  <c r="M887" i="3"/>
  <c r="H887" i="3"/>
  <c r="K887" i="3" s="1"/>
  <c r="M855" i="3"/>
  <c r="H855" i="3"/>
  <c r="K855" i="3" s="1"/>
  <c r="M295" i="3"/>
  <c r="H295" i="3"/>
  <c r="K295" i="3" s="1"/>
  <c r="M2032" i="3"/>
  <c r="M2016" i="3"/>
  <c r="M2000" i="3"/>
  <c r="M1980" i="3"/>
  <c r="M1964" i="3"/>
  <c r="M1952" i="3"/>
  <c r="M1944" i="3"/>
  <c r="M1932" i="3"/>
  <c r="M1924" i="3"/>
  <c r="M1912" i="3"/>
  <c r="M1900" i="3"/>
  <c r="M1856" i="3"/>
  <c r="M2027" i="3"/>
  <c r="H2027" i="3"/>
  <c r="K2027" i="3" s="1"/>
  <c r="M2015" i="3"/>
  <c r="H2015" i="3"/>
  <c r="K2015" i="3" s="1"/>
  <c r="M2007" i="3"/>
  <c r="H2007" i="3"/>
  <c r="K2007" i="3" s="1"/>
  <c r="M1991" i="3"/>
  <c r="H1991" i="3"/>
  <c r="K1991" i="3" s="1"/>
  <c r="M1979" i="3"/>
  <c r="H1979" i="3"/>
  <c r="K1979" i="3" s="1"/>
  <c r="M1971" i="3"/>
  <c r="H1971" i="3"/>
  <c r="K1971" i="3" s="1"/>
  <c r="M1963" i="3"/>
  <c r="H1963" i="3"/>
  <c r="K1963" i="3" s="1"/>
  <c r="M1947" i="3"/>
  <c r="H1947" i="3"/>
  <c r="K1947" i="3" s="1"/>
  <c r="M1931" i="3"/>
  <c r="H1931" i="3"/>
  <c r="K1931" i="3" s="1"/>
  <c r="M1919" i="3"/>
  <c r="H1919" i="3"/>
  <c r="K1919" i="3" s="1"/>
  <c r="M1907" i="3"/>
  <c r="H1907" i="3"/>
  <c r="K1907" i="3" s="1"/>
  <c r="M1891" i="3"/>
  <c r="H1891" i="3"/>
  <c r="K1891" i="3" s="1"/>
  <c r="M1883" i="3"/>
  <c r="H1883" i="3"/>
  <c r="K1883" i="3" s="1"/>
  <c r="M1859" i="3"/>
  <c r="H1859" i="3"/>
  <c r="K1859" i="3" s="1"/>
  <c r="M1851" i="3"/>
  <c r="H1851" i="3"/>
  <c r="K1851" i="3" s="1"/>
  <c r="M1835" i="3"/>
  <c r="H1835" i="3"/>
  <c r="K1835" i="3" s="1"/>
  <c r="M1823" i="3"/>
  <c r="H1823" i="3"/>
  <c r="K1823" i="3" s="1"/>
  <c r="M1811" i="3"/>
  <c r="H1811" i="3"/>
  <c r="K1811" i="3" s="1"/>
  <c r="M1795" i="3"/>
  <c r="H1795" i="3"/>
  <c r="K1795" i="3" s="1"/>
  <c r="M1787" i="3"/>
  <c r="H1787" i="3"/>
  <c r="K1787" i="3" s="1"/>
  <c r="M1771" i="3"/>
  <c r="H1771" i="3"/>
  <c r="K1771" i="3" s="1"/>
  <c r="M1759" i="3"/>
  <c r="H1759" i="3"/>
  <c r="K1759" i="3" s="1"/>
  <c r="M1747" i="3"/>
  <c r="H1747" i="3"/>
  <c r="K1747" i="3" s="1"/>
  <c r="M1731" i="3"/>
  <c r="H1731" i="3"/>
  <c r="K1731" i="3" s="1"/>
  <c r="M1727" i="3"/>
  <c r="H1727" i="3"/>
  <c r="K1727" i="3" s="1"/>
  <c r="M1715" i="3"/>
  <c r="H1715" i="3"/>
  <c r="K1715" i="3" s="1"/>
  <c r="M1699" i="3"/>
  <c r="H1699" i="3"/>
  <c r="K1699" i="3" s="1"/>
  <c r="M1683" i="3"/>
  <c r="H1683" i="3"/>
  <c r="K1683" i="3" s="1"/>
  <c r="H1675" i="3"/>
  <c r="K1675" i="3" s="1"/>
  <c r="M1675" i="3"/>
  <c r="M1663" i="3"/>
  <c r="H1663" i="3"/>
  <c r="K1663" i="3" s="1"/>
  <c r="M1651" i="3"/>
  <c r="H1651" i="3"/>
  <c r="K1651" i="3" s="1"/>
  <c r="M1635" i="3"/>
  <c r="H1635" i="3"/>
  <c r="K1635" i="3" s="1"/>
  <c r="M1627" i="3"/>
  <c r="H1627" i="3"/>
  <c r="K1627" i="3" s="1"/>
  <c r="M1611" i="3"/>
  <c r="H1611" i="3"/>
  <c r="K1611" i="3" s="1"/>
  <c r="M1599" i="3"/>
  <c r="H1599" i="3"/>
  <c r="K1599" i="3" s="1"/>
  <c r="M1587" i="3"/>
  <c r="H1587" i="3"/>
  <c r="K1587" i="3" s="1"/>
  <c r="M1571" i="3"/>
  <c r="H1571" i="3"/>
  <c r="K1571" i="3" s="1"/>
  <c r="M1563" i="3"/>
  <c r="H1563" i="3"/>
  <c r="K1563" i="3" s="1"/>
  <c r="M1547" i="3"/>
  <c r="H1547" i="3"/>
  <c r="K1547" i="3" s="1"/>
  <c r="M1535" i="3"/>
  <c r="H1535" i="3"/>
  <c r="K1535" i="3" s="1"/>
  <c r="M1523" i="3"/>
  <c r="H1523" i="3"/>
  <c r="K1523" i="3" s="1"/>
  <c r="M1503" i="3"/>
  <c r="H1503" i="3"/>
  <c r="K1503" i="3" s="1"/>
  <c r="M1491" i="3"/>
  <c r="H1491" i="3"/>
  <c r="K1491" i="3" s="1"/>
  <c r="M1487" i="3"/>
  <c r="H1487" i="3"/>
  <c r="K1487" i="3" s="1"/>
  <c r="M1475" i="3"/>
  <c r="H1475" i="3"/>
  <c r="K1475" i="3" s="1"/>
  <c r="M1467" i="3"/>
  <c r="H1467" i="3"/>
  <c r="K1467" i="3" s="1"/>
  <c r="M1455" i="3"/>
  <c r="H1455" i="3"/>
  <c r="K1455" i="3" s="1"/>
  <c r="M1447" i="3"/>
  <c r="H1447" i="3"/>
  <c r="K1447" i="3" s="1"/>
  <c r="M1435" i="3"/>
  <c r="H1435" i="3"/>
  <c r="K1435" i="3" s="1"/>
  <c r="M1423" i="3"/>
  <c r="H1423" i="3"/>
  <c r="K1423" i="3" s="1"/>
  <c r="M1411" i="3"/>
  <c r="H1411" i="3"/>
  <c r="K1411" i="3" s="1"/>
  <c r="M1351" i="3"/>
  <c r="H1351" i="3"/>
  <c r="K1351" i="3" s="1"/>
  <c r="M1339" i="3"/>
  <c r="H1339" i="3"/>
  <c r="K1339" i="3" s="1"/>
  <c r="M1331" i="3"/>
  <c r="H1331" i="3"/>
  <c r="K1331" i="3" s="1"/>
  <c r="M1323" i="3"/>
  <c r="H1323" i="3"/>
  <c r="K1323" i="3" s="1"/>
  <c r="M1319" i="3"/>
  <c r="H1319" i="3"/>
  <c r="K1319" i="3" s="1"/>
  <c r="M1311" i="3"/>
  <c r="H1311" i="3"/>
  <c r="K1311" i="3" s="1"/>
  <c r="M1299" i="3"/>
  <c r="H1299" i="3"/>
  <c r="K1299" i="3" s="1"/>
  <c r="M1291" i="3"/>
  <c r="H1291" i="3"/>
  <c r="K1291" i="3" s="1"/>
  <c r="M1283" i="3"/>
  <c r="H1283" i="3"/>
  <c r="K1283" i="3" s="1"/>
  <c r="M1279" i="3"/>
  <c r="H1279" i="3"/>
  <c r="K1279" i="3" s="1"/>
  <c r="M1267" i="3"/>
  <c r="H1267" i="3"/>
  <c r="K1267" i="3" s="1"/>
  <c r="M1263" i="3"/>
  <c r="H1263" i="3"/>
  <c r="K1263" i="3" s="1"/>
  <c r="M1255" i="3"/>
  <c r="H1255" i="3"/>
  <c r="K1255" i="3" s="1"/>
  <c r="M1247" i="3"/>
  <c r="H1247" i="3"/>
  <c r="K1247" i="3" s="1"/>
  <c r="M1231" i="3"/>
  <c r="H1231" i="3"/>
  <c r="K1231" i="3" s="1"/>
  <c r="M1223" i="3"/>
  <c r="H1223" i="3"/>
  <c r="K1223" i="3" s="1"/>
  <c r="M1215" i="3"/>
  <c r="H1215" i="3"/>
  <c r="K1215" i="3" s="1"/>
  <c r="M1203" i="3"/>
  <c r="H1203" i="3"/>
  <c r="K1203" i="3" s="1"/>
  <c r="M1195" i="3"/>
  <c r="H1195" i="3"/>
  <c r="K1195" i="3" s="1"/>
  <c r="M1187" i="3"/>
  <c r="H1187" i="3"/>
  <c r="K1187" i="3" s="1"/>
  <c r="M1179" i="3"/>
  <c r="H1179" i="3"/>
  <c r="K1179" i="3" s="1"/>
  <c r="M1167" i="3"/>
  <c r="H1167" i="3"/>
  <c r="K1167" i="3" s="1"/>
  <c r="M1159" i="3"/>
  <c r="H1159" i="3"/>
  <c r="K1159" i="3" s="1"/>
  <c r="M1155" i="3"/>
  <c r="H1155" i="3"/>
  <c r="K1155" i="3" s="1"/>
  <c r="M1151" i="3"/>
  <c r="H1151" i="3"/>
  <c r="K1151" i="3" s="1"/>
  <c r="M1147" i="3"/>
  <c r="H1147" i="3"/>
  <c r="K1147" i="3" s="1"/>
  <c r="M1135" i="3"/>
  <c r="H1135" i="3"/>
  <c r="K1135" i="3" s="1"/>
  <c r="M1127" i="3"/>
  <c r="H1127" i="3"/>
  <c r="K1127" i="3" s="1"/>
  <c r="M1123" i="3"/>
  <c r="H1123" i="3"/>
  <c r="K1123" i="3" s="1"/>
  <c r="M1115" i="3"/>
  <c r="H1115" i="3"/>
  <c r="K1115" i="3" s="1"/>
  <c r="M1099" i="3"/>
  <c r="H1099" i="3"/>
  <c r="K1099" i="3" s="1"/>
  <c r="M1095" i="3"/>
  <c r="H1095" i="3"/>
  <c r="K1095" i="3" s="1"/>
  <c r="M1087" i="3"/>
  <c r="H1087" i="3"/>
  <c r="K1087" i="3" s="1"/>
  <c r="M1075" i="3"/>
  <c r="H1075" i="3"/>
  <c r="K1075" i="3" s="1"/>
  <c r="M1067" i="3"/>
  <c r="H1067" i="3"/>
  <c r="K1067" i="3" s="1"/>
  <c r="M1059" i="3"/>
  <c r="H1059" i="3"/>
  <c r="K1059" i="3" s="1"/>
  <c r="M1055" i="3"/>
  <c r="H1055" i="3"/>
  <c r="K1055" i="3" s="1"/>
  <c r="M1043" i="3"/>
  <c r="H1043" i="3"/>
  <c r="K1043" i="3" s="1"/>
  <c r="M1035" i="3"/>
  <c r="H1035" i="3"/>
  <c r="K1035" i="3" s="1"/>
  <c r="M1027" i="3"/>
  <c r="H1027" i="3"/>
  <c r="K1027" i="3" s="1"/>
  <c r="M1019" i="3"/>
  <c r="H1019" i="3"/>
  <c r="K1019" i="3" s="1"/>
  <c r="M1011" i="3"/>
  <c r="H1011" i="3"/>
  <c r="K1011" i="3" s="1"/>
  <c r="M1003" i="3"/>
  <c r="H1003" i="3"/>
  <c r="K1003" i="3" s="1"/>
  <c r="M999" i="3"/>
  <c r="H999" i="3"/>
  <c r="K999" i="3" s="1"/>
  <c r="M991" i="3"/>
  <c r="H991" i="3"/>
  <c r="K991" i="3" s="1"/>
  <c r="M979" i="3"/>
  <c r="H979" i="3"/>
  <c r="K979" i="3" s="1"/>
  <c r="M975" i="3"/>
  <c r="H975" i="3"/>
  <c r="K975" i="3" s="1"/>
  <c r="M967" i="3"/>
  <c r="H967" i="3"/>
  <c r="K967" i="3" s="1"/>
  <c r="M959" i="3"/>
  <c r="H959" i="3"/>
  <c r="K959" i="3" s="1"/>
  <c r="M947" i="3"/>
  <c r="H947" i="3"/>
  <c r="K947" i="3" s="1"/>
  <c r="M935" i="3"/>
  <c r="H935" i="3"/>
  <c r="K935" i="3" s="1"/>
  <c r="M927" i="3"/>
  <c r="H927" i="3"/>
  <c r="K927" i="3" s="1"/>
  <c r="M923" i="3"/>
  <c r="H923" i="3"/>
  <c r="K923" i="3" s="1"/>
  <c r="M911" i="3"/>
  <c r="H911" i="3"/>
  <c r="K911" i="3" s="1"/>
  <c r="M903" i="3"/>
  <c r="H903" i="3"/>
  <c r="K903" i="3" s="1"/>
  <c r="M895" i="3"/>
  <c r="H895" i="3"/>
  <c r="K895" i="3" s="1"/>
  <c r="M883" i="3"/>
  <c r="H883" i="3"/>
  <c r="K883" i="3" s="1"/>
  <c r="M875" i="3"/>
  <c r="H875" i="3"/>
  <c r="K875" i="3" s="1"/>
  <c r="M867" i="3"/>
  <c r="H867" i="3"/>
  <c r="K867" i="3" s="1"/>
  <c r="M859" i="3"/>
  <c r="H859" i="3"/>
  <c r="K859" i="3" s="1"/>
  <c r="M847" i="3"/>
  <c r="H847" i="3"/>
  <c r="K847" i="3" s="1"/>
  <c r="M839" i="3"/>
  <c r="H839" i="3"/>
  <c r="K839" i="3" s="1"/>
  <c r="M831" i="3"/>
  <c r="H831" i="3"/>
  <c r="K831" i="3" s="1"/>
  <c r="M823" i="3"/>
  <c r="H823" i="3"/>
  <c r="K823" i="3" s="1"/>
  <c r="M815" i="3"/>
  <c r="H815" i="3"/>
  <c r="K815" i="3" s="1"/>
  <c r="M807" i="3"/>
  <c r="H807" i="3"/>
  <c r="K807" i="3" s="1"/>
  <c r="M799" i="3"/>
  <c r="H799" i="3"/>
  <c r="K799" i="3" s="1"/>
  <c r="M787" i="3"/>
  <c r="H787" i="3"/>
  <c r="K787" i="3" s="1"/>
  <c r="M779" i="3"/>
  <c r="H779" i="3"/>
  <c r="K779" i="3" s="1"/>
  <c r="M771" i="3"/>
  <c r="H771" i="3"/>
  <c r="K771" i="3" s="1"/>
  <c r="M763" i="3"/>
  <c r="H763" i="3"/>
  <c r="K763" i="3" s="1"/>
  <c r="M755" i="3"/>
  <c r="H755" i="3"/>
  <c r="K755" i="3" s="1"/>
  <c r="M743" i="3"/>
  <c r="H743" i="3"/>
  <c r="K743" i="3" s="1"/>
  <c r="M735" i="3"/>
  <c r="H735" i="3"/>
  <c r="K735" i="3" s="1"/>
  <c r="M727" i="3"/>
  <c r="H727" i="3"/>
  <c r="K727" i="3" s="1"/>
  <c r="M719" i="3"/>
  <c r="H719" i="3"/>
  <c r="K719" i="3" s="1"/>
  <c r="M711" i="3"/>
  <c r="H711" i="3"/>
  <c r="K711" i="3" s="1"/>
  <c r="M703" i="3"/>
  <c r="H703" i="3"/>
  <c r="K703" i="3" s="1"/>
  <c r="M695" i="3"/>
  <c r="M687" i="3"/>
  <c r="H687" i="3"/>
  <c r="K687" i="3" s="1"/>
  <c r="M679" i="3"/>
  <c r="H679" i="3"/>
  <c r="K679" i="3" s="1"/>
  <c r="M671" i="3"/>
  <c r="H671" i="3"/>
  <c r="K671" i="3" s="1"/>
  <c r="M663" i="3"/>
  <c r="H663" i="3"/>
  <c r="K663" i="3" s="1"/>
  <c r="M655" i="3"/>
  <c r="H655" i="3"/>
  <c r="K655" i="3" s="1"/>
  <c r="M647" i="3"/>
  <c r="H647" i="3"/>
  <c r="K647" i="3" s="1"/>
  <c r="M639" i="3"/>
  <c r="H639" i="3"/>
  <c r="K639" i="3" s="1"/>
  <c r="M631" i="3"/>
  <c r="H631" i="3"/>
  <c r="K631" i="3" s="1"/>
  <c r="M623" i="3"/>
  <c r="H623" i="3"/>
  <c r="K623" i="3" s="1"/>
  <c r="M615" i="3"/>
  <c r="H615" i="3"/>
  <c r="K615" i="3" s="1"/>
  <c r="M611" i="3"/>
  <c r="H611" i="3"/>
  <c r="K611" i="3" s="1"/>
  <c r="M603" i="3"/>
  <c r="H603" i="3"/>
  <c r="K603" i="3" s="1"/>
  <c r="M595" i="3"/>
  <c r="M587" i="3"/>
  <c r="H587" i="3"/>
  <c r="K587" i="3" s="1"/>
  <c r="M579" i="3"/>
  <c r="M575" i="3"/>
  <c r="H575" i="3"/>
  <c r="K575" i="3" s="1"/>
  <c r="M563" i="3"/>
  <c r="H563" i="3"/>
  <c r="K563" i="3" s="1"/>
  <c r="M555" i="3"/>
  <c r="H555" i="3"/>
  <c r="K555" i="3" s="1"/>
  <c r="M547" i="3"/>
  <c r="H547" i="3"/>
  <c r="K547" i="3" s="1"/>
  <c r="M539" i="3"/>
  <c r="H539" i="3"/>
  <c r="K539" i="3" s="1"/>
  <c r="M531" i="3"/>
  <c r="H531" i="3"/>
  <c r="K531" i="3" s="1"/>
  <c r="M523" i="3"/>
  <c r="H523" i="3"/>
  <c r="K523" i="3" s="1"/>
  <c r="M515" i="3"/>
  <c r="H515" i="3"/>
  <c r="K515" i="3" s="1"/>
  <c r="M507" i="3"/>
  <c r="H507" i="3"/>
  <c r="K507" i="3" s="1"/>
  <c r="M499" i="3"/>
  <c r="H499" i="3"/>
  <c r="K499" i="3" s="1"/>
  <c r="M495" i="3"/>
  <c r="H495" i="3"/>
  <c r="K495" i="3" s="1"/>
  <c r="M487" i="3"/>
  <c r="M479" i="3"/>
  <c r="H479" i="3"/>
  <c r="K479" i="3" s="1"/>
  <c r="M471" i="3"/>
  <c r="M463" i="3"/>
  <c r="H463" i="3"/>
  <c r="K463" i="3" s="1"/>
  <c r="M455" i="3"/>
  <c r="M451" i="3"/>
  <c r="H451" i="3"/>
  <c r="K451" i="3" s="1"/>
  <c r="M443" i="3"/>
  <c r="H443" i="3"/>
  <c r="K443" i="3" s="1"/>
  <c r="M435" i="3"/>
  <c r="M427" i="3"/>
  <c r="H427" i="3"/>
  <c r="K427" i="3" s="1"/>
  <c r="M419" i="3"/>
  <c r="M411" i="3"/>
  <c r="H411" i="3"/>
  <c r="K411" i="3" s="1"/>
  <c r="M403" i="3"/>
  <c r="M395" i="3"/>
  <c r="H395" i="3"/>
  <c r="K395" i="3" s="1"/>
  <c r="M387" i="3"/>
  <c r="H387" i="3"/>
  <c r="K387" i="3" s="1"/>
  <c r="M379" i="3"/>
  <c r="H379" i="3"/>
  <c r="K379" i="3" s="1"/>
  <c r="M371" i="3"/>
  <c r="M359" i="3"/>
  <c r="H351" i="3"/>
  <c r="K351" i="3" s="1"/>
  <c r="M343" i="3"/>
  <c r="H343" i="3"/>
  <c r="K343" i="3" s="1"/>
  <c r="H335" i="3"/>
  <c r="K335" i="3" s="1"/>
  <c r="M327" i="3"/>
  <c r="H327" i="3"/>
  <c r="K327" i="3" s="1"/>
  <c r="H315" i="3"/>
  <c r="K315" i="3" s="1"/>
  <c r="M307" i="3"/>
  <c r="H307" i="3"/>
  <c r="K307" i="3" s="1"/>
  <c r="H299" i="3"/>
  <c r="K299" i="3" s="1"/>
  <c r="M287" i="3"/>
  <c r="H287" i="3"/>
  <c r="K287" i="3" s="1"/>
  <c r="M275" i="3"/>
  <c r="H275" i="3"/>
  <c r="K275" i="3" s="1"/>
  <c r="M271" i="3"/>
  <c r="H271" i="3"/>
  <c r="K271" i="3" s="1"/>
  <c r="M259" i="3"/>
  <c r="H259" i="3"/>
  <c r="K259" i="3" s="1"/>
  <c r="H251" i="3"/>
  <c r="K251" i="3" s="1"/>
  <c r="M243" i="3"/>
  <c r="H243" i="3"/>
  <c r="K243" i="3" s="1"/>
  <c r="H235" i="3"/>
  <c r="K235" i="3" s="1"/>
  <c r="M227" i="3"/>
  <c r="H227" i="3"/>
  <c r="K227" i="3" s="1"/>
  <c r="H219" i="3"/>
  <c r="K219" i="3" s="1"/>
  <c r="M211" i="3"/>
  <c r="H211" i="3"/>
  <c r="K211" i="3" s="1"/>
  <c r="H203" i="3"/>
  <c r="K203" i="3" s="1"/>
  <c r="M195" i="3"/>
  <c r="H195" i="3"/>
  <c r="K195" i="3" s="1"/>
  <c r="H187" i="3"/>
  <c r="K187" i="3" s="1"/>
  <c r="M179" i="3"/>
  <c r="H179" i="3"/>
  <c r="K179" i="3" s="1"/>
  <c r="H171" i="3"/>
  <c r="K171" i="3" s="1"/>
  <c r="M163" i="3"/>
  <c r="H163" i="3"/>
  <c r="K163" i="3" s="1"/>
  <c r="H155" i="3"/>
  <c r="K155" i="3" s="1"/>
  <c r="M143" i="3"/>
  <c r="H143" i="3"/>
  <c r="K143" i="3" s="1"/>
  <c r="M115" i="3"/>
  <c r="H115" i="3"/>
  <c r="K115" i="3" s="1"/>
  <c r="M2018" i="3"/>
  <c r="H2018" i="3"/>
  <c r="K2018" i="3" s="1"/>
  <c r="D2010" i="3"/>
  <c r="D2006" i="3"/>
  <c r="D2002" i="3"/>
  <c r="D1994" i="3"/>
  <c r="D1990" i="3"/>
  <c r="M1986" i="3"/>
  <c r="H1986" i="3"/>
  <c r="K1986" i="3" s="1"/>
  <c r="D1978" i="3"/>
  <c r="D1974" i="3"/>
  <c r="D1970" i="3"/>
  <c r="D1962" i="3"/>
  <c r="D1958" i="3"/>
  <c r="D1954" i="3"/>
  <c r="H1924" i="3"/>
  <c r="K1924" i="3" s="1"/>
  <c r="H359" i="3"/>
  <c r="K359" i="3" s="1"/>
  <c r="M2008" i="3"/>
  <c r="M1960" i="3"/>
  <c r="M2028" i="3"/>
  <c r="M2012" i="3"/>
  <c r="M1996" i="3"/>
  <c r="M1984" i="3"/>
  <c r="M1968" i="3"/>
  <c r="M1948" i="3"/>
  <c r="M1936" i="3"/>
  <c r="M1920" i="3"/>
  <c r="M1908" i="3"/>
  <c r="M1896" i="3"/>
  <c r="M1888" i="3"/>
  <c r="M1880" i="3"/>
  <c r="M1872" i="3"/>
  <c r="M1864" i="3"/>
  <c r="M1852" i="3"/>
  <c r="M1844" i="3"/>
  <c r="M1836" i="3"/>
  <c r="M1828" i="3"/>
  <c r="M1820" i="3"/>
  <c r="M1804" i="3"/>
  <c r="M1796" i="3"/>
  <c r="M1792" i="3"/>
  <c r="M1788" i="3"/>
  <c r="M1784" i="3"/>
  <c r="M1780" i="3"/>
  <c r="M1776" i="3"/>
  <c r="M1772" i="3"/>
  <c r="M1768" i="3"/>
  <c r="M1764" i="3"/>
  <c r="M1760" i="3"/>
  <c r="M1756" i="3"/>
  <c r="M1752" i="3"/>
  <c r="M1744" i="3"/>
  <c r="M1736" i="3"/>
  <c r="M1724" i="3"/>
  <c r="M1712" i="3"/>
  <c r="M1704" i="3"/>
  <c r="M1676" i="3"/>
  <c r="M2014" i="3"/>
  <c r="H2014" i="3"/>
  <c r="K2014" i="3" s="1"/>
  <c r="M1950" i="3"/>
  <c r="H1950" i="3"/>
  <c r="K1950" i="3" s="1"/>
  <c r="M2031" i="3"/>
  <c r="H2031" i="3"/>
  <c r="K2031" i="3" s="1"/>
  <c r="M2023" i="3"/>
  <c r="H2023" i="3"/>
  <c r="K2023" i="3" s="1"/>
  <c r="M2011" i="3"/>
  <c r="H2011" i="3"/>
  <c r="K2011" i="3" s="1"/>
  <c r="M1999" i="3"/>
  <c r="H1999" i="3"/>
  <c r="K1999" i="3" s="1"/>
  <c r="M1995" i="3"/>
  <c r="H1995" i="3"/>
  <c r="K1995" i="3" s="1"/>
  <c r="M1983" i="3"/>
  <c r="H1983" i="3"/>
  <c r="K1983" i="3" s="1"/>
  <c r="M1975" i="3"/>
  <c r="H1975" i="3"/>
  <c r="K1975" i="3" s="1"/>
  <c r="M1967" i="3"/>
  <c r="H1967" i="3"/>
  <c r="K1967" i="3" s="1"/>
  <c r="M1959" i="3"/>
  <c r="H1959" i="3"/>
  <c r="K1959" i="3" s="1"/>
  <c r="M1951" i="3"/>
  <c r="H1951" i="3"/>
  <c r="K1951" i="3" s="1"/>
  <c r="M1939" i="3"/>
  <c r="H1939" i="3"/>
  <c r="K1939" i="3" s="1"/>
  <c r="M1923" i="3"/>
  <c r="H1923" i="3"/>
  <c r="K1923" i="3" s="1"/>
  <c r="M1915" i="3"/>
  <c r="H1915" i="3"/>
  <c r="K1915" i="3" s="1"/>
  <c r="M1899" i="3"/>
  <c r="H1899" i="3"/>
  <c r="K1899" i="3" s="1"/>
  <c r="M1887" i="3"/>
  <c r="H1887" i="3"/>
  <c r="K1887" i="3" s="1"/>
  <c r="M1875" i="3"/>
  <c r="H1875" i="3"/>
  <c r="K1875" i="3" s="1"/>
  <c r="M1867" i="3"/>
  <c r="H1867" i="3"/>
  <c r="K1867" i="3" s="1"/>
  <c r="M1855" i="3"/>
  <c r="H1855" i="3"/>
  <c r="K1855" i="3" s="1"/>
  <c r="M1843" i="3"/>
  <c r="H1843" i="3"/>
  <c r="K1843" i="3" s="1"/>
  <c r="M1827" i="3"/>
  <c r="H1827" i="3"/>
  <c r="K1827" i="3" s="1"/>
  <c r="M1819" i="3"/>
  <c r="H1819" i="3"/>
  <c r="K1819" i="3" s="1"/>
  <c r="M1803" i="3"/>
  <c r="H1803" i="3"/>
  <c r="K1803" i="3" s="1"/>
  <c r="M1791" i="3"/>
  <c r="H1791" i="3"/>
  <c r="K1791" i="3" s="1"/>
  <c r="M1779" i="3"/>
  <c r="H1779" i="3"/>
  <c r="K1779" i="3" s="1"/>
  <c r="M1763" i="3"/>
  <c r="H1763" i="3"/>
  <c r="K1763" i="3" s="1"/>
  <c r="M1755" i="3"/>
  <c r="H1755" i="3"/>
  <c r="K1755" i="3" s="1"/>
  <c r="M1739" i="3"/>
  <c r="H1739" i="3"/>
  <c r="K1739" i="3" s="1"/>
  <c r="M1723" i="3"/>
  <c r="H1723" i="3"/>
  <c r="K1723" i="3" s="1"/>
  <c r="M1707" i="3"/>
  <c r="H1707" i="3"/>
  <c r="K1707" i="3" s="1"/>
  <c r="M1695" i="3"/>
  <c r="H1695" i="3"/>
  <c r="K1695" i="3" s="1"/>
  <c r="M1691" i="3"/>
  <c r="H1691" i="3"/>
  <c r="K1691" i="3" s="1"/>
  <c r="M1667" i="3"/>
  <c r="H1667" i="3"/>
  <c r="K1667" i="3" s="1"/>
  <c r="M1659" i="3"/>
  <c r="H1659" i="3"/>
  <c r="K1659" i="3" s="1"/>
  <c r="M1643" i="3"/>
  <c r="H1643" i="3"/>
  <c r="K1643" i="3" s="1"/>
  <c r="M1631" i="3"/>
  <c r="H1631" i="3"/>
  <c r="K1631" i="3" s="1"/>
  <c r="M1619" i="3"/>
  <c r="H1619" i="3"/>
  <c r="K1619" i="3" s="1"/>
  <c r="M1603" i="3"/>
  <c r="H1603" i="3"/>
  <c r="K1603" i="3" s="1"/>
  <c r="M1595" i="3"/>
  <c r="H1595" i="3"/>
  <c r="K1595" i="3" s="1"/>
  <c r="M1579" i="3"/>
  <c r="H1579" i="3"/>
  <c r="K1579" i="3" s="1"/>
  <c r="M1567" i="3"/>
  <c r="H1567" i="3"/>
  <c r="K1567" i="3" s="1"/>
  <c r="M1555" i="3"/>
  <c r="H1555" i="3"/>
  <c r="K1555" i="3" s="1"/>
  <c r="M1539" i="3"/>
  <c r="H1539" i="3"/>
  <c r="K1539" i="3" s="1"/>
  <c r="M1531" i="3"/>
  <c r="H1531" i="3"/>
  <c r="K1531" i="3" s="1"/>
  <c r="M1515" i="3"/>
  <c r="H1515" i="3"/>
  <c r="K1515" i="3" s="1"/>
  <c r="M1507" i="3"/>
  <c r="H1507" i="3"/>
  <c r="K1507" i="3" s="1"/>
  <c r="M1499" i="3"/>
  <c r="H1499" i="3"/>
  <c r="K1499" i="3" s="1"/>
  <c r="M1483" i="3"/>
  <c r="H1483" i="3"/>
  <c r="K1483" i="3" s="1"/>
  <c r="M1479" i="3"/>
  <c r="H1479" i="3"/>
  <c r="K1479" i="3" s="1"/>
  <c r="M1471" i="3"/>
  <c r="H1471" i="3"/>
  <c r="K1471" i="3" s="1"/>
  <c r="M1459" i="3"/>
  <c r="H1459" i="3"/>
  <c r="K1459" i="3" s="1"/>
  <c r="M1451" i="3"/>
  <c r="H1451" i="3"/>
  <c r="K1451" i="3" s="1"/>
  <c r="M1443" i="3"/>
  <c r="H1443" i="3"/>
  <c r="K1443" i="3" s="1"/>
  <c r="M1439" i="3"/>
  <c r="H1439" i="3"/>
  <c r="K1439" i="3" s="1"/>
  <c r="M1427" i="3"/>
  <c r="H1427" i="3"/>
  <c r="K1427" i="3" s="1"/>
  <c r="H1419" i="3"/>
  <c r="K1419" i="3" s="1"/>
  <c r="M1419" i="3"/>
  <c r="M1415" i="3"/>
  <c r="H1415" i="3"/>
  <c r="K1415" i="3" s="1"/>
  <c r="M1407" i="3"/>
  <c r="H1407" i="3"/>
  <c r="K1407" i="3" s="1"/>
  <c r="M1403" i="3"/>
  <c r="H1403" i="3"/>
  <c r="K1403" i="3" s="1"/>
  <c r="M1395" i="3"/>
  <c r="H1395" i="3"/>
  <c r="K1395" i="3" s="1"/>
  <c r="M1391" i="3"/>
  <c r="H1391" i="3"/>
  <c r="K1391" i="3" s="1"/>
  <c r="M1387" i="3"/>
  <c r="H1387" i="3"/>
  <c r="K1387" i="3" s="1"/>
  <c r="M1383" i="3"/>
  <c r="H1383" i="3"/>
  <c r="K1383" i="3" s="1"/>
  <c r="M1379" i="3"/>
  <c r="H1379" i="3"/>
  <c r="K1379" i="3" s="1"/>
  <c r="M1375" i="3"/>
  <c r="H1375" i="3"/>
  <c r="K1375" i="3" s="1"/>
  <c r="M1371" i="3"/>
  <c r="H1371" i="3"/>
  <c r="K1371" i="3" s="1"/>
  <c r="M1363" i="3"/>
  <c r="H1363" i="3"/>
  <c r="K1363" i="3" s="1"/>
  <c r="M1359" i="3"/>
  <c r="H1359" i="3"/>
  <c r="K1359" i="3" s="1"/>
  <c r="M1355" i="3"/>
  <c r="H1355" i="3"/>
  <c r="K1355" i="3" s="1"/>
  <c r="M1347" i="3"/>
  <c r="H1347" i="3"/>
  <c r="K1347" i="3" s="1"/>
  <c r="M1343" i="3"/>
  <c r="H1343" i="3"/>
  <c r="K1343" i="3" s="1"/>
  <c r="M1327" i="3"/>
  <c r="H1327" i="3"/>
  <c r="K1327" i="3" s="1"/>
  <c r="M1315" i="3"/>
  <c r="H1315" i="3"/>
  <c r="K1315" i="3" s="1"/>
  <c r="M1307" i="3"/>
  <c r="H1307" i="3"/>
  <c r="K1307" i="3" s="1"/>
  <c r="M1295" i="3"/>
  <c r="H1295" i="3"/>
  <c r="K1295" i="3" s="1"/>
  <c r="M1287" i="3"/>
  <c r="H1287" i="3"/>
  <c r="K1287" i="3" s="1"/>
  <c r="M1275" i="3"/>
  <c r="H1275" i="3"/>
  <c r="K1275" i="3" s="1"/>
  <c r="M1259" i="3"/>
  <c r="H1259" i="3"/>
  <c r="K1259" i="3" s="1"/>
  <c r="M1251" i="3"/>
  <c r="H1251" i="3"/>
  <c r="K1251" i="3" s="1"/>
  <c r="M1243" i="3"/>
  <c r="H1243" i="3"/>
  <c r="K1243" i="3" s="1"/>
  <c r="M1235" i="3"/>
  <c r="H1235" i="3"/>
  <c r="K1235" i="3" s="1"/>
  <c r="M1227" i="3"/>
  <c r="H1227" i="3"/>
  <c r="K1227" i="3" s="1"/>
  <c r="M1219" i="3"/>
  <c r="H1219" i="3"/>
  <c r="K1219" i="3" s="1"/>
  <c r="M1211" i="3"/>
  <c r="H1211" i="3"/>
  <c r="K1211" i="3" s="1"/>
  <c r="M1199" i="3"/>
  <c r="H1199" i="3"/>
  <c r="K1199" i="3" s="1"/>
  <c r="M1191" i="3"/>
  <c r="H1191" i="3"/>
  <c r="K1191" i="3" s="1"/>
  <c r="M1183" i="3"/>
  <c r="H1183" i="3"/>
  <c r="K1183" i="3" s="1"/>
  <c r="M1171" i="3"/>
  <c r="H1171" i="3"/>
  <c r="K1171" i="3" s="1"/>
  <c r="H1163" i="3"/>
  <c r="K1163" i="3" s="1"/>
  <c r="M1163" i="3"/>
  <c r="M1139" i="3"/>
  <c r="H1139" i="3"/>
  <c r="K1139" i="3" s="1"/>
  <c r="M1131" i="3"/>
  <c r="H1131" i="3"/>
  <c r="K1131" i="3" s="1"/>
  <c r="M1119" i="3"/>
  <c r="H1119" i="3"/>
  <c r="K1119" i="3" s="1"/>
  <c r="M1107" i="3"/>
  <c r="H1107" i="3"/>
  <c r="K1107" i="3" s="1"/>
  <c r="M1103" i="3"/>
  <c r="H1103" i="3"/>
  <c r="K1103" i="3" s="1"/>
  <c r="M1091" i="3"/>
  <c r="H1091" i="3"/>
  <c r="K1091" i="3" s="1"/>
  <c r="M1083" i="3"/>
  <c r="H1083" i="3"/>
  <c r="K1083" i="3" s="1"/>
  <c r="M1071" i="3"/>
  <c r="H1071" i="3"/>
  <c r="K1071" i="3" s="1"/>
  <c r="M1063" i="3"/>
  <c r="H1063" i="3"/>
  <c r="K1063" i="3" s="1"/>
  <c r="M1051" i="3"/>
  <c r="H1051" i="3"/>
  <c r="K1051" i="3" s="1"/>
  <c r="M1039" i="3"/>
  <c r="H1039" i="3"/>
  <c r="K1039" i="3" s="1"/>
  <c r="M1031" i="3"/>
  <c r="H1031" i="3"/>
  <c r="K1031" i="3" s="1"/>
  <c r="M1023" i="3"/>
  <c r="H1023" i="3"/>
  <c r="K1023" i="3" s="1"/>
  <c r="M1007" i="3"/>
  <c r="H1007" i="3"/>
  <c r="K1007" i="3" s="1"/>
  <c r="M995" i="3"/>
  <c r="H995" i="3"/>
  <c r="K995" i="3" s="1"/>
  <c r="M987" i="3"/>
  <c r="H987" i="3"/>
  <c r="K987" i="3" s="1"/>
  <c r="M971" i="3"/>
  <c r="H971" i="3"/>
  <c r="K971" i="3" s="1"/>
  <c r="M963" i="3"/>
  <c r="H963" i="3"/>
  <c r="K963" i="3" s="1"/>
  <c r="M955" i="3"/>
  <c r="H955" i="3"/>
  <c r="K955" i="3" s="1"/>
  <c r="M943" i="3"/>
  <c r="H943" i="3"/>
  <c r="K943" i="3" s="1"/>
  <c r="M939" i="3"/>
  <c r="H939" i="3"/>
  <c r="K939" i="3" s="1"/>
  <c r="M931" i="3"/>
  <c r="H931" i="3"/>
  <c r="K931" i="3" s="1"/>
  <c r="M915" i="3"/>
  <c r="H915" i="3"/>
  <c r="K915" i="3" s="1"/>
  <c r="H907" i="3"/>
  <c r="K907" i="3" s="1"/>
  <c r="M907" i="3"/>
  <c r="M899" i="3"/>
  <c r="H899" i="3"/>
  <c r="K899" i="3" s="1"/>
  <c r="M891" i="3"/>
  <c r="H891" i="3"/>
  <c r="K891" i="3" s="1"/>
  <c r="M879" i="3"/>
  <c r="H879" i="3"/>
  <c r="K879" i="3" s="1"/>
  <c r="M871" i="3"/>
  <c r="H871" i="3"/>
  <c r="K871" i="3" s="1"/>
  <c r="M863" i="3"/>
  <c r="H863" i="3"/>
  <c r="K863" i="3" s="1"/>
  <c r="M851" i="3"/>
  <c r="H851" i="3"/>
  <c r="K851" i="3" s="1"/>
  <c r="M843" i="3"/>
  <c r="H843" i="3"/>
  <c r="K843" i="3" s="1"/>
  <c r="M835" i="3"/>
  <c r="H835" i="3"/>
  <c r="K835" i="3" s="1"/>
  <c r="M827" i="3"/>
  <c r="H827" i="3"/>
  <c r="K827" i="3" s="1"/>
  <c r="M819" i="3"/>
  <c r="H819" i="3"/>
  <c r="K819" i="3" s="1"/>
  <c r="M811" i="3"/>
  <c r="H811" i="3"/>
  <c r="K811" i="3" s="1"/>
  <c r="M803" i="3"/>
  <c r="H803" i="3"/>
  <c r="K803" i="3" s="1"/>
  <c r="M795" i="3"/>
  <c r="H795" i="3"/>
  <c r="K795" i="3" s="1"/>
  <c r="M791" i="3"/>
  <c r="H791" i="3"/>
  <c r="K791" i="3" s="1"/>
  <c r="M783" i="3"/>
  <c r="H783" i="3"/>
  <c r="K783" i="3" s="1"/>
  <c r="M775" i="3"/>
  <c r="H775" i="3"/>
  <c r="K775" i="3" s="1"/>
  <c r="M767" i="3"/>
  <c r="H767" i="3"/>
  <c r="K767" i="3" s="1"/>
  <c r="M759" i="3"/>
  <c r="H759" i="3"/>
  <c r="K759" i="3" s="1"/>
  <c r="M751" i="3"/>
  <c r="H751" i="3"/>
  <c r="K751" i="3" s="1"/>
  <c r="M747" i="3"/>
  <c r="H747" i="3"/>
  <c r="K747" i="3" s="1"/>
  <c r="M739" i="3"/>
  <c r="H739" i="3"/>
  <c r="K739" i="3" s="1"/>
  <c r="M731" i="3"/>
  <c r="H731" i="3"/>
  <c r="K731" i="3" s="1"/>
  <c r="M723" i="3"/>
  <c r="H723" i="3"/>
  <c r="K723" i="3" s="1"/>
  <c r="M715" i="3"/>
  <c r="H715" i="3"/>
  <c r="K715" i="3" s="1"/>
  <c r="M707" i="3"/>
  <c r="H707" i="3"/>
  <c r="K707" i="3" s="1"/>
  <c r="M699" i="3"/>
  <c r="H699" i="3"/>
  <c r="K699" i="3" s="1"/>
  <c r="M691" i="3"/>
  <c r="H691" i="3"/>
  <c r="K691" i="3" s="1"/>
  <c r="M683" i="3"/>
  <c r="H683" i="3"/>
  <c r="K683" i="3" s="1"/>
  <c r="M675" i="3"/>
  <c r="H675" i="3"/>
  <c r="K675" i="3" s="1"/>
  <c r="M667" i="3"/>
  <c r="H667" i="3"/>
  <c r="K667" i="3" s="1"/>
  <c r="M659" i="3"/>
  <c r="H659" i="3"/>
  <c r="K659" i="3" s="1"/>
  <c r="M651" i="3"/>
  <c r="H651" i="3"/>
  <c r="K651" i="3" s="1"/>
  <c r="M643" i="3"/>
  <c r="H643" i="3"/>
  <c r="K643" i="3" s="1"/>
  <c r="M635" i="3"/>
  <c r="H635" i="3"/>
  <c r="K635" i="3" s="1"/>
  <c r="M627" i="3"/>
  <c r="H627" i="3"/>
  <c r="K627" i="3" s="1"/>
  <c r="M619" i="3"/>
  <c r="H619" i="3"/>
  <c r="K619" i="3" s="1"/>
  <c r="M607" i="3"/>
  <c r="H607" i="3"/>
  <c r="K607" i="3" s="1"/>
  <c r="M599" i="3"/>
  <c r="H599" i="3"/>
  <c r="K599" i="3" s="1"/>
  <c r="M591" i="3"/>
  <c r="H591" i="3"/>
  <c r="K591" i="3" s="1"/>
  <c r="M583" i="3"/>
  <c r="H583" i="3"/>
  <c r="K583" i="3" s="1"/>
  <c r="M571" i="3"/>
  <c r="H571" i="3"/>
  <c r="K571" i="3" s="1"/>
  <c r="M567" i="3"/>
  <c r="H567" i="3"/>
  <c r="K567" i="3" s="1"/>
  <c r="M559" i="3"/>
  <c r="H559" i="3"/>
  <c r="K559" i="3" s="1"/>
  <c r="M551" i="3"/>
  <c r="H551" i="3"/>
  <c r="K551" i="3" s="1"/>
  <c r="M543" i="3"/>
  <c r="H543" i="3"/>
  <c r="K543" i="3" s="1"/>
  <c r="M535" i="3"/>
  <c r="H535" i="3"/>
  <c r="K535" i="3" s="1"/>
  <c r="M527" i="3"/>
  <c r="H527" i="3"/>
  <c r="K527" i="3" s="1"/>
  <c r="M519" i="3"/>
  <c r="H519" i="3"/>
  <c r="K519" i="3" s="1"/>
  <c r="M511" i="3"/>
  <c r="H511" i="3"/>
  <c r="K511" i="3" s="1"/>
  <c r="M503" i="3"/>
  <c r="H503" i="3"/>
  <c r="K503" i="3" s="1"/>
  <c r="M491" i="3"/>
  <c r="H491" i="3"/>
  <c r="K491" i="3" s="1"/>
  <c r="M483" i="3"/>
  <c r="H483" i="3"/>
  <c r="K483" i="3" s="1"/>
  <c r="M475" i="3"/>
  <c r="H475" i="3"/>
  <c r="K475" i="3" s="1"/>
  <c r="M467" i="3"/>
  <c r="H467" i="3"/>
  <c r="K467" i="3" s="1"/>
  <c r="M459" i="3"/>
  <c r="H459" i="3"/>
  <c r="K459" i="3" s="1"/>
  <c r="M447" i="3"/>
  <c r="H447" i="3"/>
  <c r="K447" i="3" s="1"/>
  <c r="M439" i="3"/>
  <c r="H439" i="3"/>
  <c r="K439" i="3" s="1"/>
  <c r="M431" i="3"/>
  <c r="H431" i="3"/>
  <c r="K431" i="3" s="1"/>
  <c r="M423" i="3"/>
  <c r="H423" i="3"/>
  <c r="K423" i="3" s="1"/>
  <c r="M415" i="3"/>
  <c r="H415" i="3"/>
  <c r="K415" i="3" s="1"/>
  <c r="M407" i="3"/>
  <c r="H407" i="3"/>
  <c r="K407" i="3" s="1"/>
  <c r="M399" i="3"/>
  <c r="H399" i="3"/>
  <c r="K399" i="3" s="1"/>
  <c r="M391" i="3"/>
  <c r="H391" i="3"/>
  <c r="K391" i="3" s="1"/>
  <c r="M383" i="3"/>
  <c r="H383" i="3"/>
  <c r="K383" i="3" s="1"/>
  <c r="M375" i="3"/>
  <c r="H375" i="3"/>
  <c r="K375" i="3" s="1"/>
  <c r="M367" i="3"/>
  <c r="H367" i="3"/>
  <c r="K367" i="3" s="1"/>
  <c r="M363" i="3"/>
  <c r="H363" i="3"/>
  <c r="K363" i="3" s="1"/>
  <c r="M355" i="3"/>
  <c r="H355" i="3"/>
  <c r="K355" i="3" s="1"/>
  <c r="M347" i="3"/>
  <c r="H347" i="3"/>
  <c r="K347" i="3" s="1"/>
  <c r="M339" i="3"/>
  <c r="H339" i="3"/>
  <c r="K339" i="3" s="1"/>
  <c r="M331" i="3"/>
  <c r="M323" i="3"/>
  <c r="H323" i="3"/>
  <c r="K323" i="3" s="1"/>
  <c r="M319" i="3"/>
  <c r="H319" i="3"/>
  <c r="K319" i="3" s="1"/>
  <c r="M311" i="3"/>
  <c r="H311" i="3"/>
  <c r="K311" i="3" s="1"/>
  <c r="M303" i="3"/>
  <c r="M291" i="3"/>
  <c r="H291" i="3"/>
  <c r="K291" i="3" s="1"/>
  <c r="M283" i="3"/>
  <c r="H283" i="3"/>
  <c r="K283" i="3" s="1"/>
  <c r="M279" i="3"/>
  <c r="H279" i="3"/>
  <c r="K279" i="3" s="1"/>
  <c r="M267" i="3"/>
  <c r="M263" i="3"/>
  <c r="H263" i="3"/>
  <c r="K263" i="3" s="1"/>
  <c r="M255" i="3"/>
  <c r="H255" i="3"/>
  <c r="K255" i="3" s="1"/>
  <c r="M247" i="3"/>
  <c r="H247" i="3"/>
  <c r="K247" i="3" s="1"/>
  <c r="M239" i="3"/>
  <c r="M231" i="3"/>
  <c r="M223" i="3"/>
  <c r="H223" i="3"/>
  <c r="K223" i="3" s="1"/>
  <c r="M215" i="3"/>
  <c r="H215" i="3"/>
  <c r="K215" i="3" s="1"/>
  <c r="M207" i="3"/>
  <c r="H207" i="3"/>
  <c r="K207" i="3" s="1"/>
  <c r="M199" i="3"/>
  <c r="H199" i="3"/>
  <c r="K199" i="3" s="1"/>
  <c r="M191" i="3"/>
  <c r="H191" i="3"/>
  <c r="K191" i="3" s="1"/>
  <c r="M183" i="3"/>
  <c r="H183" i="3"/>
  <c r="K183" i="3" s="1"/>
  <c r="M175" i="3"/>
  <c r="H175" i="3"/>
  <c r="K175" i="3" s="1"/>
  <c r="M167" i="3"/>
  <c r="M159" i="3"/>
  <c r="H159" i="3"/>
  <c r="K159" i="3" s="1"/>
  <c r="M151" i="3"/>
  <c r="H151" i="3"/>
  <c r="K151" i="3" s="1"/>
  <c r="M147" i="3"/>
  <c r="H147" i="3"/>
  <c r="K147" i="3" s="1"/>
  <c r="M139" i="3"/>
  <c r="M135" i="3"/>
  <c r="H135" i="3"/>
  <c r="K135" i="3" s="1"/>
  <c r="M131" i="3"/>
  <c r="H131" i="3"/>
  <c r="K131" i="3" s="1"/>
  <c r="M127" i="3"/>
  <c r="H127" i="3"/>
  <c r="K127" i="3" s="1"/>
  <c r="M123" i="3"/>
  <c r="H123" i="3"/>
  <c r="K123" i="3" s="1"/>
  <c r="M119" i="3"/>
  <c r="H119" i="3"/>
  <c r="K119" i="3" s="1"/>
  <c r="M111" i="3"/>
  <c r="M107" i="3"/>
  <c r="H107" i="3"/>
  <c r="K107" i="3" s="1"/>
  <c r="M103" i="3"/>
  <c r="M99" i="3"/>
  <c r="H99" i="3"/>
  <c r="K99" i="3" s="1"/>
  <c r="M95" i="3"/>
  <c r="H95" i="3"/>
  <c r="K95" i="3" s="1"/>
  <c r="M91" i="3"/>
  <c r="H91" i="3"/>
  <c r="K91" i="3" s="1"/>
  <c r="M87" i="3"/>
  <c r="H87" i="3"/>
  <c r="K87" i="3" s="1"/>
  <c r="M83" i="3"/>
  <c r="H83" i="3"/>
  <c r="K83" i="3" s="1"/>
  <c r="M79" i="3"/>
  <c r="H79" i="3"/>
  <c r="K79" i="3" s="1"/>
  <c r="M75" i="3"/>
  <c r="M71" i="3"/>
  <c r="H71" i="3"/>
  <c r="K71" i="3" s="1"/>
  <c r="M67" i="3"/>
  <c r="H67" i="3"/>
  <c r="K67" i="3" s="1"/>
  <c r="M63" i="3"/>
  <c r="H63" i="3"/>
  <c r="K63" i="3" s="1"/>
  <c r="M59" i="3"/>
  <c r="H59" i="3"/>
  <c r="K59" i="3" s="1"/>
  <c r="M55" i="3"/>
  <c r="H55" i="3"/>
  <c r="K55" i="3" s="1"/>
  <c r="M51" i="3"/>
  <c r="H51" i="3"/>
  <c r="K51" i="3" s="1"/>
  <c r="M47" i="3"/>
  <c r="M43" i="3"/>
  <c r="H43" i="3"/>
  <c r="K43" i="3" s="1"/>
  <c r="M39" i="3"/>
  <c r="M35" i="3"/>
  <c r="H35" i="3"/>
  <c r="K35" i="3" s="1"/>
  <c r="M31" i="3"/>
  <c r="H31" i="3"/>
  <c r="K31" i="3" s="1"/>
  <c r="M27" i="3"/>
  <c r="H27" i="3"/>
  <c r="K27" i="3" s="1"/>
  <c r="M23" i="3"/>
  <c r="H23" i="3"/>
  <c r="K23" i="3" s="1"/>
  <c r="M19" i="3"/>
  <c r="M15" i="3"/>
  <c r="H15" i="3"/>
  <c r="K15" i="3" s="1"/>
  <c r="H1944" i="3"/>
  <c r="K1944" i="3" s="1"/>
  <c r="H1912" i="3"/>
  <c r="K1912" i="3" s="1"/>
  <c r="H1896" i="3"/>
  <c r="K1896" i="3" s="1"/>
  <c r="H1880" i="3"/>
  <c r="K1880" i="3" s="1"/>
  <c r="H1864" i="3"/>
  <c r="K1864" i="3" s="1"/>
  <c r="H1784" i="3"/>
  <c r="K1784" i="3" s="1"/>
  <c r="H1768" i="3"/>
  <c r="K1768" i="3" s="1"/>
  <c r="H1752" i="3"/>
  <c r="K1752" i="3" s="1"/>
  <c r="H1736" i="3"/>
  <c r="K1736" i="3" s="1"/>
  <c r="H1704" i="3"/>
  <c r="K1704" i="3" s="1"/>
  <c r="H371" i="3"/>
  <c r="K371" i="3" s="1"/>
  <c r="H331" i="3"/>
  <c r="K331" i="3" s="1"/>
  <c r="H267" i="3"/>
  <c r="K267" i="3" s="1"/>
  <c r="H231" i="3"/>
  <c r="K231" i="3" s="1"/>
  <c r="H167" i="3"/>
  <c r="K167" i="3" s="1"/>
  <c r="M13" i="3"/>
  <c r="H13" i="3"/>
  <c r="K13" i="3" s="1"/>
  <c r="D2026" i="3"/>
  <c r="M2022" i="3"/>
  <c r="H2022" i="3"/>
  <c r="K2022" i="3" s="1"/>
  <c r="H2032" i="3"/>
  <c r="K2032" i="3" s="1"/>
  <c r="H2016" i="3"/>
  <c r="K2016" i="3" s="1"/>
  <c r="H2000" i="3"/>
  <c r="K2000" i="3" s="1"/>
  <c r="H1984" i="3"/>
  <c r="K1984" i="3" s="1"/>
  <c r="H1968" i="3"/>
  <c r="K1968" i="3" s="1"/>
  <c r="H1952" i="3"/>
  <c r="K1952" i="3" s="1"/>
  <c r="H1936" i="3"/>
  <c r="K1936" i="3" s="1"/>
  <c r="H1920" i="3"/>
  <c r="K1920" i="3" s="1"/>
  <c r="H1888" i="3"/>
  <c r="K1888" i="3" s="1"/>
  <c r="H1872" i="3"/>
  <c r="K1872" i="3" s="1"/>
  <c r="H1856" i="3"/>
  <c r="K1856" i="3" s="1"/>
  <c r="H1792" i="3"/>
  <c r="K1792" i="3" s="1"/>
  <c r="H1776" i="3"/>
  <c r="K1776" i="3" s="1"/>
  <c r="H1760" i="3"/>
  <c r="K1760" i="3" s="1"/>
  <c r="H1744" i="3"/>
  <c r="K1744" i="3" s="1"/>
  <c r="H1712" i="3"/>
  <c r="K1712" i="3" s="1"/>
  <c r="H111" i="3"/>
  <c r="K111" i="3" s="1"/>
  <c r="H75" i="3"/>
  <c r="K75" i="3" s="1"/>
  <c r="H39" i="3"/>
  <c r="K39" i="3" s="1"/>
  <c r="M2020" i="3"/>
  <c r="M2004" i="3"/>
  <c r="M1988" i="3"/>
  <c r="M1972" i="3"/>
  <c r="M1956" i="3"/>
  <c r="M1940" i="3"/>
  <c r="M1928" i="3"/>
  <c r="M1916" i="3"/>
  <c r="M1904" i="3"/>
  <c r="M1892" i="3"/>
  <c r="M1884" i="3"/>
  <c r="M1876" i="3"/>
  <c r="M1868" i="3"/>
  <c r="M1860" i="3"/>
  <c r="M1848" i="3"/>
  <c r="M1840" i="3"/>
  <c r="M1832" i="3"/>
  <c r="M1824" i="3"/>
  <c r="M1816" i="3"/>
  <c r="M1812" i="3"/>
  <c r="M1808" i="3"/>
  <c r="M1800" i="3"/>
  <c r="M1748" i="3"/>
  <c r="M1740" i="3"/>
  <c r="M1732" i="3"/>
  <c r="M1728" i="3"/>
  <c r="M1720" i="3"/>
  <c r="M1716" i="3"/>
  <c r="M1708" i="3"/>
  <c r="M1700" i="3"/>
  <c r="M1696" i="3"/>
  <c r="M1692" i="3"/>
  <c r="M1688" i="3"/>
  <c r="M1684" i="3"/>
  <c r="M1680" i="3"/>
  <c r="M1672" i="3"/>
  <c r="M1668" i="3"/>
  <c r="M1664" i="3"/>
  <c r="M1660" i="3"/>
  <c r="M1656" i="3"/>
  <c r="M1652" i="3"/>
  <c r="M1648" i="3"/>
  <c r="M1644" i="3"/>
  <c r="M1640" i="3"/>
  <c r="M1636" i="3"/>
  <c r="M1632" i="3"/>
  <c r="M1628" i="3"/>
  <c r="M1624" i="3"/>
  <c r="M1620" i="3"/>
  <c r="M1616" i="3"/>
  <c r="M1612" i="3"/>
  <c r="M1608" i="3"/>
  <c r="M1604" i="3"/>
  <c r="M1600" i="3"/>
  <c r="M1596" i="3"/>
  <c r="M1592" i="3"/>
  <c r="M1588" i="3"/>
  <c r="M1584" i="3"/>
  <c r="M1580" i="3"/>
  <c r="M1576" i="3"/>
  <c r="M1572" i="3"/>
  <c r="M1568" i="3"/>
  <c r="M1564" i="3"/>
  <c r="M1560" i="3"/>
  <c r="M1556" i="3"/>
  <c r="M1552" i="3"/>
  <c r="M1548" i="3"/>
  <c r="M1544" i="3"/>
  <c r="M1540" i="3"/>
  <c r="M1536" i="3"/>
  <c r="M1532" i="3"/>
  <c r="M1528" i="3"/>
  <c r="M1524" i="3"/>
  <c r="M1520" i="3"/>
  <c r="M1516" i="3"/>
  <c r="M1512" i="3"/>
  <c r="M1508" i="3"/>
  <c r="M1504" i="3"/>
  <c r="M1500" i="3"/>
  <c r="M1496" i="3"/>
  <c r="M1492" i="3"/>
  <c r="M1488" i="3"/>
  <c r="M1484" i="3"/>
  <c r="M1480" i="3"/>
  <c r="M1476" i="3"/>
  <c r="M1472" i="3"/>
  <c r="M1468" i="3"/>
  <c r="M1464" i="3"/>
  <c r="M1460" i="3"/>
  <c r="M1456" i="3"/>
  <c r="M1452" i="3"/>
  <c r="M1448" i="3"/>
  <c r="M1444" i="3"/>
  <c r="M1440" i="3"/>
  <c r="M1436" i="3"/>
  <c r="M1432" i="3"/>
  <c r="M1428" i="3"/>
  <c r="M1424" i="3"/>
  <c r="M1420" i="3"/>
  <c r="M1416" i="3"/>
  <c r="M1412" i="3"/>
  <c r="M1408" i="3"/>
  <c r="M1404" i="3"/>
  <c r="M1400" i="3"/>
  <c r="M1396" i="3"/>
  <c r="M1392" i="3"/>
  <c r="M1388" i="3"/>
  <c r="M1384" i="3"/>
  <c r="M1380" i="3"/>
  <c r="M1376" i="3"/>
  <c r="M1372" i="3"/>
  <c r="M1368" i="3"/>
  <c r="M1364" i="3"/>
  <c r="M1360" i="3"/>
  <c r="M1356" i="3"/>
  <c r="M1352" i="3"/>
  <c r="M1348" i="3"/>
  <c r="M1344" i="3"/>
  <c r="M1340" i="3"/>
  <c r="M1336" i="3"/>
  <c r="M1332" i="3"/>
  <c r="M1328" i="3"/>
  <c r="M1324" i="3"/>
  <c r="M1320" i="3"/>
  <c r="M1316" i="3"/>
  <c r="M1312" i="3"/>
  <c r="M1308" i="3"/>
  <c r="M1304" i="3"/>
  <c r="M1300" i="3"/>
  <c r="M1296" i="3"/>
  <c r="M1292" i="3"/>
  <c r="M1288" i="3"/>
  <c r="M1284" i="3"/>
  <c r="M1280" i="3"/>
  <c r="M1276" i="3"/>
  <c r="M1272" i="3"/>
  <c r="M1268" i="3"/>
  <c r="M1264" i="3"/>
  <c r="M1260" i="3"/>
  <c r="M1256" i="3"/>
  <c r="M1252" i="3"/>
  <c r="M1248" i="3"/>
  <c r="M1244" i="3"/>
  <c r="M1240" i="3"/>
  <c r="M1236" i="3"/>
  <c r="M1232" i="3"/>
  <c r="M1228" i="3"/>
  <c r="M1224" i="3"/>
  <c r="M1220" i="3"/>
  <c r="M1216" i="3"/>
  <c r="M1212" i="3"/>
  <c r="M1208" i="3"/>
  <c r="M1204" i="3"/>
  <c r="M1200" i="3"/>
  <c r="M1196" i="3"/>
  <c r="M1192" i="3"/>
  <c r="M1188" i="3"/>
  <c r="M1184" i="3"/>
  <c r="M1180" i="3"/>
  <c r="M1176" i="3"/>
  <c r="M1172" i="3"/>
  <c r="M1168" i="3"/>
  <c r="M1164" i="3"/>
  <c r="M1160" i="3"/>
  <c r="M1156" i="3"/>
  <c r="M1152" i="3"/>
  <c r="M1148" i="3"/>
  <c r="M1144" i="3"/>
  <c r="M1140" i="3"/>
  <c r="M1136" i="3"/>
  <c r="M1132" i="3"/>
  <c r="M1128" i="3"/>
  <c r="M1124" i="3"/>
  <c r="M1120" i="3"/>
  <c r="M1116" i="3"/>
  <c r="M1112" i="3"/>
  <c r="M1108" i="3"/>
  <c r="M1104" i="3"/>
  <c r="M1100" i="3"/>
  <c r="M1096" i="3"/>
  <c r="M1092" i="3"/>
  <c r="M1088" i="3"/>
  <c r="M1084" i="3"/>
  <c r="M1080" i="3"/>
  <c r="M1076" i="3"/>
  <c r="M1072" i="3"/>
  <c r="M1068" i="3"/>
  <c r="M1064" i="3"/>
  <c r="M1060" i="3"/>
  <c r="M1056" i="3"/>
  <c r="M1052" i="3"/>
  <c r="M1048" i="3"/>
  <c r="M1044" i="3"/>
  <c r="M1040" i="3"/>
  <c r="M1036" i="3"/>
  <c r="M1032" i="3"/>
  <c r="M1028" i="3"/>
  <c r="M1024" i="3"/>
  <c r="M1020" i="3"/>
  <c r="M1016" i="3"/>
  <c r="M1012" i="3"/>
  <c r="M1008" i="3"/>
  <c r="M1004" i="3"/>
  <c r="M1000" i="3"/>
  <c r="M996" i="3"/>
  <c r="M992" i="3"/>
  <c r="M988" i="3"/>
  <c r="M984" i="3"/>
  <c r="M980" i="3"/>
  <c r="M976" i="3"/>
  <c r="M972" i="3"/>
  <c r="M968" i="3"/>
  <c r="M964" i="3"/>
  <c r="M960" i="3"/>
  <c r="M956" i="3"/>
  <c r="M952" i="3"/>
  <c r="M948" i="3"/>
  <c r="M944" i="3"/>
  <c r="M940" i="3"/>
  <c r="M936" i="3"/>
  <c r="H936" i="3"/>
  <c r="K936" i="3" s="1"/>
  <c r="M932" i="3"/>
  <c r="M928" i="3"/>
  <c r="M924" i="3"/>
  <c r="M920" i="3"/>
  <c r="H920" i="3"/>
  <c r="K920" i="3" s="1"/>
  <c r="M916" i="3"/>
  <c r="M912" i="3"/>
  <c r="M908" i="3"/>
  <c r="M904" i="3"/>
  <c r="H904" i="3"/>
  <c r="K904" i="3" s="1"/>
  <c r="M900" i="3"/>
  <c r="M896" i="3"/>
  <c r="M892" i="3"/>
  <c r="M888" i="3"/>
  <c r="H888" i="3"/>
  <c r="K888" i="3" s="1"/>
  <c r="M884" i="3"/>
  <c r="M880" i="3"/>
  <c r="M876" i="3"/>
  <c r="M872" i="3"/>
  <c r="H872" i="3"/>
  <c r="K872" i="3" s="1"/>
  <c r="M868" i="3"/>
  <c r="M864" i="3"/>
  <c r="M860" i="3"/>
  <c r="M856" i="3"/>
  <c r="H856" i="3"/>
  <c r="K856" i="3" s="1"/>
  <c r="M852" i="3"/>
  <c r="M848" i="3"/>
  <c r="M844" i="3"/>
  <c r="M840" i="3"/>
  <c r="H840" i="3"/>
  <c r="K840" i="3" s="1"/>
  <c r="M836" i="3"/>
  <c r="M832" i="3"/>
  <c r="M828" i="3"/>
  <c r="M824" i="3"/>
  <c r="H824" i="3"/>
  <c r="K824" i="3" s="1"/>
  <c r="M820" i="3"/>
  <c r="M816" i="3"/>
  <c r="M812" i="3"/>
  <c r="M808" i="3"/>
  <c r="H808" i="3"/>
  <c r="K808" i="3" s="1"/>
  <c r="M804" i="3"/>
  <c r="M800" i="3"/>
  <c r="M796" i="3"/>
  <c r="M792" i="3"/>
  <c r="H792" i="3"/>
  <c r="K792" i="3" s="1"/>
  <c r="M788" i="3"/>
  <c r="M784" i="3"/>
  <c r="M780" i="3"/>
  <c r="M776" i="3"/>
  <c r="H776" i="3"/>
  <c r="K776" i="3" s="1"/>
  <c r="M772" i="3"/>
  <c r="M768" i="3"/>
  <c r="M764" i="3"/>
  <c r="M760" i="3"/>
  <c r="H760" i="3"/>
  <c r="K760" i="3" s="1"/>
  <c r="M756" i="3"/>
  <c r="M752" i="3"/>
  <c r="M748" i="3"/>
  <c r="M744" i="3"/>
  <c r="H744" i="3"/>
  <c r="K744" i="3" s="1"/>
  <c r="M740" i="3"/>
  <c r="M736" i="3"/>
  <c r="M732" i="3"/>
  <c r="M728" i="3"/>
  <c r="H728" i="3"/>
  <c r="K728" i="3" s="1"/>
  <c r="M724" i="3"/>
  <c r="M720" i="3"/>
  <c r="M716" i="3"/>
  <c r="M712" i="3"/>
  <c r="H712" i="3"/>
  <c r="K712" i="3" s="1"/>
  <c r="M708" i="3"/>
  <c r="M704" i="3"/>
  <c r="M700" i="3"/>
  <c r="M696" i="3"/>
  <c r="H696" i="3"/>
  <c r="K696" i="3" s="1"/>
  <c r="M692" i="3"/>
  <c r="M688" i="3"/>
  <c r="M684" i="3"/>
  <c r="M680" i="3"/>
  <c r="H680" i="3"/>
  <c r="K680" i="3" s="1"/>
  <c r="M676" i="3"/>
  <c r="M672" i="3"/>
  <c r="M668" i="3"/>
  <c r="M664" i="3"/>
  <c r="H664" i="3"/>
  <c r="K664" i="3" s="1"/>
  <c r="M660" i="3"/>
  <c r="M656" i="3"/>
  <c r="M652" i="3"/>
  <c r="M648" i="3"/>
  <c r="H648" i="3"/>
  <c r="K648" i="3" s="1"/>
  <c r="M644" i="3"/>
  <c r="M640" i="3"/>
  <c r="M636" i="3"/>
  <c r="M632" i="3"/>
  <c r="H632" i="3"/>
  <c r="K632" i="3" s="1"/>
  <c r="M628" i="3"/>
  <c r="M624" i="3"/>
  <c r="M620" i="3"/>
  <c r="M616" i="3"/>
  <c r="H616" i="3"/>
  <c r="K616" i="3" s="1"/>
  <c r="M612" i="3"/>
  <c r="M608" i="3"/>
  <c r="M604" i="3"/>
  <c r="M600" i="3"/>
  <c r="H600" i="3"/>
  <c r="K600" i="3" s="1"/>
  <c r="M596" i="3"/>
  <c r="M592" i="3"/>
  <c r="M588" i="3"/>
  <c r="M584" i="3"/>
  <c r="H584" i="3"/>
  <c r="K584" i="3" s="1"/>
  <c r="M580" i="3"/>
  <c r="M576" i="3"/>
  <c r="M572" i="3"/>
  <c r="M568" i="3"/>
  <c r="H568" i="3"/>
  <c r="K568" i="3" s="1"/>
  <c r="M564" i="3"/>
  <c r="M560" i="3"/>
  <c r="M556" i="3"/>
  <c r="M552" i="3"/>
  <c r="H552" i="3"/>
  <c r="K552" i="3" s="1"/>
  <c r="M548" i="3"/>
  <c r="M544" i="3"/>
  <c r="M540" i="3"/>
  <c r="M536" i="3"/>
  <c r="H536" i="3"/>
  <c r="K536" i="3" s="1"/>
  <c r="M532" i="3"/>
  <c r="M528" i="3"/>
  <c r="M524" i="3"/>
  <c r="M520" i="3"/>
  <c r="H520" i="3"/>
  <c r="K520" i="3" s="1"/>
  <c r="M516" i="3"/>
  <c r="M512" i="3"/>
  <c r="M508" i="3"/>
  <c r="M504" i="3"/>
  <c r="H504" i="3"/>
  <c r="K504" i="3" s="1"/>
  <c r="M500" i="3"/>
  <c r="M496" i="3"/>
  <c r="M492" i="3"/>
  <c r="M488" i="3"/>
  <c r="H488" i="3"/>
  <c r="K488" i="3" s="1"/>
  <c r="M484" i="3"/>
  <c r="M480" i="3"/>
  <c r="M476" i="3"/>
  <c r="M472" i="3"/>
  <c r="H472" i="3"/>
  <c r="K472" i="3" s="1"/>
  <c r="M468" i="3"/>
  <c r="M464" i="3"/>
  <c r="M460" i="3"/>
  <c r="M456" i="3"/>
  <c r="H456" i="3"/>
  <c r="K456" i="3" s="1"/>
  <c r="M452" i="3"/>
  <c r="M448" i="3"/>
  <c r="M444" i="3"/>
  <c r="M440" i="3"/>
  <c r="H440" i="3"/>
  <c r="K440" i="3" s="1"/>
  <c r="M436" i="3"/>
  <c r="M432" i="3"/>
  <c r="M428" i="3"/>
  <c r="M424" i="3"/>
  <c r="H424" i="3"/>
  <c r="K424" i="3" s="1"/>
  <c r="M420" i="3"/>
  <c r="M416" i="3"/>
  <c r="M412" i="3"/>
  <c r="M408" i="3"/>
  <c r="H408" i="3"/>
  <c r="K408" i="3" s="1"/>
  <c r="M404" i="3"/>
  <c r="H404" i="3"/>
  <c r="K404" i="3" s="1"/>
  <c r="M400" i="3"/>
  <c r="H400" i="3"/>
  <c r="K400" i="3" s="1"/>
  <c r="M396" i="3"/>
  <c r="H396" i="3"/>
  <c r="K396" i="3" s="1"/>
  <c r="M392" i="3"/>
  <c r="M388" i="3"/>
  <c r="H388" i="3"/>
  <c r="K388" i="3" s="1"/>
  <c r="M384" i="3"/>
  <c r="H384" i="3"/>
  <c r="K384" i="3" s="1"/>
  <c r="M380" i="3"/>
  <c r="H380" i="3"/>
  <c r="K380" i="3" s="1"/>
  <c r="M376" i="3"/>
  <c r="M372" i="3"/>
  <c r="H372" i="3"/>
  <c r="K372" i="3" s="1"/>
  <c r="M368" i="3"/>
  <c r="H368" i="3"/>
  <c r="K368" i="3" s="1"/>
  <c r="M364" i="3"/>
  <c r="H364" i="3"/>
  <c r="K364" i="3" s="1"/>
  <c r="M360" i="3"/>
  <c r="H360" i="3"/>
  <c r="K360" i="3" s="1"/>
  <c r="M356" i="3"/>
  <c r="H356" i="3"/>
  <c r="K356" i="3" s="1"/>
  <c r="M352" i="3"/>
  <c r="M348" i="3"/>
  <c r="H348" i="3"/>
  <c r="K348" i="3" s="1"/>
  <c r="M344" i="3"/>
  <c r="H344" i="3"/>
  <c r="K344" i="3" s="1"/>
  <c r="M340" i="3"/>
  <c r="H340" i="3"/>
  <c r="K340" i="3" s="1"/>
  <c r="M336" i="3"/>
  <c r="H336" i="3"/>
  <c r="K336" i="3" s="1"/>
  <c r="M332" i="3"/>
  <c r="H332" i="3"/>
  <c r="K332" i="3" s="1"/>
  <c r="M328" i="3"/>
  <c r="H328" i="3"/>
  <c r="K328" i="3" s="1"/>
  <c r="M324" i="3"/>
  <c r="M320" i="3"/>
  <c r="H320" i="3"/>
  <c r="K320" i="3" s="1"/>
  <c r="M316" i="3"/>
  <c r="M312" i="3"/>
  <c r="H312" i="3"/>
  <c r="K312" i="3" s="1"/>
  <c r="M308" i="3"/>
  <c r="H308" i="3"/>
  <c r="K308" i="3" s="1"/>
  <c r="M304" i="3"/>
  <c r="H304" i="3"/>
  <c r="K304" i="3" s="1"/>
  <c r="M300" i="3"/>
  <c r="H300" i="3"/>
  <c r="K300" i="3" s="1"/>
  <c r="M296" i="3"/>
  <c r="H296" i="3"/>
  <c r="K296" i="3" s="1"/>
  <c r="M292" i="3"/>
  <c r="H292" i="3"/>
  <c r="K292" i="3" s="1"/>
  <c r="M288" i="3"/>
  <c r="M284" i="3"/>
  <c r="H284" i="3"/>
  <c r="K284" i="3" s="1"/>
  <c r="M280" i="3"/>
  <c r="H280" i="3"/>
  <c r="K280" i="3" s="1"/>
  <c r="M276" i="3"/>
  <c r="H276" i="3"/>
  <c r="K276" i="3" s="1"/>
  <c r="M272" i="3"/>
  <c r="H272" i="3"/>
  <c r="K272" i="3" s="1"/>
  <c r="M268" i="3"/>
  <c r="H268" i="3"/>
  <c r="K268" i="3" s="1"/>
  <c r="M264" i="3"/>
  <c r="H264" i="3"/>
  <c r="K264" i="3" s="1"/>
  <c r="M260" i="3"/>
  <c r="M256" i="3"/>
  <c r="H256" i="3"/>
  <c r="K256" i="3" s="1"/>
  <c r="M252" i="3"/>
  <c r="H252" i="3"/>
  <c r="K252" i="3" s="1"/>
  <c r="M248" i="3"/>
  <c r="H248" i="3"/>
  <c r="K248" i="3" s="1"/>
  <c r="M244" i="3"/>
  <c r="H244" i="3"/>
  <c r="K244" i="3" s="1"/>
  <c r="M240" i="3"/>
  <c r="H240" i="3"/>
  <c r="K240" i="3" s="1"/>
  <c r="M236" i="3"/>
  <c r="H236" i="3"/>
  <c r="K236" i="3" s="1"/>
  <c r="M232" i="3"/>
  <c r="H232" i="3"/>
  <c r="K232" i="3" s="1"/>
  <c r="M228" i="3"/>
  <c r="H228" i="3"/>
  <c r="K228" i="3" s="1"/>
  <c r="M224" i="3"/>
  <c r="M220" i="3"/>
  <c r="H220" i="3"/>
  <c r="K220" i="3" s="1"/>
  <c r="M216" i="3"/>
  <c r="H216" i="3"/>
  <c r="K216" i="3" s="1"/>
  <c r="M212" i="3"/>
  <c r="H212" i="3"/>
  <c r="K212" i="3" s="1"/>
  <c r="M208" i="3"/>
  <c r="H208" i="3"/>
  <c r="K208" i="3" s="1"/>
  <c r="M204" i="3"/>
  <c r="H204" i="3"/>
  <c r="K204" i="3" s="1"/>
  <c r="M200" i="3"/>
  <c r="H200" i="3"/>
  <c r="K200" i="3" s="1"/>
  <c r="M196" i="3"/>
  <c r="M192" i="3"/>
  <c r="H192" i="3"/>
  <c r="K192" i="3" s="1"/>
  <c r="M188" i="3"/>
  <c r="M184" i="3"/>
  <c r="H184" i="3"/>
  <c r="K184" i="3" s="1"/>
  <c r="M180" i="3"/>
  <c r="H180" i="3"/>
  <c r="K180" i="3" s="1"/>
  <c r="M176" i="3"/>
  <c r="H176" i="3"/>
  <c r="K176" i="3" s="1"/>
  <c r="M172" i="3"/>
  <c r="H172" i="3"/>
  <c r="K172" i="3" s="1"/>
  <c r="M168" i="3"/>
  <c r="H168" i="3"/>
  <c r="K168" i="3" s="1"/>
  <c r="M164" i="3"/>
  <c r="H164" i="3"/>
  <c r="K164" i="3" s="1"/>
  <c r="M160" i="3"/>
  <c r="M156" i="3"/>
  <c r="H156" i="3"/>
  <c r="K156" i="3" s="1"/>
  <c r="M152" i="3"/>
  <c r="H152" i="3"/>
  <c r="K152" i="3" s="1"/>
  <c r="M148" i="3"/>
  <c r="H148" i="3"/>
  <c r="K148" i="3" s="1"/>
  <c r="M144" i="3"/>
  <c r="H144" i="3"/>
  <c r="K144" i="3" s="1"/>
  <c r="M140" i="3"/>
  <c r="H140" i="3"/>
  <c r="K140" i="3" s="1"/>
  <c r="M136" i="3"/>
  <c r="H136" i="3"/>
  <c r="K136" i="3" s="1"/>
  <c r="M132" i="3"/>
  <c r="M128" i="3"/>
  <c r="H128" i="3"/>
  <c r="K128" i="3" s="1"/>
  <c r="M124" i="3"/>
  <c r="M120" i="3"/>
  <c r="H120" i="3"/>
  <c r="K120" i="3" s="1"/>
  <c r="M116" i="3"/>
  <c r="H116" i="3"/>
  <c r="K116" i="3" s="1"/>
  <c r="M112" i="3"/>
  <c r="H112" i="3"/>
  <c r="K112" i="3" s="1"/>
  <c r="M108" i="3"/>
  <c r="H108" i="3"/>
  <c r="K108" i="3" s="1"/>
  <c r="M104" i="3"/>
  <c r="H104" i="3"/>
  <c r="K104" i="3" s="1"/>
  <c r="M100" i="3"/>
  <c r="H100" i="3"/>
  <c r="K100" i="3" s="1"/>
  <c r="M96" i="3"/>
  <c r="M92" i="3"/>
  <c r="H92" i="3"/>
  <c r="K92" i="3" s="1"/>
  <c r="M88" i="3"/>
  <c r="H88" i="3"/>
  <c r="K88" i="3" s="1"/>
  <c r="M84" i="3"/>
  <c r="H84" i="3"/>
  <c r="K84" i="3" s="1"/>
  <c r="M80" i="3"/>
  <c r="H80" i="3"/>
  <c r="K80" i="3" s="1"/>
  <c r="M76" i="3"/>
  <c r="H76" i="3"/>
  <c r="K76" i="3" s="1"/>
  <c r="M72" i="3"/>
  <c r="H72" i="3"/>
  <c r="K72" i="3" s="1"/>
  <c r="M68" i="3"/>
  <c r="M64" i="3"/>
  <c r="H64" i="3"/>
  <c r="K64" i="3" s="1"/>
  <c r="M60" i="3"/>
  <c r="H60" i="3"/>
  <c r="K60" i="3" s="1"/>
  <c r="M56" i="3"/>
  <c r="H56" i="3"/>
  <c r="K56" i="3" s="1"/>
  <c r="M52" i="3"/>
  <c r="H52" i="3"/>
  <c r="K52" i="3" s="1"/>
  <c r="M48" i="3"/>
  <c r="H48" i="3"/>
  <c r="K48" i="3" s="1"/>
  <c r="M44" i="3"/>
  <c r="H44" i="3"/>
  <c r="K44" i="3" s="1"/>
  <c r="M40" i="3"/>
  <c r="H40" i="3"/>
  <c r="K40" i="3" s="1"/>
  <c r="M36" i="3"/>
  <c r="H36" i="3"/>
  <c r="K36" i="3" s="1"/>
  <c r="M32" i="3"/>
  <c r="H32" i="3"/>
  <c r="K32" i="3" s="1"/>
  <c r="M28" i="3"/>
  <c r="H28" i="3"/>
  <c r="K28" i="3" s="1"/>
  <c r="M24" i="3"/>
  <c r="H24" i="3"/>
  <c r="K24" i="3" s="1"/>
  <c r="M20" i="3"/>
  <c r="H20" i="3"/>
  <c r="K20" i="3" s="1"/>
  <c r="M16" i="3"/>
  <c r="H16" i="3"/>
  <c r="K16" i="3" s="1"/>
  <c r="H2028" i="3"/>
  <c r="K2028" i="3" s="1"/>
  <c r="H2012" i="3"/>
  <c r="K2012" i="3" s="1"/>
  <c r="H1996" i="3"/>
  <c r="K1996" i="3" s="1"/>
  <c r="H1980" i="3"/>
  <c r="K1980" i="3" s="1"/>
  <c r="H1964" i="3"/>
  <c r="K1964" i="3" s="1"/>
  <c r="H1948" i="3"/>
  <c r="K1948" i="3" s="1"/>
  <c r="H1932" i="3"/>
  <c r="K1932" i="3" s="1"/>
  <c r="H1916" i="3"/>
  <c r="K1916" i="3" s="1"/>
  <c r="H1900" i="3"/>
  <c r="K1900" i="3" s="1"/>
  <c r="H1884" i="3"/>
  <c r="K1884" i="3" s="1"/>
  <c r="H1868" i="3"/>
  <c r="K1868" i="3" s="1"/>
  <c r="H1852" i="3"/>
  <c r="K1852" i="3" s="1"/>
  <c r="H1836" i="3"/>
  <c r="K1836" i="3" s="1"/>
  <c r="H1820" i="3"/>
  <c r="K1820" i="3" s="1"/>
  <c r="H1804" i="3"/>
  <c r="K1804" i="3" s="1"/>
  <c r="H1788" i="3"/>
  <c r="K1788" i="3" s="1"/>
  <c r="H1772" i="3"/>
  <c r="K1772" i="3" s="1"/>
  <c r="H1756" i="3"/>
  <c r="K1756" i="3" s="1"/>
  <c r="H1740" i="3"/>
  <c r="K1740" i="3" s="1"/>
  <c r="H1724" i="3"/>
  <c r="K1724" i="3" s="1"/>
  <c r="H1708" i="3"/>
  <c r="K1708" i="3" s="1"/>
  <c r="H1692" i="3"/>
  <c r="K1692" i="3" s="1"/>
  <c r="H1676" i="3"/>
  <c r="K1676" i="3" s="1"/>
  <c r="H1660" i="3"/>
  <c r="K1660" i="3" s="1"/>
  <c r="H1644" i="3"/>
  <c r="K1644" i="3" s="1"/>
  <c r="H1628" i="3"/>
  <c r="K1628" i="3" s="1"/>
  <c r="H1612" i="3"/>
  <c r="K1612" i="3" s="1"/>
  <c r="H1596" i="3"/>
  <c r="K1596" i="3" s="1"/>
  <c r="H1580" i="3"/>
  <c r="K1580" i="3" s="1"/>
  <c r="H1564" i="3"/>
  <c r="K1564" i="3" s="1"/>
  <c r="H1548" i="3"/>
  <c r="K1548" i="3" s="1"/>
  <c r="H1532" i="3"/>
  <c r="K1532" i="3" s="1"/>
  <c r="H1516" i="3"/>
  <c r="K1516" i="3" s="1"/>
  <c r="H1500" i="3"/>
  <c r="K1500" i="3" s="1"/>
  <c r="H1484" i="3"/>
  <c r="K1484" i="3" s="1"/>
  <c r="H1468" i="3"/>
  <c r="K1468" i="3" s="1"/>
  <c r="H1452" i="3"/>
  <c r="K1452" i="3" s="1"/>
  <c r="H1436" i="3"/>
  <c r="K1436" i="3" s="1"/>
  <c r="H1420" i="3"/>
  <c r="K1420" i="3" s="1"/>
  <c r="H1404" i="3"/>
  <c r="K1404" i="3" s="1"/>
  <c r="H1388" i="3"/>
  <c r="K1388" i="3" s="1"/>
  <c r="H1372" i="3"/>
  <c r="K1372" i="3" s="1"/>
  <c r="H1356" i="3"/>
  <c r="K1356" i="3" s="1"/>
  <c r="H1340" i="3"/>
  <c r="K1340" i="3" s="1"/>
  <c r="H1324" i="3"/>
  <c r="K1324" i="3" s="1"/>
  <c r="H1308" i="3"/>
  <c r="K1308" i="3" s="1"/>
  <c r="H1292" i="3"/>
  <c r="K1292" i="3" s="1"/>
  <c r="H1276" i="3"/>
  <c r="K1276" i="3" s="1"/>
  <c r="H1260" i="3"/>
  <c r="K1260" i="3" s="1"/>
  <c r="H1244" i="3"/>
  <c r="K1244" i="3" s="1"/>
  <c r="H1228" i="3"/>
  <c r="K1228" i="3" s="1"/>
  <c r="H1212" i="3"/>
  <c r="K1212" i="3" s="1"/>
  <c r="H1196" i="3"/>
  <c r="K1196" i="3" s="1"/>
  <c r="H1180" i="3"/>
  <c r="K1180" i="3" s="1"/>
  <c r="H1164" i="3"/>
  <c r="K1164" i="3" s="1"/>
  <c r="H1148" i="3"/>
  <c r="K1148" i="3" s="1"/>
  <c r="H1132" i="3"/>
  <c r="K1132" i="3" s="1"/>
  <c r="H1116" i="3"/>
  <c r="K1116" i="3" s="1"/>
  <c r="H1100" i="3"/>
  <c r="K1100" i="3" s="1"/>
  <c r="H1084" i="3"/>
  <c r="K1084" i="3" s="1"/>
  <c r="H1068" i="3"/>
  <c r="K1068" i="3" s="1"/>
  <c r="H1052" i="3"/>
  <c r="K1052" i="3" s="1"/>
  <c r="H1036" i="3"/>
  <c r="K1036" i="3" s="1"/>
  <c r="H1020" i="3"/>
  <c r="K1020" i="3" s="1"/>
  <c r="H1004" i="3"/>
  <c r="K1004" i="3" s="1"/>
  <c r="H988" i="3"/>
  <c r="K988" i="3" s="1"/>
  <c r="H972" i="3"/>
  <c r="K972" i="3" s="1"/>
  <c r="H956" i="3"/>
  <c r="K956" i="3" s="1"/>
  <c r="H940" i="3"/>
  <c r="K940" i="3" s="1"/>
  <c r="H916" i="3"/>
  <c r="K916" i="3" s="1"/>
  <c r="H896" i="3"/>
  <c r="K896" i="3" s="1"/>
  <c r="H876" i="3"/>
  <c r="K876" i="3" s="1"/>
  <c r="H852" i="3"/>
  <c r="K852" i="3" s="1"/>
  <c r="H832" i="3"/>
  <c r="K832" i="3" s="1"/>
  <c r="H812" i="3"/>
  <c r="K812" i="3" s="1"/>
  <c r="H788" i="3"/>
  <c r="K788" i="3" s="1"/>
  <c r="H768" i="3"/>
  <c r="K768" i="3" s="1"/>
  <c r="H748" i="3"/>
  <c r="K748" i="3" s="1"/>
  <c r="H724" i="3"/>
  <c r="K724" i="3" s="1"/>
  <c r="H704" i="3"/>
  <c r="K704" i="3" s="1"/>
  <c r="H684" i="3"/>
  <c r="K684" i="3" s="1"/>
  <c r="H660" i="3"/>
  <c r="K660" i="3" s="1"/>
  <c r="H640" i="3"/>
  <c r="K640" i="3" s="1"/>
  <c r="H620" i="3"/>
  <c r="K620" i="3" s="1"/>
  <c r="H596" i="3"/>
  <c r="K596" i="3" s="1"/>
  <c r="H576" i="3"/>
  <c r="K576" i="3" s="1"/>
  <c r="H556" i="3"/>
  <c r="K556" i="3" s="1"/>
  <c r="H532" i="3"/>
  <c r="K532" i="3" s="1"/>
  <c r="H512" i="3"/>
  <c r="K512" i="3" s="1"/>
  <c r="H492" i="3"/>
  <c r="K492" i="3" s="1"/>
  <c r="H468" i="3"/>
  <c r="K468" i="3" s="1"/>
  <c r="H448" i="3"/>
  <c r="K448" i="3" s="1"/>
  <c r="H428" i="3"/>
  <c r="K428" i="3" s="1"/>
  <c r="H403" i="3"/>
  <c r="K403" i="3" s="1"/>
  <c r="H376" i="3"/>
  <c r="K376" i="3" s="1"/>
  <c r="H303" i="3"/>
  <c r="K303" i="3" s="1"/>
  <c r="H239" i="3"/>
  <c r="K239" i="3" s="1"/>
  <c r="H139" i="3"/>
  <c r="K139" i="3" s="1"/>
  <c r="H103" i="3"/>
  <c r="K103" i="3" s="1"/>
  <c r="H68" i="3"/>
  <c r="K68" i="3" s="1"/>
  <c r="M2024" i="3"/>
  <c r="M1976" i="3"/>
  <c r="M1992" i="3"/>
  <c r="D1946" i="3"/>
  <c r="M1942" i="3"/>
  <c r="D1938" i="3"/>
  <c r="M1934" i="3"/>
  <c r="D1930" i="3"/>
  <c r="D1926" i="3"/>
  <c r="D1922" i="3"/>
  <c r="M1918" i="3"/>
  <c r="D1914" i="3"/>
  <c r="M1910" i="3"/>
  <c r="D1906" i="3"/>
  <c r="D1902" i="3"/>
  <c r="D1898" i="3"/>
  <c r="D1894" i="3"/>
  <c r="D1890" i="3"/>
  <c r="D1886" i="3"/>
  <c r="D1882" i="3"/>
  <c r="D1878" i="3"/>
  <c r="D1874" i="3"/>
  <c r="D1870" i="3"/>
  <c r="D1866" i="3"/>
  <c r="D1862" i="3"/>
  <c r="D1858" i="3"/>
  <c r="D1854" i="3"/>
  <c r="D1850" i="3"/>
  <c r="D1846" i="3"/>
  <c r="D1842" i="3"/>
  <c r="D1838" i="3"/>
  <c r="D1834" i="3"/>
  <c r="D1830" i="3"/>
  <c r="D1826" i="3"/>
  <c r="M1822" i="3"/>
  <c r="M1818" i="3"/>
  <c r="D1814" i="3"/>
  <c r="D1810" i="3"/>
  <c r="M1806" i="3"/>
  <c r="D1802" i="3"/>
  <c r="M1798" i="3"/>
  <c r="M1794" i="3"/>
  <c r="D1790" i="3"/>
  <c r="D1786" i="3"/>
  <c r="D1778" i="3"/>
  <c r="M1774" i="3"/>
  <c r="D1770" i="3"/>
  <c r="D1766" i="3"/>
  <c r="M1762" i="3"/>
  <c r="D1758" i="3"/>
  <c r="D1754" i="3"/>
  <c r="M1750" i="3"/>
  <c r="M1746" i="3"/>
  <c r="M1742" i="3"/>
  <c r="M1738" i="3"/>
  <c r="D1734" i="3"/>
  <c r="D1730" i="3"/>
  <c r="D1726" i="3"/>
  <c r="D1722" i="3"/>
  <c r="D1718" i="3"/>
  <c r="M1714" i="3"/>
  <c r="D1710" i="3"/>
  <c r="D1706" i="3"/>
  <c r="M1702" i="3"/>
  <c r="M1698" i="3"/>
  <c r="M1694" i="3"/>
  <c r="M1690" i="3"/>
  <c r="D1686" i="3"/>
  <c r="D1682" i="3"/>
  <c r="D1678" i="3"/>
  <c r="D1674" i="3"/>
  <c r="D1670" i="3"/>
  <c r="D1666" i="3"/>
  <c r="M1662" i="3"/>
  <c r="M1658" i="3"/>
  <c r="D1650" i="3"/>
  <c r="M1646" i="3"/>
  <c r="M1642" i="3"/>
  <c r="D1638" i="3"/>
  <c r="D1634" i="3"/>
  <c r="D1630" i="3"/>
  <c r="D1626" i="3"/>
  <c r="D1622" i="3"/>
  <c r="D1618" i="3"/>
  <c r="D1614" i="3"/>
  <c r="D1610" i="3"/>
  <c r="M1606" i="3"/>
  <c r="M1602" i="3"/>
  <c r="D1598" i="3"/>
  <c r="D1594" i="3"/>
  <c r="M1586" i="3"/>
  <c r="M1582" i="3"/>
  <c r="D1578" i="3"/>
  <c r="D1574" i="3"/>
  <c r="D1570" i="3"/>
  <c r="M1566" i="3"/>
  <c r="D1562" i="3"/>
  <c r="M1558" i="3"/>
  <c r="M1554" i="3"/>
  <c r="D1550" i="3"/>
  <c r="D1546" i="3"/>
  <c r="D1542" i="3"/>
  <c r="M1538" i="3"/>
  <c r="M1534" i="3"/>
  <c r="M1530" i="3"/>
  <c r="D1526" i="3"/>
  <c r="D1522" i="3"/>
  <c r="D1518" i="3"/>
  <c r="D1514" i="3"/>
  <c r="M1510" i="3"/>
  <c r="M1506" i="3"/>
  <c r="M1502" i="3"/>
  <c r="D1498" i="3"/>
  <c r="D1494" i="3"/>
  <c r="D1490" i="3"/>
  <c r="M1486" i="3"/>
  <c r="D1482" i="3"/>
  <c r="D1478" i="3"/>
  <c r="M1474" i="3"/>
  <c r="M1470" i="3"/>
  <c r="M1466" i="3"/>
  <c r="D1462" i="3"/>
  <c r="D1458" i="3"/>
  <c r="D1454" i="3"/>
  <c r="M1450" i="3"/>
  <c r="M1446" i="3"/>
  <c r="D1442" i="3"/>
  <c r="D1438" i="3"/>
  <c r="M1434" i="3"/>
  <c r="M1430" i="3"/>
  <c r="M1426" i="3"/>
  <c r="D1422" i="3"/>
  <c r="D1418" i="3"/>
  <c r="D1414" i="3"/>
  <c r="D1410" i="3"/>
  <c r="M1406" i="3"/>
  <c r="D1402" i="3"/>
  <c r="D1398" i="3"/>
  <c r="D1394" i="3"/>
  <c r="D1390" i="3"/>
  <c r="M1386" i="3"/>
  <c r="D1382" i="3"/>
  <c r="D1378" i="3"/>
  <c r="D1374" i="3"/>
  <c r="D1370" i="3"/>
  <c r="D1366" i="3"/>
  <c r="M1362" i="3"/>
  <c r="M1358" i="3"/>
  <c r="D1354" i="3"/>
  <c r="D1350" i="3"/>
  <c r="D1346" i="3"/>
  <c r="D1342" i="3"/>
  <c r="D1338" i="3"/>
  <c r="D1334" i="3"/>
  <c r="M1330" i="3"/>
  <c r="D1326" i="3"/>
  <c r="D1322" i="3"/>
  <c r="M1318" i="3"/>
  <c r="D1314" i="3"/>
  <c r="D1310" i="3"/>
  <c r="D1306" i="3"/>
  <c r="D1302" i="3"/>
  <c r="M1298" i="3"/>
  <c r="D1294" i="3"/>
  <c r="D1290" i="3"/>
  <c r="D1286" i="3"/>
  <c r="D1282" i="3"/>
  <c r="D1278" i="3"/>
  <c r="D1274" i="3"/>
  <c r="D1266" i="3"/>
  <c r="D1262" i="3"/>
  <c r="D1258" i="3"/>
  <c r="M1254" i="3"/>
  <c r="D1250" i="3"/>
  <c r="M1246" i="3"/>
  <c r="D1242" i="3"/>
  <c r="M1238" i="3"/>
  <c r="D1234" i="3"/>
  <c r="D1230" i="3"/>
  <c r="D1226" i="3"/>
  <c r="D1222" i="3"/>
  <c r="D1218" i="3"/>
  <c r="D1214" i="3"/>
  <c r="D1210" i="3"/>
  <c r="D1206" i="3"/>
  <c r="D1202" i="3"/>
  <c r="D1198" i="3"/>
  <c r="D1194" i="3"/>
  <c r="M1190" i="3"/>
  <c r="D1186" i="3"/>
  <c r="D1182" i="3"/>
  <c r="D1178" i="3"/>
  <c r="D1174" i="3"/>
  <c r="D1170" i="3"/>
  <c r="D1166" i="3"/>
  <c r="D1162" i="3"/>
  <c r="M1158" i="3"/>
  <c r="D1154" i="3"/>
  <c r="M1150" i="3"/>
  <c r="M1146" i="3"/>
  <c r="D1138" i="3"/>
  <c r="M1134" i="3"/>
  <c r="M1130" i="3"/>
  <c r="M1126" i="3"/>
  <c r="D1122" i="3"/>
  <c r="M1118" i="3"/>
  <c r="M1114" i="3"/>
  <c r="M1110" i="3"/>
  <c r="M1106" i="3"/>
  <c r="D1102" i="3"/>
  <c r="D1098" i="3"/>
  <c r="M1094" i="3"/>
  <c r="D1090" i="3"/>
  <c r="M1086" i="3"/>
  <c r="M1082" i="3"/>
  <c r="D1074" i="3"/>
  <c r="D1070" i="3"/>
  <c r="D1066" i="3"/>
  <c r="M1062" i="3"/>
  <c r="D1058" i="3"/>
  <c r="D1054" i="3"/>
  <c r="D1050" i="3"/>
  <c r="D1046" i="3"/>
  <c r="D1042" i="3"/>
  <c r="M1038" i="3"/>
  <c r="D1034" i="3"/>
  <c r="D1030" i="3"/>
  <c r="D1026" i="3"/>
  <c r="D1022" i="3"/>
  <c r="M1018" i="3"/>
  <c r="D1014" i="3"/>
  <c r="D1010" i="3"/>
  <c r="M1006" i="3"/>
  <c r="D1002" i="3"/>
  <c r="M998" i="3"/>
  <c r="D994" i="3"/>
  <c r="D990" i="3"/>
  <c r="D986" i="3"/>
  <c r="M982" i="3"/>
  <c r="D978" i="3"/>
  <c r="M974" i="3"/>
  <c r="M970" i="3"/>
  <c r="D966" i="3"/>
  <c r="D962" i="3"/>
  <c r="D958" i="3"/>
  <c r="D954" i="3"/>
  <c r="D950" i="3"/>
  <c r="D946" i="3"/>
  <c r="M942" i="3"/>
  <c r="D938" i="3"/>
  <c r="D934" i="3"/>
  <c r="M930" i="3"/>
  <c r="D926" i="3"/>
  <c r="D922" i="3"/>
  <c r="D918" i="3"/>
  <c r="M914" i="3"/>
  <c r="M910" i="3"/>
  <c r="D906" i="3"/>
  <c r="D902" i="3"/>
  <c r="M898" i="3"/>
  <c r="D894" i="3"/>
  <c r="D890" i="3"/>
  <c r="D886" i="3"/>
  <c r="M882" i="3"/>
  <c r="D878" i="3"/>
  <c r="D874" i="3"/>
  <c r="D870" i="3"/>
  <c r="D866" i="3"/>
  <c r="D862" i="3"/>
  <c r="M858" i="3"/>
  <c r="M854" i="3"/>
  <c r="M850" i="3"/>
  <c r="D846" i="3"/>
  <c r="D842" i="3"/>
  <c r="M838" i="3"/>
  <c r="D834" i="3"/>
  <c r="M830" i="3"/>
  <c r="D826" i="3"/>
  <c r="D822" i="3"/>
  <c r="M818" i="3"/>
  <c r="M814" i="3"/>
  <c r="D810" i="3"/>
  <c r="M806" i="3"/>
  <c r="D802" i="3"/>
  <c r="D798" i="3"/>
  <c r="M794" i="3"/>
  <c r="D790" i="3"/>
  <c r="D786" i="3"/>
  <c r="M782" i="3"/>
  <c r="D778" i="3"/>
  <c r="M774" i="3"/>
  <c r="D770" i="3"/>
  <c r="M766" i="3"/>
  <c r="D762" i="3"/>
  <c r="D758" i="3"/>
  <c r="M754" i="3"/>
  <c r="D750" i="3"/>
  <c r="D746" i="3"/>
  <c r="M742" i="3"/>
  <c r="M738" i="3"/>
  <c r="D734" i="3"/>
  <c r="D730" i="3"/>
  <c r="M726" i="3"/>
  <c r="D722" i="3"/>
  <c r="D718" i="3"/>
  <c r="M714" i="3"/>
  <c r="D710" i="3"/>
  <c r="D706" i="3"/>
  <c r="M702" i="3"/>
  <c r="D698" i="3"/>
  <c r="D694" i="3"/>
  <c r="D690" i="3"/>
  <c r="D686" i="3"/>
  <c r="M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M614" i="3"/>
  <c r="D610" i="3"/>
  <c r="D606" i="3"/>
  <c r="M602" i="3"/>
  <c r="D598" i="3"/>
  <c r="M594" i="3"/>
  <c r="D590" i="3"/>
  <c r="D586" i="3"/>
  <c r="D582" i="3"/>
  <c r="D578" i="3"/>
  <c r="D574" i="3"/>
  <c r="D570" i="3"/>
  <c r="D566" i="3"/>
  <c r="D562" i="3"/>
  <c r="D558" i="3"/>
  <c r="D554" i="3"/>
  <c r="D550" i="3"/>
  <c r="M546" i="3"/>
  <c r="D542" i="3"/>
  <c r="D538" i="3"/>
  <c r="D534" i="3"/>
  <c r="D530" i="3"/>
  <c r="M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M334" i="3"/>
  <c r="H334" i="3"/>
  <c r="K334" i="3" s="1"/>
  <c r="D330" i="3"/>
  <c r="D326" i="3"/>
  <c r="D322" i="3"/>
  <c r="M318" i="3"/>
  <c r="H318" i="3"/>
  <c r="K318" i="3" s="1"/>
  <c r="D314" i="3"/>
  <c r="D310" i="3"/>
  <c r="D306" i="3"/>
  <c r="D302" i="3"/>
  <c r="D298" i="3"/>
  <c r="D294" i="3"/>
  <c r="D290" i="3"/>
  <c r="D286" i="3"/>
  <c r="M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M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M22" i="3"/>
  <c r="D18" i="3"/>
  <c r="D14" i="3"/>
  <c r="M1654" i="3"/>
  <c r="M1142" i="3"/>
  <c r="D2033" i="3"/>
  <c r="D2029" i="3"/>
  <c r="D2025" i="3"/>
  <c r="M2021" i="3"/>
  <c r="M2013" i="3"/>
  <c r="D2009" i="3"/>
  <c r="D2005" i="3"/>
  <c r="D2001" i="3"/>
  <c r="M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M1933" i="3"/>
  <c r="D1929" i="3"/>
  <c r="D1925" i="3"/>
  <c r="D1921" i="3"/>
  <c r="M1917" i="3"/>
  <c r="D1913" i="3"/>
  <c r="D1909" i="3"/>
  <c r="D1905" i="3"/>
  <c r="D1901" i="3"/>
  <c r="D1897" i="3"/>
  <c r="M1893" i="3"/>
  <c r="D1889" i="3"/>
  <c r="D1885" i="3"/>
  <c r="D1881" i="3"/>
  <c r="D1877" i="3"/>
  <c r="D1873" i="3"/>
  <c r="M1869" i="3"/>
  <c r="D1865" i="3"/>
  <c r="D1861" i="3"/>
  <c r="D1857" i="3"/>
  <c r="D1853" i="3"/>
  <c r="D1849" i="3"/>
  <c r="D1845" i="3"/>
  <c r="D1841" i="3"/>
  <c r="D1837" i="3"/>
  <c r="D1833" i="3"/>
  <c r="D1829" i="3"/>
  <c r="D1825" i="3"/>
  <c r="M1821" i="3"/>
  <c r="M1817" i="3"/>
  <c r="M1813" i="3"/>
  <c r="M1809" i="3"/>
  <c r="D1805" i="3"/>
  <c r="M1801" i="3"/>
  <c r="M1797" i="3"/>
  <c r="D1793" i="3"/>
  <c r="M1789" i="3"/>
  <c r="D1785" i="3"/>
  <c r="M1781" i="3"/>
  <c r="M1777" i="3"/>
  <c r="M1773" i="3"/>
  <c r="D1769" i="3"/>
  <c r="M1765" i="3"/>
  <c r="D1757" i="3"/>
  <c r="D1753" i="3"/>
  <c r="M1749" i="3"/>
  <c r="D1745" i="3"/>
  <c r="D1741" i="3"/>
  <c r="D1737" i="3"/>
  <c r="D1733" i="3"/>
  <c r="D1729" i="3"/>
  <c r="M1725" i="3"/>
  <c r="D1721" i="3"/>
  <c r="D1717" i="3"/>
  <c r="M1713" i="3"/>
  <c r="M1709" i="3"/>
  <c r="D1705" i="3"/>
  <c r="D1701" i="3"/>
  <c r="D1693" i="3"/>
  <c r="D1689" i="3"/>
  <c r="D1685" i="3"/>
  <c r="M1681" i="3"/>
  <c r="M1677" i="3"/>
  <c r="D1673" i="3"/>
  <c r="D1669" i="3"/>
  <c r="D1665" i="3"/>
  <c r="M1661" i="3"/>
  <c r="D1657" i="3"/>
  <c r="M1653" i="3"/>
  <c r="M1649" i="3"/>
  <c r="M1645" i="3"/>
  <c r="D1641" i="3"/>
  <c r="D1637" i="3"/>
  <c r="M1629" i="3"/>
  <c r="D1625" i="3"/>
  <c r="M1621" i="3"/>
  <c r="M1617" i="3"/>
  <c r="M1613" i="3"/>
  <c r="D1609" i="3"/>
  <c r="M1605" i="3"/>
  <c r="D1601" i="3"/>
  <c r="D1597" i="3"/>
  <c r="D1593" i="3"/>
  <c r="M1589" i="3"/>
  <c r="D1585" i="3"/>
  <c r="D1581" i="3"/>
  <c r="M1577" i="3"/>
  <c r="M1573" i="3"/>
  <c r="D1569" i="3"/>
  <c r="M1565" i="3"/>
  <c r="M1561" i="3"/>
  <c r="D1557" i="3"/>
  <c r="D1553" i="3"/>
  <c r="M1549" i="3"/>
  <c r="D1545" i="3"/>
  <c r="M1541" i="3"/>
  <c r="D1537" i="3"/>
  <c r="D1533" i="3"/>
  <c r="M1529" i="3"/>
  <c r="M1525" i="3"/>
  <c r="M1521" i="3"/>
  <c r="D1517" i="3"/>
  <c r="M1513" i="3"/>
  <c r="D1509" i="3"/>
  <c r="D1505" i="3"/>
  <c r="D1501" i="3"/>
  <c r="M1497" i="3"/>
  <c r="M1493" i="3"/>
  <c r="D1489" i="3"/>
  <c r="D1485" i="3"/>
  <c r="M1481" i="3"/>
  <c r="D1477" i="3"/>
  <c r="D1473" i="3"/>
  <c r="D1469" i="3"/>
  <c r="D1465" i="3"/>
  <c r="D1461" i="3"/>
  <c r="M1457" i="3"/>
  <c r="D1453" i="3"/>
  <c r="M1449" i="3"/>
  <c r="D1445" i="3"/>
  <c r="M1437" i="3"/>
  <c r="D1433" i="3"/>
  <c r="M1429" i="3"/>
  <c r="M1425" i="3"/>
  <c r="D1421" i="3"/>
  <c r="D1417" i="3"/>
  <c r="D1413" i="3"/>
  <c r="D1409" i="3"/>
  <c r="M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M1341" i="3"/>
  <c r="D1337" i="3"/>
  <c r="M1333" i="3"/>
  <c r="M1329" i="3"/>
  <c r="M1325" i="3"/>
  <c r="D1321" i="3"/>
  <c r="M1317" i="3"/>
  <c r="D1309" i="3"/>
  <c r="M1305" i="3"/>
  <c r="D1301" i="3"/>
  <c r="D1297" i="3"/>
  <c r="D1293" i="3"/>
  <c r="D1289" i="3"/>
  <c r="D1285" i="3"/>
  <c r="D1281" i="3"/>
  <c r="M1277" i="3"/>
  <c r="D1273" i="3"/>
  <c r="M1269" i="3"/>
  <c r="D1265" i="3"/>
  <c r="D1261" i="3"/>
  <c r="M1257" i="3"/>
  <c r="D1253" i="3"/>
  <c r="D1249" i="3"/>
  <c r="D1245" i="3"/>
  <c r="D1241" i="3"/>
  <c r="D1237" i="3"/>
  <c r="D1233" i="3"/>
  <c r="D1229" i="3"/>
  <c r="M1225" i="3"/>
  <c r="D1221" i="3"/>
  <c r="D1217" i="3"/>
  <c r="M1213" i="3"/>
  <c r="D1209" i="3"/>
  <c r="D1205" i="3"/>
  <c r="M1201" i="3"/>
  <c r="D1197" i="3"/>
  <c r="D1193" i="3"/>
  <c r="M1189" i="3"/>
  <c r="D1185" i="3"/>
  <c r="D1181" i="3"/>
  <c r="D1177" i="3"/>
  <c r="M1173" i="3"/>
  <c r="D1169" i="3"/>
  <c r="D1165" i="3"/>
  <c r="D1161" i="3"/>
  <c r="D1157" i="3"/>
  <c r="M1153" i="3"/>
  <c r="D1149" i="3"/>
  <c r="M1145" i="3"/>
  <c r="D1141" i="3"/>
  <c r="D1137" i="3"/>
  <c r="D1133" i="3"/>
  <c r="D1129" i="3"/>
  <c r="M1125" i="3"/>
  <c r="M1117" i="3"/>
  <c r="M1113" i="3"/>
  <c r="M1109" i="3"/>
  <c r="M1105" i="3"/>
  <c r="M1101" i="3"/>
  <c r="M1097" i="3"/>
  <c r="M1093" i="3"/>
  <c r="D1089" i="3"/>
  <c r="D1085" i="3"/>
  <c r="D1081" i="3"/>
  <c r="D1077" i="3"/>
  <c r="D1073" i="3"/>
  <c r="D1069" i="3"/>
  <c r="D1065" i="3"/>
  <c r="D1061" i="3"/>
  <c r="D1057" i="3"/>
  <c r="M1053" i="3"/>
  <c r="D1049" i="3"/>
  <c r="M1045" i="3"/>
  <c r="M1041" i="3"/>
  <c r="D1037" i="3"/>
  <c r="M1033" i="3"/>
  <c r="D1029" i="3"/>
  <c r="M1025" i="3"/>
  <c r="D1021" i="3"/>
  <c r="D1017" i="3"/>
  <c r="D1013" i="3"/>
  <c r="D1009" i="3"/>
  <c r="D1005" i="3"/>
  <c r="M1001" i="3"/>
  <c r="D997" i="3"/>
  <c r="D993" i="3"/>
  <c r="D989" i="3"/>
  <c r="D985" i="3"/>
  <c r="M981" i="3"/>
  <c r="M977" i="3"/>
  <c r="D973" i="3"/>
  <c r="M969" i="3"/>
  <c r="D965" i="3"/>
  <c r="D961" i="3"/>
  <c r="D957" i="3"/>
  <c r="M953" i="3"/>
  <c r="M949" i="3"/>
  <c r="D945" i="3"/>
  <c r="D941" i="3"/>
  <c r="D937" i="3"/>
  <c r="D933" i="3"/>
  <c r="D929" i="3"/>
  <c r="D925" i="3"/>
  <c r="D921" i="3"/>
  <c r="D917" i="3"/>
  <c r="D913" i="3"/>
  <c r="M909" i="3"/>
  <c r="M905" i="3"/>
  <c r="D901" i="3"/>
  <c r="M897" i="3"/>
  <c r="D893" i="3"/>
  <c r="D889" i="3"/>
  <c r="D885" i="3"/>
  <c r="D881" i="3"/>
  <c r="D877" i="3"/>
  <c r="D873" i="3"/>
  <c r="M869" i="3"/>
  <c r="D861" i="3"/>
  <c r="M857" i="3"/>
  <c r="D853" i="3"/>
  <c r="D849" i="3"/>
  <c r="D845" i="3"/>
  <c r="D841" i="3"/>
  <c r="M837" i="3"/>
  <c r="D833" i="3"/>
  <c r="M829" i="3"/>
  <c r="M825" i="3"/>
  <c r="D821" i="3"/>
  <c r="D817" i="3"/>
  <c r="M813" i="3"/>
  <c r="D809" i="3"/>
  <c r="M805" i="3"/>
  <c r="D801" i="3"/>
  <c r="D797" i="3"/>
  <c r="D793" i="3"/>
  <c r="M789" i="3"/>
  <c r="D785" i="3"/>
  <c r="M781" i="3"/>
  <c r="M777" i="3"/>
  <c r="D769" i="3"/>
  <c r="D765" i="3"/>
  <c r="M761" i="3"/>
  <c r="D757" i="3"/>
  <c r="D753" i="3"/>
  <c r="D749" i="3"/>
  <c r="D745" i="3"/>
  <c r="D741" i="3"/>
  <c r="D737" i="3"/>
  <c r="D733" i="3"/>
  <c r="M729" i="3"/>
  <c r="D725" i="3"/>
  <c r="D721" i="3"/>
  <c r="D717" i="3"/>
  <c r="D713" i="3"/>
  <c r="D709" i="3"/>
  <c r="M705" i="3"/>
  <c r="D701" i="3"/>
  <c r="D697" i="3"/>
  <c r="D693" i="3"/>
  <c r="M689" i="3"/>
  <c r="M685" i="3"/>
  <c r="M681" i="3"/>
  <c r="D677" i="3"/>
  <c r="D673" i="3"/>
  <c r="D669" i="3"/>
  <c r="D665" i="3"/>
  <c r="M661" i="3"/>
  <c r="D657" i="3"/>
  <c r="D653" i="3"/>
  <c r="D649" i="3"/>
  <c r="D645" i="3"/>
  <c r="D641" i="3"/>
  <c r="D637" i="3"/>
  <c r="D633" i="3"/>
  <c r="D629" i="3"/>
  <c r="D625" i="3"/>
  <c r="M621" i="3"/>
  <c r="M617" i="3"/>
  <c r="D613" i="3"/>
  <c r="D609" i="3"/>
  <c r="D605" i="3"/>
  <c r="D601" i="3"/>
  <c r="D597" i="3"/>
  <c r="M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M509" i="3"/>
  <c r="D505" i="3"/>
  <c r="D501" i="3"/>
  <c r="D497" i="3"/>
  <c r="D493" i="3"/>
  <c r="D489" i="3"/>
  <c r="D485" i="3"/>
  <c r="D481" i="3"/>
  <c r="D477" i="3"/>
  <c r="M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H61" i="3"/>
  <c r="K61" i="3" s="1"/>
  <c r="M61" i="3"/>
  <c r="D57" i="3"/>
  <c r="D53" i="3"/>
  <c r="D49" i="3"/>
  <c r="D45" i="3"/>
  <c r="D41" i="3"/>
  <c r="D37" i="3"/>
  <c r="D33" i="3"/>
  <c r="D29" i="3"/>
  <c r="D25" i="3"/>
  <c r="D21" i="3"/>
  <c r="M17" i="3"/>
  <c r="H1942" i="3"/>
  <c r="K1942" i="3" s="1"/>
  <c r="H1934" i="3"/>
  <c r="K1934" i="3" s="1"/>
  <c r="H1918" i="3"/>
  <c r="K1918" i="3" s="1"/>
  <c r="H1910" i="3"/>
  <c r="K1910" i="3" s="1"/>
  <c r="H1822" i="3"/>
  <c r="K1822" i="3" s="1"/>
  <c r="H1818" i="3"/>
  <c r="K1818" i="3" s="1"/>
  <c r="H1806" i="3"/>
  <c r="K1806" i="3" s="1"/>
  <c r="H1798" i="3"/>
  <c r="K1798" i="3" s="1"/>
  <c r="H1794" i="3"/>
  <c r="K1794" i="3" s="1"/>
  <c r="H1782" i="3"/>
  <c r="K1782" i="3" s="1"/>
  <c r="H1774" i="3"/>
  <c r="K1774" i="3" s="1"/>
  <c r="H1762" i="3"/>
  <c r="K1762" i="3" s="1"/>
  <c r="H1750" i="3"/>
  <c r="K1750" i="3" s="1"/>
  <c r="H1746" i="3"/>
  <c r="K1746" i="3" s="1"/>
  <c r="H1742" i="3"/>
  <c r="K1742" i="3" s="1"/>
  <c r="H1738" i="3"/>
  <c r="K1738" i="3" s="1"/>
  <c r="H1714" i="3"/>
  <c r="K1714" i="3" s="1"/>
  <c r="H1702" i="3"/>
  <c r="K1702" i="3" s="1"/>
  <c r="H1698" i="3"/>
  <c r="K1698" i="3" s="1"/>
  <c r="H1694" i="3"/>
  <c r="K1694" i="3" s="1"/>
  <c r="H1690" i="3"/>
  <c r="K1690" i="3" s="1"/>
  <c r="H1662" i="3"/>
  <c r="K1662" i="3" s="1"/>
  <c r="H1658" i="3"/>
  <c r="K1658" i="3" s="1"/>
  <c r="H1654" i="3"/>
  <c r="K1654" i="3" s="1"/>
  <c r="H1646" i="3"/>
  <c r="K1646" i="3" s="1"/>
  <c r="H1642" i="3"/>
  <c r="K1642" i="3" s="1"/>
  <c r="H1606" i="3"/>
  <c r="K1606" i="3" s="1"/>
  <c r="H1602" i="3"/>
  <c r="K1602" i="3" s="1"/>
  <c r="H1590" i="3"/>
  <c r="K1590" i="3" s="1"/>
  <c r="H1586" i="3"/>
  <c r="K1586" i="3" s="1"/>
  <c r="H1582" i="3"/>
  <c r="K1582" i="3" s="1"/>
  <c r="H1566" i="3"/>
  <c r="K1566" i="3" s="1"/>
  <c r="H1558" i="3"/>
  <c r="K1558" i="3" s="1"/>
  <c r="H1554" i="3"/>
  <c r="K1554" i="3" s="1"/>
  <c r="H1538" i="3"/>
  <c r="K1538" i="3" s="1"/>
  <c r="H1534" i="3"/>
  <c r="K1534" i="3" s="1"/>
  <c r="H1530" i="3"/>
  <c r="K1530" i="3" s="1"/>
  <c r="H1510" i="3"/>
  <c r="K1510" i="3" s="1"/>
  <c r="H1506" i="3"/>
  <c r="K1506" i="3" s="1"/>
  <c r="H1502" i="3"/>
  <c r="K1502" i="3" s="1"/>
  <c r="H1486" i="3"/>
  <c r="K1486" i="3" s="1"/>
  <c r="H1474" i="3"/>
  <c r="K1474" i="3" s="1"/>
  <c r="H1470" i="3"/>
  <c r="K1470" i="3" s="1"/>
  <c r="H1466" i="3"/>
  <c r="K1466" i="3" s="1"/>
  <c r="H1450" i="3"/>
  <c r="K1450" i="3" s="1"/>
  <c r="H1446" i="3"/>
  <c r="K1446" i="3" s="1"/>
  <c r="H1434" i="3"/>
  <c r="K1434" i="3" s="1"/>
  <c r="H1430" i="3"/>
  <c r="K1430" i="3" s="1"/>
  <c r="H1426" i="3"/>
  <c r="K1426" i="3" s="1"/>
  <c r="H1406" i="3"/>
  <c r="K1406" i="3" s="1"/>
  <c r="H1386" i="3"/>
  <c r="K1386" i="3" s="1"/>
  <c r="H1362" i="3"/>
  <c r="K1362" i="3" s="1"/>
  <c r="H1358" i="3"/>
  <c r="K1358" i="3" s="1"/>
  <c r="H1330" i="3"/>
  <c r="K1330" i="3" s="1"/>
  <c r="H1318" i="3"/>
  <c r="K1318" i="3" s="1"/>
  <c r="H1298" i="3"/>
  <c r="K1298" i="3" s="1"/>
  <c r="H1270" i="3"/>
  <c r="K1270" i="3" s="1"/>
  <c r="H1254" i="3"/>
  <c r="K1254" i="3" s="1"/>
  <c r="H1246" i="3"/>
  <c r="K1246" i="3" s="1"/>
  <c r="H1238" i="3"/>
  <c r="K1238" i="3" s="1"/>
  <c r="H1190" i="3"/>
  <c r="K1190" i="3" s="1"/>
  <c r="H1158" i="3"/>
  <c r="K1158" i="3" s="1"/>
  <c r="H1150" i="3"/>
  <c r="K1150" i="3" s="1"/>
  <c r="H1146" i="3"/>
  <c r="K1146" i="3" s="1"/>
  <c r="H1142" i="3"/>
  <c r="K1142" i="3" s="1"/>
  <c r="H1134" i="3"/>
  <c r="K1134" i="3" s="1"/>
  <c r="H1130" i="3"/>
  <c r="K1130" i="3" s="1"/>
  <c r="H1126" i="3"/>
  <c r="K1126" i="3" s="1"/>
  <c r="H1118" i="3"/>
  <c r="K1118" i="3" s="1"/>
  <c r="H1114" i="3"/>
  <c r="K1114" i="3" s="1"/>
  <c r="H1110" i="3"/>
  <c r="K1110" i="3" s="1"/>
  <c r="H1106" i="3"/>
  <c r="K1106" i="3" s="1"/>
  <c r="H1094" i="3"/>
  <c r="K1094" i="3" s="1"/>
  <c r="H1086" i="3"/>
  <c r="K1086" i="3" s="1"/>
  <c r="H1082" i="3"/>
  <c r="K1082" i="3" s="1"/>
  <c r="H1078" i="3"/>
  <c r="K1078" i="3" s="1"/>
  <c r="H1062" i="3"/>
  <c r="K1062" i="3" s="1"/>
  <c r="H1038" i="3"/>
  <c r="K1038" i="3" s="1"/>
  <c r="H1018" i="3"/>
  <c r="K1018" i="3" s="1"/>
  <c r="H1006" i="3"/>
  <c r="K1006" i="3" s="1"/>
  <c r="H998" i="3"/>
  <c r="K998" i="3" s="1"/>
  <c r="H982" i="3"/>
  <c r="K982" i="3" s="1"/>
  <c r="H974" i="3"/>
  <c r="K974" i="3" s="1"/>
  <c r="H970" i="3"/>
  <c r="K970" i="3" s="1"/>
  <c r="H942" i="3"/>
  <c r="K942" i="3" s="1"/>
  <c r="H930" i="3"/>
  <c r="K930" i="3" s="1"/>
  <c r="H914" i="3"/>
  <c r="K914" i="3" s="1"/>
  <c r="H910" i="3"/>
  <c r="K910" i="3" s="1"/>
  <c r="H898" i="3"/>
  <c r="K898" i="3" s="1"/>
  <c r="H882" i="3"/>
  <c r="K882" i="3" s="1"/>
  <c r="H858" i="3"/>
  <c r="K858" i="3" s="1"/>
  <c r="H854" i="3"/>
  <c r="K854" i="3" s="1"/>
  <c r="H850" i="3"/>
  <c r="K850" i="3" s="1"/>
  <c r="H838" i="3"/>
  <c r="K838" i="3" s="1"/>
  <c r="H830" i="3"/>
  <c r="K830" i="3" s="1"/>
  <c r="H818" i="3"/>
  <c r="K818" i="3" s="1"/>
  <c r="H814" i="3"/>
  <c r="K814" i="3" s="1"/>
  <c r="H806" i="3"/>
  <c r="K806" i="3" s="1"/>
  <c r="H794" i="3"/>
  <c r="K794" i="3" s="1"/>
  <c r="H782" i="3"/>
  <c r="K782" i="3" s="1"/>
  <c r="H774" i="3"/>
  <c r="K774" i="3" s="1"/>
  <c r="H766" i="3"/>
  <c r="K766" i="3" s="1"/>
  <c r="H754" i="3"/>
  <c r="K754" i="3" s="1"/>
  <c r="H742" i="3"/>
  <c r="K742" i="3" s="1"/>
  <c r="H738" i="3"/>
  <c r="K738" i="3" s="1"/>
  <c r="H726" i="3"/>
  <c r="K726" i="3" s="1"/>
  <c r="H714" i="3"/>
  <c r="K714" i="3" s="1"/>
  <c r="H702" i="3"/>
  <c r="K702" i="3" s="1"/>
  <c r="H682" i="3"/>
  <c r="K682" i="3" s="1"/>
  <c r="H614" i="3"/>
  <c r="K614" i="3" s="1"/>
  <c r="H602" i="3"/>
  <c r="K602" i="3" s="1"/>
  <c r="H594" i="3"/>
  <c r="K594" i="3" s="1"/>
  <c r="H546" i="3"/>
  <c r="K546" i="3" s="1"/>
  <c r="H526" i="3"/>
  <c r="K526" i="3" s="1"/>
  <c r="H17" i="3"/>
  <c r="K17" i="3" s="1"/>
  <c r="M1633" i="3"/>
  <c r="M1121" i="3"/>
  <c r="M865" i="3"/>
  <c r="M773" i="3"/>
  <c r="H2021" i="3"/>
  <c r="K2021" i="3" s="1"/>
  <c r="H2017" i="3"/>
  <c r="K2017" i="3" s="1"/>
  <c r="H2013" i="3"/>
  <c r="K2013" i="3" s="1"/>
  <c r="H1997" i="3"/>
  <c r="K1997" i="3" s="1"/>
  <c r="H1933" i="3"/>
  <c r="K1933" i="3" s="1"/>
  <c r="H1917" i="3"/>
  <c r="K1917" i="3" s="1"/>
  <c r="H1893" i="3"/>
  <c r="K1893" i="3" s="1"/>
  <c r="H1869" i="3"/>
  <c r="K1869" i="3" s="1"/>
  <c r="H1821" i="3"/>
  <c r="K1821" i="3" s="1"/>
  <c r="H1817" i="3"/>
  <c r="K1817" i="3" s="1"/>
  <c r="H1813" i="3"/>
  <c r="K1813" i="3" s="1"/>
  <c r="H1809" i="3"/>
  <c r="K1809" i="3" s="1"/>
  <c r="H1801" i="3"/>
  <c r="K1801" i="3" s="1"/>
  <c r="H1797" i="3"/>
  <c r="K1797" i="3" s="1"/>
  <c r="H1789" i="3"/>
  <c r="K1789" i="3" s="1"/>
  <c r="H1781" i="3"/>
  <c r="K1781" i="3" s="1"/>
  <c r="H1777" i="3"/>
  <c r="K1777" i="3" s="1"/>
  <c r="H1773" i="3"/>
  <c r="K1773" i="3" s="1"/>
  <c r="H1765" i="3"/>
  <c r="K1765" i="3" s="1"/>
  <c r="H1761" i="3"/>
  <c r="K1761" i="3" s="1"/>
  <c r="H1749" i="3"/>
  <c r="K1749" i="3" s="1"/>
  <c r="H1725" i="3"/>
  <c r="K1725" i="3" s="1"/>
  <c r="H1713" i="3"/>
  <c r="K1713" i="3" s="1"/>
  <c r="H1709" i="3"/>
  <c r="K1709" i="3" s="1"/>
  <c r="H1697" i="3"/>
  <c r="K1697" i="3" s="1"/>
  <c r="H1681" i="3"/>
  <c r="K1681" i="3" s="1"/>
  <c r="H1677" i="3"/>
  <c r="K1677" i="3" s="1"/>
  <c r="H1661" i="3"/>
  <c r="K1661" i="3" s="1"/>
  <c r="H1653" i="3"/>
  <c r="K1653" i="3" s="1"/>
  <c r="H1649" i="3"/>
  <c r="K1649" i="3" s="1"/>
  <c r="H1645" i="3"/>
  <c r="K1645" i="3" s="1"/>
  <c r="H1633" i="3"/>
  <c r="K1633" i="3" s="1"/>
  <c r="H1629" i="3"/>
  <c r="K1629" i="3" s="1"/>
  <c r="H1621" i="3"/>
  <c r="K1621" i="3" s="1"/>
  <c r="H1617" i="3"/>
  <c r="K1617" i="3" s="1"/>
  <c r="H1613" i="3"/>
  <c r="K1613" i="3" s="1"/>
  <c r="H1605" i="3"/>
  <c r="K1605" i="3" s="1"/>
  <c r="H1589" i="3"/>
  <c r="K1589" i="3" s="1"/>
  <c r="H1577" i="3"/>
  <c r="K1577" i="3" s="1"/>
  <c r="H1573" i="3"/>
  <c r="K1573" i="3" s="1"/>
  <c r="H1565" i="3"/>
  <c r="K1565" i="3" s="1"/>
  <c r="H1561" i="3"/>
  <c r="K1561" i="3" s="1"/>
  <c r="H1549" i="3"/>
  <c r="K1549" i="3" s="1"/>
  <c r="H1541" i="3"/>
  <c r="K1541" i="3" s="1"/>
  <c r="H1529" i="3"/>
  <c r="K1529" i="3" s="1"/>
  <c r="H1525" i="3"/>
  <c r="K1525" i="3" s="1"/>
  <c r="H1521" i="3"/>
  <c r="K1521" i="3" s="1"/>
  <c r="H1513" i="3"/>
  <c r="K1513" i="3" s="1"/>
  <c r="H1497" i="3"/>
  <c r="K1497" i="3" s="1"/>
  <c r="H1493" i="3"/>
  <c r="K1493" i="3" s="1"/>
  <c r="H1481" i="3"/>
  <c r="K1481" i="3" s="1"/>
  <c r="H1457" i="3"/>
  <c r="K1457" i="3" s="1"/>
  <c r="H1449" i="3"/>
  <c r="K1449" i="3" s="1"/>
  <c r="H1441" i="3"/>
  <c r="K1441" i="3" s="1"/>
  <c r="H1437" i="3"/>
  <c r="K1437" i="3" s="1"/>
  <c r="H1429" i="3"/>
  <c r="K1429" i="3" s="1"/>
  <c r="H1425" i="3"/>
  <c r="K1425" i="3" s="1"/>
  <c r="H1405" i="3"/>
  <c r="K1405" i="3" s="1"/>
  <c r="H1341" i="3"/>
  <c r="K1341" i="3" s="1"/>
  <c r="H1333" i="3"/>
  <c r="K1333" i="3" s="1"/>
  <c r="H1329" i="3"/>
  <c r="K1329" i="3" s="1"/>
  <c r="H1325" i="3"/>
  <c r="K1325" i="3" s="1"/>
  <c r="H1317" i="3"/>
  <c r="K1317" i="3" s="1"/>
  <c r="H1313" i="3"/>
  <c r="K1313" i="3" s="1"/>
  <c r="H1305" i="3"/>
  <c r="K1305" i="3" s="1"/>
  <c r="H1277" i="3"/>
  <c r="K1277" i="3" s="1"/>
  <c r="H1269" i="3"/>
  <c r="K1269" i="3" s="1"/>
  <c r="H1257" i="3"/>
  <c r="K1257" i="3" s="1"/>
  <c r="H1225" i="3"/>
  <c r="K1225" i="3" s="1"/>
  <c r="H1213" i="3"/>
  <c r="K1213" i="3" s="1"/>
  <c r="H1201" i="3"/>
  <c r="K1201" i="3" s="1"/>
  <c r="H1189" i="3"/>
  <c r="K1189" i="3" s="1"/>
  <c r="H1173" i="3"/>
  <c r="K1173" i="3" s="1"/>
  <c r="H1153" i="3"/>
  <c r="K1153" i="3" s="1"/>
  <c r="H1145" i="3"/>
  <c r="K1145" i="3" s="1"/>
  <c r="H1125" i="3"/>
  <c r="K1125" i="3" s="1"/>
  <c r="H1121" i="3"/>
  <c r="K1121" i="3" s="1"/>
  <c r="H1117" i="3"/>
  <c r="K1117" i="3" s="1"/>
  <c r="H1113" i="3"/>
  <c r="K1113" i="3" s="1"/>
  <c r="H1109" i="3"/>
  <c r="K1109" i="3" s="1"/>
  <c r="H1105" i="3"/>
  <c r="K1105" i="3" s="1"/>
  <c r="H1101" i="3"/>
  <c r="K1101" i="3" s="1"/>
  <c r="H1097" i="3"/>
  <c r="K1097" i="3" s="1"/>
  <c r="H1093" i="3"/>
  <c r="K1093" i="3" s="1"/>
  <c r="H1053" i="3"/>
  <c r="K1053" i="3" s="1"/>
  <c r="H1045" i="3"/>
  <c r="K1045" i="3" s="1"/>
  <c r="H1041" i="3"/>
  <c r="K1041" i="3" s="1"/>
  <c r="H1033" i="3"/>
  <c r="K1033" i="3" s="1"/>
  <c r="H1025" i="3"/>
  <c r="K1025" i="3" s="1"/>
  <c r="H1001" i="3"/>
  <c r="K1001" i="3" s="1"/>
  <c r="H981" i="3"/>
  <c r="K981" i="3" s="1"/>
  <c r="H977" i="3"/>
  <c r="K977" i="3" s="1"/>
  <c r="H969" i="3"/>
  <c r="K969" i="3" s="1"/>
  <c r="H953" i="3"/>
  <c r="K953" i="3" s="1"/>
  <c r="H949" i="3"/>
  <c r="K949" i="3" s="1"/>
  <c r="H909" i="3"/>
  <c r="K909" i="3" s="1"/>
  <c r="H905" i="3"/>
  <c r="K905" i="3" s="1"/>
  <c r="H897" i="3"/>
  <c r="K897" i="3" s="1"/>
  <c r="H869" i="3"/>
  <c r="K869" i="3" s="1"/>
  <c r="H865" i="3"/>
  <c r="K865" i="3" s="1"/>
  <c r="H857" i="3"/>
  <c r="K857" i="3" s="1"/>
  <c r="H837" i="3"/>
  <c r="K837" i="3" s="1"/>
  <c r="H829" i="3"/>
  <c r="K829" i="3" s="1"/>
  <c r="H825" i="3"/>
  <c r="K825" i="3" s="1"/>
  <c r="H813" i="3"/>
  <c r="K813" i="3" s="1"/>
  <c r="H805" i="3"/>
  <c r="K805" i="3" s="1"/>
  <c r="H789" i="3"/>
  <c r="K789" i="3" s="1"/>
  <c r="H781" i="3"/>
  <c r="K781" i="3" s="1"/>
  <c r="H777" i="3"/>
  <c r="K777" i="3" s="1"/>
  <c r="H773" i="3"/>
  <c r="K773" i="3" s="1"/>
  <c r="H761" i="3"/>
  <c r="K761" i="3" s="1"/>
  <c r="H729" i="3"/>
  <c r="K729" i="3" s="1"/>
  <c r="H705" i="3"/>
  <c r="K705" i="3" s="1"/>
  <c r="H689" i="3"/>
  <c r="K689" i="3" s="1"/>
  <c r="H685" i="3"/>
  <c r="K685" i="3" s="1"/>
  <c r="H681" i="3"/>
  <c r="K681" i="3" s="1"/>
  <c r="H661" i="3"/>
  <c r="K661" i="3" s="1"/>
  <c r="H621" i="3"/>
  <c r="K621" i="3" s="1"/>
  <c r="H617" i="3"/>
  <c r="K617" i="3" s="1"/>
  <c r="H593" i="3"/>
  <c r="K593" i="3" s="1"/>
  <c r="H509" i="3"/>
  <c r="K509" i="3" s="1"/>
  <c r="H473" i="3"/>
  <c r="K473" i="3" s="1"/>
  <c r="M1782" i="3"/>
  <c r="M1697" i="3"/>
  <c r="M1441" i="3"/>
  <c r="M1270" i="3"/>
  <c r="B7" i="4"/>
  <c r="B6" i="4"/>
  <c r="J19" i="3" l="1"/>
  <c r="Q19" i="3" s="1"/>
  <c r="J259" i="3"/>
  <c r="Q259" i="3" s="1"/>
  <c r="J342" i="3"/>
  <c r="Q342" i="3" s="1"/>
  <c r="J236" i="3"/>
  <c r="Q236" i="3" s="1"/>
  <c r="J140" i="3"/>
  <c r="Q140" i="3" s="1"/>
  <c r="J339" i="3"/>
  <c r="J211" i="3"/>
  <c r="Q211" i="3" s="1"/>
  <c r="J83" i="3"/>
  <c r="J278" i="3"/>
  <c r="Q278" i="3" s="1"/>
  <c r="J220" i="3"/>
  <c r="Q220" i="3" s="1"/>
  <c r="J124" i="3"/>
  <c r="Q124" i="3" s="1"/>
  <c r="J323" i="3"/>
  <c r="Q323" i="3" s="1"/>
  <c r="J195" i="3"/>
  <c r="Q195" i="3" s="1"/>
  <c r="J67" i="3"/>
  <c r="Q67" i="3" s="1"/>
  <c r="J214" i="3"/>
  <c r="J172" i="3"/>
  <c r="Q172" i="3" s="1"/>
  <c r="J108" i="3"/>
  <c r="Q108" i="3" s="1"/>
  <c r="J44" i="3"/>
  <c r="Q44" i="3" s="1"/>
  <c r="J307" i="3"/>
  <c r="Q307" i="3" s="1"/>
  <c r="J243" i="3"/>
  <c r="Q243" i="3" s="1"/>
  <c r="J179" i="3"/>
  <c r="Q179" i="3" s="1"/>
  <c r="J115" i="3"/>
  <c r="Q115" i="3" s="1"/>
  <c r="J51" i="3"/>
  <c r="Q51" i="3" s="1"/>
  <c r="J326" i="3"/>
  <c r="Q326" i="3" s="1"/>
  <c r="J262" i="3"/>
  <c r="Q262" i="3" s="1"/>
  <c r="J198" i="3"/>
  <c r="Q198" i="3" s="1"/>
  <c r="J156" i="3"/>
  <c r="Q156" i="3" s="1"/>
  <c r="J92" i="3"/>
  <c r="J28" i="3"/>
  <c r="Q28" i="3" s="1"/>
  <c r="J291" i="3"/>
  <c r="Q291" i="3" s="1"/>
  <c r="J227" i="3"/>
  <c r="Q227" i="3" s="1"/>
  <c r="J163" i="3"/>
  <c r="Q163" i="3" s="1"/>
  <c r="J99" i="3"/>
  <c r="Q99" i="3" s="1"/>
  <c r="J35" i="3"/>
  <c r="Q35" i="3" s="1"/>
  <c r="J310" i="3"/>
  <c r="Q310" i="3" s="1"/>
  <c r="J246" i="3"/>
  <c r="J182" i="3"/>
  <c r="Q182" i="3" s="1"/>
  <c r="J294" i="3"/>
  <c r="Q294" i="3" s="1"/>
  <c r="J230" i="3"/>
  <c r="J118" i="3"/>
  <c r="Q118" i="3" s="1"/>
  <c r="J166" i="3"/>
  <c r="Q166" i="3" s="1"/>
  <c r="J86" i="3"/>
  <c r="Q86" i="3" s="1"/>
  <c r="J150" i="3"/>
  <c r="Q150" i="3" s="1"/>
  <c r="J70" i="3"/>
  <c r="Q70" i="3" s="1"/>
  <c r="J134" i="3"/>
  <c r="Q134" i="3" s="1"/>
  <c r="J54" i="3"/>
  <c r="Q54" i="3" s="1"/>
  <c r="J102" i="3"/>
  <c r="Q102" i="3" s="1"/>
  <c r="J34" i="3"/>
  <c r="Q34" i="3" s="1"/>
  <c r="J117" i="3"/>
  <c r="Q117" i="3" s="1"/>
  <c r="J53" i="3"/>
  <c r="Q53" i="3" s="1"/>
  <c r="J599" i="3"/>
  <c r="Q599" i="3" s="1"/>
  <c r="J583" i="3"/>
  <c r="Q583" i="3" s="1"/>
  <c r="J567" i="3"/>
  <c r="Q567" i="3" s="1"/>
  <c r="J551" i="3"/>
  <c r="Q551" i="3" s="1"/>
  <c r="J535" i="3"/>
  <c r="Q535" i="3" s="1"/>
  <c r="J519" i="3"/>
  <c r="Q519" i="3" s="1"/>
  <c r="J503" i="3"/>
  <c r="Q503" i="3" s="1"/>
  <c r="J487" i="3"/>
  <c r="Q487" i="3" s="1"/>
  <c r="J471" i="3"/>
  <c r="Q471" i="3" s="1"/>
  <c r="J455" i="3"/>
  <c r="Q455" i="3" s="1"/>
  <c r="J439" i="3"/>
  <c r="Q439" i="3" s="1"/>
  <c r="J423" i="3"/>
  <c r="Q423" i="3" s="1"/>
  <c r="J407" i="3"/>
  <c r="Q407" i="3" s="1"/>
  <c r="J391" i="3"/>
  <c r="Q391" i="3" s="1"/>
  <c r="J375" i="3"/>
  <c r="Q375" i="3" s="1"/>
  <c r="J359" i="3"/>
  <c r="Q359" i="3" s="1"/>
  <c r="J337" i="3"/>
  <c r="Q337" i="3" s="1"/>
  <c r="J273" i="3"/>
  <c r="Q273" i="3" s="1"/>
  <c r="J209" i="3"/>
  <c r="Q209" i="3" s="1"/>
  <c r="J145" i="3"/>
  <c r="Q145" i="3" s="1"/>
  <c r="J81" i="3"/>
  <c r="Q81" i="3" s="1"/>
  <c r="J17" i="3"/>
  <c r="Q17" i="3" s="1"/>
  <c r="J328" i="3"/>
  <c r="Q328" i="3" s="1"/>
  <c r="J312" i="3"/>
  <c r="J296" i="3"/>
  <c r="Q296" i="3" s="1"/>
  <c r="J280" i="3"/>
  <c r="Q280" i="3" s="1"/>
  <c r="J264" i="3"/>
  <c r="Q264" i="3" s="1"/>
  <c r="J248" i="3"/>
  <c r="Q248" i="3" s="1"/>
  <c r="J232" i="3"/>
  <c r="Q232" i="3" s="1"/>
  <c r="J216" i="3"/>
  <c r="J200" i="3"/>
  <c r="Q200" i="3" s="1"/>
  <c r="J184" i="3"/>
  <c r="Q184" i="3" s="1"/>
  <c r="J168" i="3"/>
  <c r="Q168" i="3" s="1"/>
  <c r="J152" i="3"/>
  <c r="Q152" i="3" s="1"/>
  <c r="J136" i="3"/>
  <c r="Q136" i="3" s="1"/>
  <c r="J120" i="3"/>
  <c r="J104" i="3"/>
  <c r="Q104" i="3" s="1"/>
  <c r="J88" i="3"/>
  <c r="J72" i="3"/>
  <c r="J56" i="3"/>
  <c r="Q56" i="3" s="1"/>
  <c r="J40" i="3"/>
  <c r="Q40" i="3" s="1"/>
  <c r="J24" i="3"/>
  <c r="Q24" i="3" s="1"/>
  <c r="J335" i="3"/>
  <c r="Q335" i="3" s="1"/>
  <c r="J319" i="3"/>
  <c r="Q319" i="3" s="1"/>
  <c r="J303" i="3"/>
  <c r="Q303" i="3" s="1"/>
  <c r="J287" i="3"/>
  <c r="Q287" i="3" s="1"/>
  <c r="J271" i="3"/>
  <c r="Q271" i="3" s="1"/>
  <c r="J255" i="3"/>
  <c r="Q255" i="3" s="1"/>
  <c r="J239" i="3"/>
  <c r="Q239" i="3" s="1"/>
  <c r="J223" i="3"/>
  <c r="Q223" i="3" s="1"/>
  <c r="J207" i="3"/>
  <c r="Q207" i="3" s="1"/>
  <c r="J191" i="3"/>
  <c r="Q191" i="3" s="1"/>
  <c r="J175" i="3"/>
  <c r="Q175" i="3" s="1"/>
  <c r="J159" i="3"/>
  <c r="Q159" i="3" s="1"/>
  <c r="J143" i="3"/>
  <c r="Q143" i="3" s="1"/>
  <c r="J127" i="3"/>
  <c r="Q127" i="3" s="1"/>
  <c r="J111" i="3"/>
  <c r="Q111" i="3" s="1"/>
  <c r="J95" i="3"/>
  <c r="Q95" i="3" s="1"/>
  <c r="J79" i="3"/>
  <c r="J63" i="3"/>
  <c r="J47" i="3"/>
  <c r="Q47" i="3" s="1"/>
  <c r="J31" i="3"/>
  <c r="Q31" i="3" s="1"/>
  <c r="J15" i="3"/>
  <c r="Q15" i="3" s="1"/>
  <c r="J338" i="3"/>
  <c r="Q338" i="3" s="1"/>
  <c r="J322" i="3"/>
  <c r="Q322" i="3" s="1"/>
  <c r="J306" i="3"/>
  <c r="Q306" i="3" s="1"/>
  <c r="J290" i="3"/>
  <c r="Q290" i="3" s="1"/>
  <c r="J274" i="3"/>
  <c r="Q274" i="3" s="1"/>
  <c r="J258" i="3"/>
  <c r="Q258" i="3" s="1"/>
  <c r="J242" i="3"/>
  <c r="Q242" i="3" s="1"/>
  <c r="J226" i="3"/>
  <c r="Q226" i="3" s="1"/>
  <c r="J210" i="3"/>
  <c r="Q210" i="3" s="1"/>
  <c r="J194" i="3"/>
  <c r="Q194" i="3" s="1"/>
  <c r="J178" i="3"/>
  <c r="Q178" i="3" s="1"/>
  <c r="J162" i="3"/>
  <c r="Q162" i="3" s="1"/>
  <c r="J146" i="3"/>
  <c r="Q146" i="3" s="1"/>
  <c r="J130" i="3"/>
  <c r="Q130" i="3" s="1"/>
  <c r="J114" i="3"/>
  <c r="Q114" i="3" s="1"/>
  <c r="J98" i="3"/>
  <c r="Q98" i="3" s="1"/>
  <c r="J82" i="3"/>
  <c r="Q82" i="3" s="1"/>
  <c r="J66" i="3"/>
  <c r="Q66" i="3" s="1"/>
  <c r="J50" i="3"/>
  <c r="J26" i="3"/>
  <c r="Q26" i="3" s="1"/>
  <c r="J129" i="3"/>
  <c r="Q129" i="3" s="1"/>
  <c r="J65" i="3"/>
  <c r="Q65" i="3" s="1"/>
  <c r="J340" i="3"/>
  <c r="Q340" i="3" s="1"/>
  <c r="J324" i="3"/>
  <c r="Q324" i="3" s="1"/>
  <c r="J308" i="3"/>
  <c r="Q308" i="3" s="1"/>
  <c r="J292" i="3"/>
  <c r="Q292" i="3" s="1"/>
  <c r="J276" i="3"/>
  <c r="Q276" i="3" s="1"/>
  <c r="J260" i="3"/>
  <c r="Q260" i="3" s="1"/>
  <c r="J244" i="3"/>
  <c r="Q244" i="3" s="1"/>
  <c r="J228" i="3"/>
  <c r="Q228" i="3" s="1"/>
  <c r="J212" i="3"/>
  <c r="Q212" i="3" s="1"/>
  <c r="J196" i="3"/>
  <c r="Q196" i="3" s="1"/>
  <c r="J180" i="3"/>
  <c r="Q180" i="3" s="1"/>
  <c r="J164" i="3"/>
  <c r="Q164" i="3" s="1"/>
  <c r="J148" i="3"/>
  <c r="Q148" i="3" s="1"/>
  <c r="J132" i="3"/>
  <c r="Q132" i="3" s="1"/>
  <c r="J116" i="3"/>
  <c r="Q116" i="3" s="1"/>
  <c r="J100" i="3"/>
  <c r="Q100" i="3" s="1"/>
  <c r="J84" i="3"/>
  <c r="Q84" i="3" s="1"/>
  <c r="J68" i="3"/>
  <c r="Q68" i="3" s="1"/>
  <c r="J52" i="3"/>
  <c r="Q52" i="3" s="1"/>
  <c r="J36" i="3"/>
  <c r="Q36" i="3" s="1"/>
  <c r="J20" i="3"/>
  <c r="Q20" i="3" s="1"/>
  <c r="J331" i="3"/>
  <c r="Q331" i="3" s="1"/>
  <c r="J315" i="3"/>
  <c r="Q315" i="3" s="1"/>
  <c r="J299" i="3"/>
  <c r="Q299" i="3" s="1"/>
  <c r="J283" i="3"/>
  <c r="Q283" i="3" s="1"/>
  <c r="J267" i="3"/>
  <c r="Q267" i="3" s="1"/>
  <c r="J251" i="3"/>
  <c r="Q251" i="3" s="1"/>
  <c r="J235" i="3"/>
  <c r="Q235" i="3" s="1"/>
  <c r="J219" i="3"/>
  <c r="Q219" i="3" s="1"/>
  <c r="J203" i="3"/>
  <c r="Q203" i="3" s="1"/>
  <c r="J187" i="3"/>
  <c r="Q187" i="3" s="1"/>
  <c r="J171" i="3"/>
  <c r="Q171" i="3" s="1"/>
  <c r="J155" i="3"/>
  <c r="Q155" i="3" s="1"/>
  <c r="J139" i="3"/>
  <c r="Q139" i="3" s="1"/>
  <c r="J123" i="3"/>
  <c r="Q123" i="3" s="1"/>
  <c r="J107" i="3"/>
  <c r="Q107" i="3" s="1"/>
  <c r="J91" i="3"/>
  <c r="J75" i="3"/>
  <c r="J59" i="3"/>
  <c r="J43" i="3"/>
  <c r="J27" i="3"/>
  <c r="Q27" i="3" s="1"/>
  <c r="J350" i="3"/>
  <c r="Q350" i="3" s="1"/>
  <c r="J334" i="3"/>
  <c r="Q334" i="3" s="1"/>
  <c r="J318" i="3"/>
  <c r="Q318" i="3" s="1"/>
  <c r="J302" i="3"/>
  <c r="Q302" i="3" s="1"/>
  <c r="J286" i="3"/>
  <c r="Q286" i="3" s="1"/>
  <c r="J270" i="3"/>
  <c r="Q270" i="3" s="1"/>
  <c r="J254" i="3"/>
  <c r="Q254" i="3" s="1"/>
  <c r="J238" i="3"/>
  <c r="Q238" i="3" s="1"/>
  <c r="J222" i="3"/>
  <c r="J206" i="3"/>
  <c r="Q206" i="3" s="1"/>
  <c r="J190" i="3"/>
  <c r="Q190" i="3" s="1"/>
  <c r="J174" i="3"/>
  <c r="Q174" i="3" s="1"/>
  <c r="J158" i="3"/>
  <c r="Q158" i="3" s="1"/>
  <c r="J142" i="3"/>
  <c r="Q142" i="3" s="1"/>
  <c r="J126" i="3"/>
  <c r="Q126" i="3" s="1"/>
  <c r="J110" i="3"/>
  <c r="Q110" i="3" s="1"/>
  <c r="J94" i="3"/>
  <c r="Q94" i="3" s="1"/>
  <c r="J78" i="3"/>
  <c r="Q78" i="3" s="1"/>
  <c r="J62" i="3"/>
  <c r="Q62" i="3" s="1"/>
  <c r="J42" i="3"/>
  <c r="Q42" i="3" s="1"/>
  <c r="J22" i="3"/>
  <c r="Q22" i="3" s="1"/>
  <c r="J85" i="3"/>
  <c r="J21" i="3"/>
  <c r="Q21" i="3" s="1"/>
  <c r="J591" i="3"/>
  <c r="Q591" i="3" s="1"/>
  <c r="J575" i="3"/>
  <c r="Q575" i="3" s="1"/>
  <c r="J559" i="3"/>
  <c r="Q559" i="3" s="1"/>
  <c r="J543" i="3"/>
  <c r="Q543" i="3" s="1"/>
  <c r="J527" i="3"/>
  <c r="Q527" i="3" s="1"/>
  <c r="J511" i="3"/>
  <c r="Q511" i="3" s="1"/>
  <c r="J495" i="3"/>
  <c r="Q495" i="3" s="1"/>
  <c r="J479" i="3"/>
  <c r="Q479" i="3" s="1"/>
  <c r="J463" i="3"/>
  <c r="Q463" i="3" s="1"/>
  <c r="J447" i="3"/>
  <c r="Q447" i="3" s="1"/>
  <c r="J431" i="3"/>
  <c r="J415" i="3"/>
  <c r="J399" i="3"/>
  <c r="Q399" i="3" s="1"/>
  <c r="J383" i="3"/>
  <c r="Q383" i="3" s="1"/>
  <c r="J367" i="3"/>
  <c r="Q367" i="3" s="1"/>
  <c r="J351" i="3"/>
  <c r="Q351" i="3" s="1"/>
  <c r="J305" i="3"/>
  <c r="Q305" i="3" s="1"/>
  <c r="J241" i="3"/>
  <c r="Q241" i="3" s="1"/>
  <c r="J177" i="3"/>
  <c r="Q177" i="3" s="1"/>
  <c r="J113" i="3"/>
  <c r="Q113" i="3" s="1"/>
  <c r="J49" i="3"/>
  <c r="J336" i="3"/>
  <c r="Q336" i="3" s="1"/>
  <c r="J320" i="3"/>
  <c r="Q320" i="3" s="1"/>
  <c r="J304" i="3"/>
  <c r="Q304" i="3" s="1"/>
  <c r="J288" i="3"/>
  <c r="Q288" i="3" s="1"/>
  <c r="J272" i="3"/>
  <c r="Q272" i="3" s="1"/>
  <c r="J256" i="3"/>
  <c r="Q256" i="3" s="1"/>
  <c r="J240" i="3"/>
  <c r="J224" i="3"/>
  <c r="Q224" i="3" s="1"/>
  <c r="J208" i="3"/>
  <c r="Q208" i="3" s="1"/>
  <c r="J192" i="3"/>
  <c r="Q192" i="3" s="1"/>
  <c r="J176" i="3"/>
  <c r="Q176" i="3" s="1"/>
  <c r="J160" i="3"/>
  <c r="Q160" i="3" s="1"/>
  <c r="J144" i="3"/>
  <c r="Q144" i="3" s="1"/>
  <c r="J128" i="3"/>
  <c r="Q128" i="3" s="1"/>
  <c r="J112" i="3"/>
  <c r="Q112" i="3" s="1"/>
  <c r="J96" i="3"/>
  <c r="Q96" i="3" s="1"/>
  <c r="J80" i="3"/>
  <c r="Q80" i="3" s="1"/>
  <c r="J64" i="3"/>
  <c r="Q64" i="3" s="1"/>
  <c r="J48" i="3"/>
  <c r="Q48" i="3" s="1"/>
  <c r="J32" i="3"/>
  <c r="Q32" i="3" s="1"/>
  <c r="J16" i="3"/>
  <c r="Q16" i="3" s="1"/>
  <c r="J327" i="3"/>
  <c r="Q327" i="3" s="1"/>
  <c r="J311" i="3"/>
  <c r="Q311" i="3" s="1"/>
  <c r="J295" i="3"/>
  <c r="Q295" i="3" s="1"/>
  <c r="J279" i="3"/>
  <c r="J263" i="3"/>
  <c r="Q263" i="3" s="1"/>
  <c r="J247" i="3"/>
  <c r="Q247" i="3" s="1"/>
  <c r="J231" i="3"/>
  <c r="Q231" i="3" s="1"/>
  <c r="J215" i="3"/>
  <c r="Q215" i="3" s="1"/>
  <c r="J199" i="3"/>
  <c r="Q199" i="3" s="1"/>
  <c r="J183" i="3"/>
  <c r="Q183" i="3" s="1"/>
  <c r="J167" i="3"/>
  <c r="Q167" i="3" s="1"/>
  <c r="J151" i="3"/>
  <c r="Q151" i="3" s="1"/>
  <c r="J135" i="3"/>
  <c r="Q135" i="3" s="1"/>
  <c r="J119" i="3"/>
  <c r="Q119" i="3" s="1"/>
  <c r="J103" i="3"/>
  <c r="Q103" i="3" s="1"/>
  <c r="J87" i="3"/>
  <c r="Q87" i="3" s="1"/>
  <c r="J71" i="3"/>
  <c r="J55" i="3"/>
  <c r="J39" i="3"/>
  <c r="Q39" i="3" s="1"/>
  <c r="J23" i="3"/>
  <c r="Q23" i="3" s="1"/>
  <c r="J346" i="3"/>
  <c r="Q346" i="3" s="1"/>
  <c r="J330" i="3"/>
  <c r="Q330" i="3" s="1"/>
  <c r="J314" i="3"/>
  <c r="Q314" i="3" s="1"/>
  <c r="J298" i="3"/>
  <c r="Q298" i="3" s="1"/>
  <c r="J282" i="3"/>
  <c r="Q282" i="3" s="1"/>
  <c r="J266" i="3"/>
  <c r="J250" i="3"/>
  <c r="Q250" i="3" s="1"/>
  <c r="J234" i="3"/>
  <c r="Q234" i="3" s="1"/>
  <c r="J218" i="3"/>
  <c r="Q218" i="3" s="1"/>
  <c r="J202" i="3"/>
  <c r="Q202" i="3" s="1"/>
  <c r="J186" i="3"/>
  <c r="Q186" i="3" s="1"/>
  <c r="J170" i="3"/>
  <c r="Q170" i="3" s="1"/>
  <c r="J154" i="3"/>
  <c r="Q154" i="3" s="1"/>
  <c r="J138" i="3"/>
  <c r="Q138" i="3" s="1"/>
  <c r="J122" i="3"/>
  <c r="Q122" i="3" s="1"/>
  <c r="J106" i="3"/>
  <c r="Q106" i="3" s="1"/>
  <c r="J90" i="3"/>
  <c r="J74" i="3"/>
  <c r="J58" i="3"/>
  <c r="J38" i="3"/>
  <c r="Q38" i="3" s="1"/>
  <c r="J18" i="3"/>
  <c r="Q18" i="3" s="1"/>
  <c r="J46" i="3"/>
  <c r="Q46" i="3" s="1"/>
  <c r="J30" i="3"/>
  <c r="Q30" i="3" s="1"/>
  <c r="J14" i="3"/>
  <c r="Q14" i="3" s="1"/>
  <c r="K435" i="3"/>
  <c r="K471" i="3"/>
  <c r="K579" i="3"/>
  <c r="K695" i="3"/>
  <c r="K419" i="3"/>
  <c r="K455" i="3"/>
  <c r="K487" i="3"/>
  <c r="K595" i="3"/>
  <c r="M21" i="3"/>
  <c r="H21" i="3"/>
  <c r="H105" i="3"/>
  <c r="M105" i="3"/>
  <c r="H169" i="3"/>
  <c r="M169" i="3"/>
  <c r="H217" i="3"/>
  <c r="M217" i="3"/>
  <c r="H265" i="3"/>
  <c r="M265" i="3"/>
  <c r="H313" i="3"/>
  <c r="M313" i="3"/>
  <c r="H361" i="3"/>
  <c r="M361" i="3"/>
  <c r="M409" i="3"/>
  <c r="H409" i="3"/>
  <c r="M457" i="3"/>
  <c r="H457" i="3"/>
  <c r="M497" i="3"/>
  <c r="H497" i="3"/>
  <c r="M537" i="3"/>
  <c r="H537" i="3"/>
  <c r="M569" i="3"/>
  <c r="H569" i="3"/>
  <c r="M609" i="3"/>
  <c r="H609" i="3"/>
  <c r="M641" i="3"/>
  <c r="H641" i="3"/>
  <c r="M657" i="3"/>
  <c r="H657" i="3"/>
  <c r="M713" i="3"/>
  <c r="H713" i="3"/>
  <c r="M753" i="3"/>
  <c r="H753" i="3"/>
  <c r="M797" i="3"/>
  <c r="H797" i="3"/>
  <c r="M861" i="3"/>
  <c r="H861" i="3"/>
  <c r="M881" i="3"/>
  <c r="H881" i="3"/>
  <c r="M921" i="3"/>
  <c r="H921" i="3"/>
  <c r="H993" i="3"/>
  <c r="M993" i="3"/>
  <c r="H1057" i="3"/>
  <c r="M1057" i="3"/>
  <c r="M1089" i="3"/>
  <c r="H1089" i="3"/>
  <c r="M1197" i="3"/>
  <c r="H1197" i="3"/>
  <c r="M1205" i="3"/>
  <c r="H1205" i="3"/>
  <c r="M1237" i="3"/>
  <c r="H1237" i="3"/>
  <c r="M1261" i="3"/>
  <c r="H1261" i="3"/>
  <c r="M1385" i="3"/>
  <c r="H1385" i="3"/>
  <c r="M1453" i="3"/>
  <c r="H1453" i="3"/>
  <c r="M1485" i="3"/>
  <c r="H1485" i="3"/>
  <c r="M1585" i="3"/>
  <c r="H1585" i="3"/>
  <c r="M1625" i="3"/>
  <c r="H1625" i="3"/>
  <c r="M1705" i="3"/>
  <c r="H1705" i="3"/>
  <c r="M1729" i="3"/>
  <c r="H1729" i="3"/>
  <c r="M1745" i="3"/>
  <c r="H1745" i="3"/>
  <c r="M1753" i="3"/>
  <c r="H1753" i="3"/>
  <c r="M1805" i="3"/>
  <c r="H1805" i="3"/>
  <c r="H1825" i="3"/>
  <c r="M1825" i="3"/>
  <c r="M1857" i="3"/>
  <c r="H1857" i="3"/>
  <c r="H1937" i="3"/>
  <c r="M1937" i="3"/>
  <c r="M1985" i="3"/>
  <c r="H1985" i="3"/>
  <c r="M30" i="3"/>
  <c r="H30" i="3"/>
  <c r="M78" i="3"/>
  <c r="H78" i="3"/>
  <c r="M126" i="3"/>
  <c r="H126" i="3"/>
  <c r="M174" i="3"/>
  <c r="H174" i="3"/>
  <c r="M230" i="3"/>
  <c r="H230" i="3"/>
  <c r="M278" i="3"/>
  <c r="H278" i="3"/>
  <c r="M322" i="3"/>
  <c r="H322" i="3"/>
  <c r="M374" i="3"/>
  <c r="H374" i="3"/>
  <c r="M422" i="3"/>
  <c r="H422" i="3"/>
  <c r="M486" i="3"/>
  <c r="H486" i="3"/>
  <c r="M566" i="3"/>
  <c r="H566" i="3"/>
  <c r="M582" i="3"/>
  <c r="H582" i="3"/>
  <c r="M622" i="3"/>
  <c r="H622" i="3"/>
  <c r="M670" i="3"/>
  <c r="H670" i="3"/>
  <c r="M750" i="3"/>
  <c r="H750" i="3"/>
  <c r="M902" i="3"/>
  <c r="H902" i="3"/>
  <c r="M918" i="3"/>
  <c r="H918" i="3"/>
  <c r="M966" i="3"/>
  <c r="H966" i="3"/>
  <c r="M1090" i="3"/>
  <c r="H1090" i="3"/>
  <c r="M1198" i="3"/>
  <c r="H1198" i="3"/>
  <c r="M1230" i="3"/>
  <c r="H1230" i="3"/>
  <c r="M1282" i="3"/>
  <c r="H1282" i="3"/>
  <c r="M1394" i="3"/>
  <c r="H1394" i="3"/>
  <c r="M1418" i="3"/>
  <c r="H1418" i="3"/>
  <c r="M1490" i="3"/>
  <c r="H1490" i="3"/>
  <c r="M1578" i="3"/>
  <c r="H1578" i="3"/>
  <c r="M1638" i="3"/>
  <c r="H1638" i="3"/>
  <c r="M1666" i="3"/>
  <c r="H1666" i="3"/>
  <c r="M1722" i="3"/>
  <c r="H1722" i="3"/>
  <c r="M1838" i="3"/>
  <c r="H1838" i="3"/>
  <c r="M1886" i="3"/>
  <c r="H1886" i="3"/>
  <c r="M1954" i="3"/>
  <c r="H1954" i="3"/>
  <c r="M1974" i="3"/>
  <c r="H1974" i="3"/>
  <c r="M2002" i="3"/>
  <c r="H2002" i="3"/>
  <c r="H37" i="3"/>
  <c r="M37" i="3"/>
  <c r="H73" i="3"/>
  <c r="M73" i="3"/>
  <c r="H153" i="3"/>
  <c r="M153" i="3"/>
  <c r="H201" i="3"/>
  <c r="M201" i="3"/>
  <c r="H249" i="3"/>
  <c r="M249" i="3"/>
  <c r="H281" i="3"/>
  <c r="M281" i="3"/>
  <c r="H329" i="3"/>
  <c r="M329" i="3"/>
  <c r="M377" i="3"/>
  <c r="H377" i="3"/>
  <c r="M425" i="3"/>
  <c r="H425" i="3"/>
  <c r="M481" i="3"/>
  <c r="H481" i="3"/>
  <c r="M521" i="3"/>
  <c r="H521" i="3"/>
  <c r="M585" i="3"/>
  <c r="H585" i="3"/>
  <c r="M737" i="3"/>
  <c r="H737" i="3"/>
  <c r="M937" i="3"/>
  <c r="H937" i="3"/>
  <c r="M1017" i="3"/>
  <c r="H1017" i="3"/>
  <c r="M1073" i="3"/>
  <c r="H1073" i="3"/>
  <c r="M1165" i="3"/>
  <c r="H1165" i="3"/>
  <c r="M1253" i="3"/>
  <c r="H1253" i="3"/>
  <c r="M1321" i="3"/>
  <c r="H1321" i="3"/>
  <c r="M1369" i="3"/>
  <c r="H1369" i="3"/>
  <c r="M1461" i="3"/>
  <c r="H1461" i="3"/>
  <c r="M1501" i="3"/>
  <c r="H1501" i="3"/>
  <c r="H1569" i="3"/>
  <c r="M1569" i="3"/>
  <c r="H1953" i="3"/>
  <c r="M1953" i="3"/>
  <c r="H1969" i="3"/>
  <c r="M1969" i="3"/>
  <c r="M2009" i="3"/>
  <c r="H2009" i="3"/>
  <c r="M46" i="3"/>
  <c r="H46" i="3"/>
  <c r="M94" i="3"/>
  <c r="H94" i="3"/>
  <c r="M142" i="3"/>
  <c r="H142" i="3"/>
  <c r="M190" i="3"/>
  <c r="H190" i="3"/>
  <c r="M222" i="3"/>
  <c r="H222" i="3"/>
  <c r="M246" i="3"/>
  <c r="H246" i="3"/>
  <c r="M286" i="3"/>
  <c r="H286" i="3"/>
  <c r="M342" i="3"/>
  <c r="H342" i="3"/>
  <c r="M390" i="3"/>
  <c r="H390" i="3"/>
  <c r="M438" i="3"/>
  <c r="H438" i="3"/>
  <c r="M470" i="3"/>
  <c r="H470" i="3"/>
  <c r="M518" i="3"/>
  <c r="H518" i="3"/>
  <c r="M550" i="3"/>
  <c r="H550" i="3"/>
  <c r="M654" i="3"/>
  <c r="H654" i="3"/>
  <c r="M694" i="3"/>
  <c r="H694" i="3"/>
  <c r="M894" i="3"/>
  <c r="H894" i="3"/>
  <c r="M990" i="3"/>
  <c r="H990" i="3"/>
  <c r="M1054" i="3"/>
  <c r="H1054" i="3"/>
  <c r="M1138" i="3"/>
  <c r="H1138" i="3"/>
  <c r="M1214" i="3"/>
  <c r="H1214" i="3"/>
  <c r="M1354" i="3"/>
  <c r="H1354" i="3"/>
  <c r="M1442" i="3"/>
  <c r="H1442" i="3"/>
  <c r="M1482" i="3"/>
  <c r="H1482" i="3"/>
  <c r="M1854" i="3"/>
  <c r="H1854" i="3"/>
  <c r="M1902" i="3"/>
  <c r="H1902" i="3"/>
  <c r="H25" i="3"/>
  <c r="M25" i="3"/>
  <c r="H41" i="3"/>
  <c r="M41" i="3"/>
  <c r="H57" i="3"/>
  <c r="M57" i="3"/>
  <c r="H77" i="3"/>
  <c r="M77" i="3"/>
  <c r="H93" i="3"/>
  <c r="M93" i="3"/>
  <c r="H109" i="3"/>
  <c r="M109" i="3"/>
  <c r="H125" i="3"/>
  <c r="M125" i="3"/>
  <c r="H141" i="3"/>
  <c r="M141" i="3"/>
  <c r="H157" i="3"/>
  <c r="M157" i="3"/>
  <c r="H173" i="3"/>
  <c r="M173" i="3"/>
  <c r="H189" i="3"/>
  <c r="M189" i="3"/>
  <c r="H205" i="3"/>
  <c r="M205" i="3"/>
  <c r="H221" i="3"/>
  <c r="M221" i="3"/>
  <c r="H237" i="3"/>
  <c r="M237" i="3"/>
  <c r="H253" i="3"/>
  <c r="M253" i="3"/>
  <c r="H269" i="3"/>
  <c r="M269" i="3"/>
  <c r="H285" i="3"/>
  <c r="M285" i="3"/>
  <c r="H301" i="3"/>
  <c r="M301" i="3"/>
  <c r="H317" i="3"/>
  <c r="M317" i="3"/>
  <c r="H333" i="3"/>
  <c r="M333" i="3"/>
  <c r="H349" i="3"/>
  <c r="M349" i="3"/>
  <c r="M365" i="3"/>
  <c r="H365" i="3"/>
  <c r="H381" i="3"/>
  <c r="M381" i="3"/>
  <c r="M397" i="3"/>
  <c r="H397" i="3"/>
  <c r="M413" i="3"/>
  <c r="H413" i="3"/>
  <c r="M429" i="3"/>
  <c r="H429" i="3"/>
  <c r="M445" i="3"/>
  <c r="H445" i="3"/>
  <c r="M461" i="3"/>
  <c r="H461" i="3"/>
  <c r="M485" i="3"/>
  <c r="H485" i="3"/>
  <c r="M501" i="3"/>
  <c r="H501" i="3"/>
  <c r="M525" i="3"/>
  <c r="H525" i="3"/>
  <c r="M541" i="3"/>
  <c r="H541" i="3"/>
  <c r="M557" i="3"/>
  <c r="H557" i="3"/>
  <c r="M573" i="3"/>
  <c r="H573" i="3"/>
  <c r="M589" i="3"/>
  <c r="H589" i="3"/>
  <c r="M597" i="3"/>
  <c r="H597" i="3"/>
  <c r="M613" i="3"/>
  <c r="H613" i="3"/>
  <c r="M629" i="3"/>
  <c r="H629" i="3"/>
  <c r="H645" i="3"/>
  <c r="M645" i="3"/>
  <c r="M669" i="3"/>
  <c r="H669" i="3"/>
  <c r="M693" i="3"/>
  <c r="H693" i="3"/>
  <c r="M717" i="3"/>
  <c r="H717" i="3"/>
  <c r="M741" i="3"/>
  <c r="H741" i="3"/>
  <c r="M757" i="3"/>
  <c r="H757" i="3"/>
  <c r="M765" i="3"/>
  <c r="H765" i="3"/>
  <c r="H801" i="3"/>
  <c r="M801" i="3"/>
  <c r="M809" i="3"/>
  <c r="H809" i="3"/>
  <c r="M817" i="3"/>
  <c r="H817" i="3"/>
  <c r="M833" i="3"/>
  <c r="H833" i="3"/>
  <c r="M841" i="3"/>
  <c r="H841" i="3"/>
  <c r="M885" i="3"/>
  <c r="H885" i="3"/>
  <c r="M925" i="3"/>
  <c r="H925" i="3"/>
  <c r="M941" i="3"/>
  <c r="H941" i="3"/>
  <c r="M957" i="3"/>
  <c r="H957" i="3"/>
  <c r="M997" i="3"/>
  <c r="H997" i="3"/>
  <c r="M1005" i="3"/>
  <c r="H1005" i="3"/>
  <c r="M1021" i="3"/>
  <c r="H1021" i="3"/>
  <c r="M1029" i="3"/>
  <c r="H1029" i="3"/>
  <c r="M1037" i="3"/>
  <c r="H1037" i="3"/>
  <c r="M1061" i="3"/>
  <c r="H1061" i="3"/>
  <c r="M1077" i="3"/>
  <c r="H1077" i="3"/>
  <c r="M1137" i="3"/>
  <c r="H1137" i="3"/>
  <c r="M1169" i="3"/>
  <c r="H1169" i="3"/>
  <c r="M1177" i="3"/>
  <c r="H1177" i="3"/>
  <c r="M1209" i="3"/>
  <c r="H1209" i="3"/>
  <c r="M1217" i="3"/>
  <c r="H1217" i="3"/>
  <c r="M1241" i="3"/>
  <c r="H1241" i="3"/>
  <c r="M1265" i="3"/>
  <c r="H1265" i="3"/>
  <c r="M1273" i="3"/>
  <c r="H1273" i="3"/>
  <c r="M1281" i="3"/>
  <c r="H1281" i="3"/>
  <c r="M1297" i="3"/>
  <c r="H1297" i="3"/>
  <c r="M1357" i="3"/>
  <c r="H1357" i="3"/>
  <c r="M1373" i="3"/>
  <c r="H1373" i="3"/>
  <c r="M1389" i="3"/>
  <c r="H1389" i="3"/>
  <c r="M1413" i="3"/>
  <c r="H1413" i="3"/>
  <c r="M1465" i="3"/>
  <c r="H1465" i="3"/>
  <c r="M1489" i="3"/>
  <c r="H1489" i="3"/>
  <c r="H1505" i="3"/>
  <c r="M1505" i="3"/>
  <c r="M1537" i="3"/>
  <c r="H1537" i="3"/>
  <c r="M1545" i="3"/>
  <c r="H1545" i="3"/>
  <c r="M1553" i="3"/>
  <c r="H1553" i="3"/>
  <c r="M1597" i="3"/>
  <c r="H1597" i="3"/>
  <c r="M1657" i="3"/>
  <c r="H1657" i="3"/>
  <c r="M1665" i="3"/>
  <c r="H1665" i="3"/>
  <c r="M1733" i="3"/>
  <c r="H1733" i="3"/>
  <c r="M1757" i="3"/>
  <c r="H1757" i="3"/>
  <c r="M1785" i="3"/>
  <c r="H1785" i="3"/>
  <c r="M1793" i="3"/>
  <c r="H1793" i="3"/>
  <c r="M1829" i="3"/>
  <c r="H1829" i="3"/>
  <c r="M1845" i="3"/>
  <c r="H1845" i="3"/>
  <c r="M1861" i="3"/>
  <c r="H1861" i="3"/>
  <c r="M1885" i="3"/>
  <c r="H1885" i="3"/>
  <c r="M1909" i="3"/>
  <c r="H1909" i="3"/>
  <c r="M1941" i="3"/>
  <c r="H1941" i="3"/>
  <c r="M1957" i="3"/>
  <c r="H1957" i="3"/>
  <c r="M1973" i="3"/>
  <c r="H1973" i="3"/>
  <c r="M1989" i="3"/>
  <c r="H1989" i="3"/>
  <c r="M2025" i="3"/>
  <c r="H2025" i="3"/>
  <c r="M34" i="3"/>
  <c r="H34" i="3"/>
  <c r="M50" i="3"/>
  <c r="H50" i="3"/>
  <c r="M66" i="3"/>
  <c r="H66" i="3"/>
  <c r="M82" i="3"/>
  <c r="H82" i="3"/>
  <c r="M98" i="3"/>
  <c r="H98" i="3"/>
  <c r="M114" i="3"/>
  <c r="H114" i="3"/>
  <c r="M130" i="3"/>
  <c r="H130" i="3"/>
  <c r="M146" i="3"/>
  <c r="H146" i="3"/>
  <c r="M162" i="3"/>
  <c r="H162" i="3"/>
  <c r="M178" i="3"/>
  <c r="H178" i="3"/>
  <c r="M194" i="3"/>
  <c r="H194" i="3"/>
  <c r="M210" i="3"/>
  <c r="H210" i="3"/>
  <c r="M234" i="3"/>
  <c r="H234" i="3"/>
  <c r="M250" i="3"/>
  <c r="H250" i="3"/>
  <c r="M266" i="3"/>
  <c r="H266" i="3"/>
  <c r="M290" i="3"/>
  <c r="H290" i="3"/>
  <c r="M306" i="3"/>
  <c r="H306" i="3"/>
  <c r="M326" i="3"/>
  <c r="H326" i="3"/>
  <c r="M346" i="3"/>
  <c r="H346" i="3"/>
  <c r="M362" i="3"/>
  <c r="H362" i="3"/>
  <c r="M378" i="3"/>
  <c r="H378" i="3"/>
  <c r="M394" i="3"/>
  <c r="H394" i="3"/>
  <c r="M410" i="3"/>
  <c r="H410" i="3"/>
  <c r="M426" i="3"/>
  <c r="H426" i="3"/>
  <c r="M442" i="3"/>
  <c r="H442" i="3"/>
  <c r="M458" i="3"/>
  <c r="H458" i="3"/>
  <c r="M474" i="3"/>
  <c r="H474" i="3"/>
  <c r="M490" i="3"/>
  <c r="H490" i="3"/>
  <c r="M506" i="3"/>
  <c r="H506" i="3"/>
  <c r="M522" i="3"/>
  <c r="H522" i="3"/>
  <c r="M530" i="3"/>
  <c r="H530" i="3"/>
  <c r="M554" i="3"/>
  <c r="H554" i="3"/>
  <c r="M570" i="3"/>
  <c r="H570" i="3"/>
  <c r="M586" i="3"/>
  <c r="H586" i="3"/>
  <c r="M626" i="3"/>
  <c r="H626" i="3"/>
  <c r="M642" i="3"/>
  <c r="H642" i="3"/>
  <c r="M658" i="3"/>
  <c r="H658" i="3"/>
  <c r="M674" i="3"/>
  <c r="H674" i="3"/>
  <c r="M698" i="3"/>
  <c r="H698" i="3"/>
  <c r="M706" i="3"/>
  <c r="H706" i="3"/>
  <c r="M762" i="3"/>
  <c r="H762" i="3"/>
  <c r="M770" i="3"/>
  <c r="H770" i="3"/>
  <c r="M778" i="3"/>
  <c r="H778" i="3"/>
  <c r="M786" i="3"/>
  <c r="H786" i="3"/>
  <c r="M874" i="3"/>
  <c r="H874" i="3"/>
  <c r="M906" i="3"/>
  <c r="H906" i="3"/>
  <c r="M922" i="3"/>
  <c r="H922" i="3"/>
  <c r="M954" i="3"/>
  <c r="H954" i="3"/>
  <c r="M994" i="3"/>
  <c r="H994" i="3"/>
  <c r="M1002" i="3"/>
  <c r="H1002" i="3"/>
  <c r="M1010" i="3"/>
  <c r="H1010" i="3"/>
  <c r="M1034" i="3"/>
  <c r="H1034" i="3"/>
  <c r="M1042" i="3"/>
  <c r="H1042" i="3"/>
  <c r="M1058" i="3"/>
  <c r="H1058" i="3"/>
  <c r="M1066" i="3"/>
  <c r="H1066" i="3"/>
  <c r="M1102" i="3"/>
  <c r="H1102" i="3"/>
  <c r="M1154" i="3"/>
  <c r="H1154" i="3"/>
  <c r="M1162" i="3"/>
  <c r="H1162" i="3"/>
  <c r="M1178" i="3"/>
  <c r="H1178" i="3"/>
  <c r="M1202" i="3"/>
  <c r="H1202" i="3"/>
  <c r="M1218" i="3"/>
  <c r="H1218" i="3"/>
  <c r="M1234" i="3"/>
  <c r="H1234" i="3"/>
  <c r="M1242" i="3"/>
  <c r="H1242" i="3"/>
  <c r="M1250" i="3"/>
  <c r="H1250" i="3"/>
  <c r="M1258" i="3"/>
  <c r="H1258" i="3"/>
  <c r="M1286" i="3"/>
  <c r="H1286" i="3"/>
  <c r="M1310" i="3"/>
  <c r="H1310" i="3"/>
  <c r="M1342" i="3"/>
  <c r="H1342" i="3"/>
  <c r="M1374" i="3"/>
  <c r="H1374" i="3"/>
  <c r="H1398" i="3"/>
  <c r="M1398" i="3"/>
  <c r="M1422" i="3"/>
  <c r="H1422" i="3"/>
  <c r="M1462" i="3"/>
  <c r="H1462" i="3"/>
  <c r="M1494" i="3"/>
  <c r="H1494" i="3"/>
  <c r="M1518" i="3"/>
  <c r="H1518" i="3"/>
  <c r="M1542" i="3"/>
  <c r="H1542" i="3"/>
  <c r="M1594" i="3"/>
  <c r="H1594" i="3"/>
  <c r="M1610" i="3"/>
  <c r="H1610" i="3"/>
  <c r="M1626" i="3"/>
  <c r="H1626" i="3"/>
  <c r="M1670" i="3"/>
  <c r="H1670" i="3"/>
  <c r="M1686" i="3"/>
  <c r="H1686" i="3"/>
  <c r="M1726" i="3"/>
  <c r="H1726" i="3"/>
  <c r="M1758" i="3"/>
  <c r="H1758" i="3"/>
  <c r="M1766" i="3"/>
  <c r="H1766" i="3"/>
  <c r="M1786" i="3"/>
  <c r="H1786" i="3"/>
  <c r="M1802" i="3"/>
  <c r="H1802" i="3"/>
  <c r="M1810" i="3"/>
  <c r="H1810" i="3"/>
  <c r="M1826" i="3"/>
  <c r="H1826" i="3"/>
  <c r="M1842" i="3"/>
  <c r="H1842" i="3"/>
  <c r="M1858" i="3"/>
  <c r="H1858" i="3"/>
  <c r="M1874" i="3"/>
  <c r="H1874" i="3"/>
  <c r="M1890" i="3"/>
  <c r="H1890" i="3"/>
  <c r="M1906" i="3"/>
  <c r="H1906" i="3"/>
  <c r="M1914" i="3"/>
  <c r="H1914" i="3"/>
  <c r="M1922" i="3"/>
  <c r="H1922" i="3"/>
  <c r="M1958" i="3"/>
  <c r="H1958" i="3"/>
  <c r="M1978" i="3"/>
  <c r="H1978" i="3"/>
  <c r="M2006" i="3"/>
  <c r="H2006" i="3"/>
  <c r="H53" i="3"/>
  <c r="M53" i="3"/>
  <c r="H89" i="3"/>
  <c r="M89" i="3"/>
  <c r="H137" i="3"/>
  <c r="M137" i="3"/>
  <c r="H185" i="3"/>
  <c r="M185" i="3"/>
  <c r="H233" i="3"/>
  <c r="M233" i="3"/>
  <c r="H297" i="3"/>
  <c r="M297" i="3"/>
  <c r="H345" i="3"/>
  <c r="M345" i="3"/>
  <c r="M393" i="3"/>
  <c r="H393" i="3"/>
  <c r="M441" i="3"/>
  <c r="H441" i="3"/>
  <c r="M553" i="3"/>
  <c r="H553" i="3"/>
  <c r="M625" i="3"/>
  <c r="H625" i="3"/>
  <c r="M665" i="3"/>
  <c r="H665" i="3"/>
  <c r="M853" i="3"/>
  <c r="H853" i="3"/>
  <c r="M1049" i="3"/>
  <c r="H1049" i="3"/>
  <c r="M1133" i="3"/>
  <c r="H1133" i="3"/>
  <c r="M1293" i="3"/>
  <c r="H1293" i="3"/>
  <c r="M1353" i="3"/>
  <c r="H1353" i="3"/>
  <c r="M1401" i="3"/>
  <c r="H1401" i="3"/>
  <c r="M1409" i="3"/>
  <c r="H1409" i="3"/>
  <c r="M1445" i="3"/>
  <c r="H1445" i="3"/>
  <c r="M1477" i="3"/>
  <c r="H1477" i="3"/>
  <c r="M1533" i="3"/>
  <c r="H1533" i="3"/>
  <c r="M1593" i="3"/>
  <c r="H1593" i="3"/>
  <c r="M1693" i="3"/>
  <c r="H1693" i="3"/>
  <c r="M1721" i="3"/>
  <c r="H1721" i="3"/>
  <c r="H1841" i="3"/>
  <c r="M1841" i="3"/>
  <c r="M1881" i="3"/>
  <c r="H1881" i="3"/>
  <c r="H1905" i="3"/>
  <c r="M1905" i="3"/>
  <c r="M1929" i="3"/>
  <c r="H1929" i="3"/>
  <c r="M62" i="3"/>
  <c r="H62" i="3"/>
  <c r="M110" i="3"/>
  <c r="H110" i="3"/>
  <c r="M158" i="3"/>
  <c r="H158" i="3"/>
  <c r="M206" i="3"/>
  <c r="H206" i="3"/>
  <c r="M262" i="3"/>
  <c r="H262" i="3"/>
  <c r="M302" i="3"/>
  <c r="H302" i="3"/>
  <c r="M358" i="3"/>
  <c r="H358" i="3"/>
  <c r="M406" i="3"/>
  <c r="H406" i="3"/>
  <c r="M454" i="3"/>
  <c r="H454" i="3"/>
  <c r="M502" i="3"/>
  <c r="H502" i="3"/>
  <c r="M542" i="3"/>
  <c r="H542" i="3"/>
  <c r="M638" i="3"/>
  <c r="H638" i="3"/>
  <c r="M734" i="3"/>
  <c r="H734" i="3"/>
  <c r="M758" i="3"/>
  <c r="H758" i="3"/>
  <c r="M846" i="3"/>
  <c r="H846" i="3"/>
  <c r="M870" i="3"/>
  <c r="H870" i="3"/>
  <c r="M950" i="3"/>
  <c r="H950" i="3"/>
  <c r="M1030" i="3"/>
  <c r="H1030" i="3"/>
  <c r="M1098" i="3"/>
  <c r="H1098" i="3"/>
  <c r="M1174" i="3"/>
  <c r="H1174" i="3"/>
  <c r="M1306" i="3"/>
  <c r="H1306" i="3"/>
  <c r="M1338" i="3"/>
  <c r="H1338" i="3"/>
  <c r="M1370" i="3"/>
  <c r="H1370" i="3"/>
  <c r="M1458" i="3"/>
  <c r="H1458" i="3"/>
  <c r="M1514" i="3"/>
  <c r="H1514" i="3"/>
  <c r="M1622" i="3"/>
  <c r="H1622" i="3"/>
  <c r="M1682" i="3"/>
  <c r="H1682" i="3"/>
  <c r="M1754" i="3"/>
  <c r="H1754" i="3"/>
  <c r="M1870" i="3"/>
  <c r="H1870" i="3"/>
  <c r="H29" i="3"/>
  <c r="M29" i="3"/>
  <c r="H45" i="3"/>
  <c r="M45" i="3"/>
  <c r="H65" i="3"/>
  <c r="M65" i="3"/>
  <c r="H81" i="3"/>
  <c r="M81" i="3"/>
  <c r="H97" i="3"/>
  <c r="M97" i="3"/>
  <c r="H113" i="3"/>
  <c r="M113" i="3"/>
  <c r="H129" i="3"/>
  <c r="M129" i="3"/>
  <c r="H145" i="3"/>
  <c r="M145" i="3"/>
  <c r="H161" i="3"/>
  <c r="M161" i="3"/>
  <c r="H177" i="3"/>
  <c r="M177" i="3"/>
  <c r="H193" i="3"/>
  <c r="M193" i="3"/>
  <c r="H209" i="3"/>
  <c r="M209" i="3"/>
  <c r="H225" i="3"/>
  <c r="M225" i="3"/>
  <c r="H241" i="3"/>
  <c r="M241" i="3"/>
  <c r="H257" i="3"/>
  <c r="M257" i="3"/>
  <c r="H273" i="3"/>
  <c r="M273" i="3"/>
  <c r="H289" i="3"/>
  <c r="M289" i="3"/>
  <c r="H305" i="3"/>
  <c r="M305" i="3"/>
  <c r="H321" i="3"/>
  <c r="M321" i="3"/>
  <c r="H337" i="3"/>
  <c r="M337" i="3"/>
  <c r="H353" i="3"/>
  <c r="M353" i="3"/>
  <c r="M369" i="3"/>
  <c r="H369" i="3"/>
  <c r="M385" i="3"/>
  <c r="H385" i="3"/>
  <c r="M401" i="3"/>
  <c r="H401" i="3"/>
  <c r="M417" i="3"/>
  <c r="H417" i="3"/>
  <c r="M433" i="3"/>
  <c r="H433" i="3"/>
  <c r="M449" i="3"/>
  <c r="H449" i="3"/>
  <c r="M465" i="3"/>
  <c r="H465" i="3"/>
  <c r="M489" i="3"/>
  <c r="H489" i="3"/>
  <c r="M505" i="3"/>
  <c r="H505" i="3"/>
  <c r="M513" i="3"/>
  <c r="H513" i="3"/>
  <c r="M529" i="3"/>
  <c r="H529" i="3"/>
  <c r="M545" i="3"/>
  <c r="H545" i="3"/>
  <c r="M561" i="3"/>
  <c r="H561" i="3"/>
  <c r="M577" i="3"/>
  <c r="H577" i="3"/>
  <c r="M601" i="3"/>
  <c r="H601" i="3"/>
  <c r="M633" i="3"/>
  <c r="H633" i="3"/>
  <c r="M649" i="3"/>
  <c r="H649" i="3"/>
  <c r="M673" i="3"/>
  <c r="H673" i="3"/>
  <c r="M697" i="3"/>
  <c r="H697" i="3"/>
  <c r="M721" i="3"/>
  <c r="H721" i="3"/>
  <c r="M745" i="3"/>
  <c r="H745" i="3"/>
  <c r="M769" i="3"/>
  <c r="H769" i="3"/>
  <c r="M821" i="3"/>
  <c r="H821" i="3"/>
  <c r="M845" i="3"/>
  <c r="H845" i="3"/>
  <c r="M873" i="3"/>
  <c r="H873" i="3"/>
  <c r="M889" i="3"/>
  <c r="H889" i="3"/>
  <c r="M913" i="3"/>
  <c r="H913" i="3"/>
  <c r="M929" i="3"/>
  <c r="H929" i="3"/>
  <c r="M945" i="3"/>
  <c r="H945" i="3"/>
  <c r="M961" i="3"/>
  <c r="H961" i="3"/>
  <c r="M985" i="3"/>
  <c r="H985" i="3"/>
  <c r="M1009" i="3"/>
  <c r="H1009" i="3"/>
  <c r="M1065" i="3"/>
  <c r="H1065" i="3"/>
  <c r="M1081" i="3"/>
  <c r="H1081" i="3"/>
  <c r="M1141" i="3"/>
  <c r="H1141" i="3"/>
  <c r="M1149" i="3"/>
  <c r="H1149" i="3"/>
  <c r="M1157" i="3"/>
  <c r="H1157" i="3"/>
  <c r="M1181" i="3"/>
  <c r="H1181" i="3"/>
  <c r="M1221" i="3"/>
  <c r="H1221" i="3"/>
  <c r="M1229" i="3"/>
  <c r="H1229" i="3"/>
  <c r="M1245" i="3"/>
  <c r="H1245" i="3"/>
  <c r="M1285" i="3"/>
  <c r="H1285" i="3"/>
  <c r="M1301" i="3"/>
  <c r="H1301" i="3"/>
  <c r="M1309" i="3"/>
  <c r="H1309" i="3"/>
  <c r="M1337" i="3"/>
  <c r="H1337" i="3"/>
  <c r="M1345" i="3"/>
  <c r="H1345" i="3"/>
  <c r="M1361" i="3"/>
  <c r="H1361" i="3"/>
  <c r="H1377" i="3"/>
  <c r="M1377" i="3"/>
  <c r="M1393" i="3"/>
  <c r="H1393" i="3"/>
  <c r="M1417" i="3"/>
  <c r="H1417" i="3"/>
  <c r="M1433" i="3"/>
  <c r="H1433" i="3"/>
  <c r="M1469" i="3"/>
  <c r="H1469" i="3"/>
  <c r="M1509" i="3"/>
  <c r="H1509" i="3"/>
  <c r="M1517" i="3"/>
  <c r="H1517" i="3"/>
  <c r="M1557" i="3"/>
  <c r="H1557" i="3"/>
  <c r="M1601" i="3"/>
  <c r="H1601" i="3"/>
  <c r="M1609" i="3"/>
  <c r="H1609" i="3"/>
  <c r="M1637" i="3"/>
  <c r="H1637" i="3"/>
  <c r="M1669" i="3"/>
  <c r="H1669" i="3"/>
  <c r="M1685" i="3"/>
  <c r="H1685" i="3"/>
  <c r="M1737" i="3"/>
  <c r="H1737" i="3"/>
  <c r="M1833" i="3"/>
  <c r="H1833" i="3"/>
  <c r="M1849" i="3"/>
  <c r="H1849" i="3"/>
  <c r="M1865" i="3"/>
  <c r="H1865" i="3"/>
  <c r="H1873" i="3"/>
  <c r="M1873" i="3"/>
  <c r="H1889" i="3"/>
  <c r="M1889" i="3"/>
  <c r="M1897" i="3"/>
  <c r="H1897" i="3"/>
  <c r="M1913" i="3"/>
  <c r="H1913" i="3"/>
  <c r="M1921" i="3"/>
  <c r="H1921" i="3"/>
  <c r="M1945" i="3"/>
  <c r="H1945" i="3"/>
  <c r="M1961" i="3"/>
  <c r="H1961" i="3"/>
  <c r="M1977" i="3"/>
  <c r="H1977" i="3"/>
  <c r="M1993" i="3"/>
  <c r="H1993" i="3"/>
  <c r="H2001" i="3"/>
  <c r="M2001" i="3"/>
  <c r="M2029" i="3"/>
  <c r="H2029" i="3"/>
  <c r="M14" i="3"/>
  <c r="H14" i="3"/>
  <c r="M38" i="3"/>
  <c r="H38" i="3"/>
  <c r="M54" i="3"/>
  <c r="H54" i="3"/>
  <c r="M70" i="3"/>
  <c r="H70" i="3"/>
  <c r="M86" i="3"/>
  <c r="H86" i="3"/>
  <c r="M102" i="3"/>
  <c r="H102" i="3"/>
  <c r="M118" i="3"/>
  <c r="H118" i="3"/>
  <c r="M134" i="3"/>
  <c r="H134" i="3"/>
  <c r="M150" i="3"/>
  <c r="H150" i="3"/>
  <c r="M166" i="3"/>
  <c r="H166" i="3"/>
  <c r="M182" i="3"/>
  <c r="H182" i="3"/>
  <c r="M198" i="3"/>
  <c r="H198" i="3"/>
  <c r="M214" i="3"/>
  <c r="H214" i="3"/>
  <c r="M238" i="3"/>
  <c r="H238" i="3"/>
  <c r="M254" i="3"/>
  <c r="H254" i="3"/>
  <c r="M270" i="3"/>
  <c r="H270" i="3"/>
  <c r="M294" i="3"/>
  <c r="H294" i="3"/>
  <c r="M310" i="3"/>
  <c r="H310" i="3"/>
  <c r="M330" i="3"/>
  <c r="H330" i="3"/>
  <c r="M350" i="3"/>
  <c r="H350" i="3"/>
  <c r="M366" i="3"/>
  <c r="H366" i="3"/>
  <c r="M382" i="3"/>
  <c r="H382" i="3"/>
  <c r="M398" i="3"/>
  <c r="H398" i="3"/>
  <c r="M414" i="3"/>
  <c r="H414" i="3"/>
  <c r="M430" i="3"/>
  <c r="H430" i="3"/>
  <c r="M446" i="3"/>
  <c r="H446" i="3"/>
  <c r="M462" i="3"/>
  <c r="H462" i="3"/>
  <c r="M478" i="3"/>
  <c r="H478" i="3"/>
  <c r="M494" i="3"/>
  <c r="H494" i="3"/>
  <c r="M510" i="3"/>
  <c r="H510" i="3"/>
  <c r="M534" i="3"/>
  <c r="H534" i="3"/>
  <c r="M558" i="3"/>
  <c r="H558" i="3"/>
  <c r="M574" i="3"/>
  <c r="H574" i="3"/>
  <c r="M590" i="3"/>
  <c r="H590" i="3"/>
  <c r="M598" i="3"/>
  <c r="H598" i="3"/>
  <c r="M606" i="3"/>
  <c r="H606" i="3"/>
  <c r="M630" i="3"/>
  <c r="H630" i="3"/>
  <c r="M646" i="3"/>
  <c r="H646" i="3"/>
  <c r="M662" i="3"/>
  <c r="H662" i="3"/>
  <c r="M678" i="3"/>
  <c r="H678" i="3"/>
  <c r="M686" i="3"/>
  <c r="H686" i="3"/>
  <c r="M710" i="3"/>
  <c r="H710" i="3"/>
  <c r="M718" i="3"/>
  <c r="H718" i="3"/>
  <c r="M790" i="3"/>
  <c r="H790" i="3"/>
  <c r="M798" i="3"/>
  <c r="H798" i="3"/>
  <c r="H822" i="3"/>
  <c r="M822" i="3"/>
  <c r="M862" i="3"/>
  <c r="H862" i="3"/>
  <c r="M878" i="3"/>
  <c r="H878" i="3"/>
  <c r="H886" i="3"/>
  <c r="M886" i="3"/>
  <c r="M926" i="3"/>
  <c r="H926" i="3"/>
  <c r="M934" i="3"/>
  <c r="H934" i="3"/>
  <c r="M958" i="3"/>
  <c r="H958" i="3"/>
  <c r="M1014" i="3"/>
  <c r="H1014" i="3"/>
  <c r="M1022" i="3"/>
  <c r="H1022" i="3"/>
  <c r="M1046" i="3"/>
  <c r="H1046" i="3"/>
  <c r="M1070" i="3"/>
  <c r="H1070" i="3"/>
  <c r="M1122" i="3"/>
  <c r="H1122" i="3"/>
  <c r="M1166" i="3"/>
  <c r="H1166" i="3"/>
  <c r="M1182" i="3"/>
  <c r="H1182" i="3"/>
  <c r="M1206" i="3"/>
  <c r="H1206" i="3"/>
  <c r="M1222" i="3"/>
  <c r="H1222" i="3"/>
  <c r="M1262" i="3"/>
  <c r="H1262" i="3"/>
  <c r="M1274" i="3"/>
  <c r="H1274" i="3"/>
  <c r="M1290" i="3"/>
  <c r="H1290" i="3"/>
  <c r="M1314" i="3"/>
  <c r="H1314" i="3"/>
  <c r="M1322" i="3"/>
  <c r="H1322" i="3"/>
  <c r="M1346" i="3"/>
  <c r="H1346" i="3"/>
  <c r="M1378" i="3"/>
  <c r="H1378" i="3"/>
  <c r="M1402" i="3"/>
  <c r="H1402" i="3"/>
  <c r="M1410" i="3"/>
  <c r="H1410" i="3"/>
  <c r="M1498" i="3"/>
  <c r="H1498" i="3"/>
  <c r="M1522" i="3"/>
  <c r="H1522" i="3"/>
  <c r="M1546" i="3"/>
  <c r="H1546" i="3"/>
  <c r="M1562" i="3"/>
  <c r="H1562" i="3"/>
  <c r="M1570" i="3"/>
  <c r="H1570" i="3"/>
  <c r="M1598" i="3"/>
  <c r="H1598" i="3"/>
  <c r="M1614" i="3"/>
  <c r="H1614" i="3"/>
  <c r="M1630" i="3"/>
  <c r="H1630" i="3"/>
  <c r="M1674" i="3"/>
  <c r="H1674" i="3"/>
  <c r="M1706" i="3"/>
  <c r="H1706" i="3"/>
  <c r="M1730" i="3"/>
  <c r="H1730" i="3"/>
  <c r="M1770" i="3"/>
  <c r="H1770" i="3"/>
  <c r="M1778" i="3"/>
  <c r="H1778" i="3"/>
  <c r="M1790" i="3"/>
  <c r="H1790" i="3"/>
  <c r="M1814" i="3"/>
  <c r="H1814" i="3"/>
  <c r="M1830" i="3"/>
  <c r="H1830" i="3"/>
  <c r="M1846" i="3"/>
  <c r="H1846" i="3"/>
  <c r="M1862" i="3"/>
  <c r="H1862" i="3"/>
  <c r="M1878" i="3"/>
  <c r="H1878" i="3"/>
  <c r="M1894" i="3"/>
  <c r="H1894" i="3"/>
  <c r="M1926" i="3"/>
  <c r="H1926" i="3"/>
  <c r="M1962" i="3"/>
  <c r="H1962" i="3"/>
  <c r="M1990" i="3"/>
  <c r="H1990" i="3"/>
  <c r="M2010" i="3"/>
  <c r="H2010" i="3"/>
  <c r="H121" i="3"/>
  <c r="M121" i="3"/>
  <c r="H33" i="3"/>
  <c r="M33" i="3"/>
  <c r="H49" i="3"/>
  <c r="M49" i="3"/>
  <c r="H69" i="3"/>
  <c r="M69" i="3"/>
  <c r="H85" i="3"/>
  <c r="M85" i="3"/>
  <c r="H101" i="3"/>
  <c r="M101" i="3"/>
  <c r="H117" i="3"/>
  <c r="M117" i="3"/>
  <c r="H133" i="3"/>
  <c r="M133" i="3"/>
  <c r="H149" i="3"/>
  <c r="M149" i="3"/>
  <c r="H165" i="3"/>
  <c r="M165" i="3"/>
  <c r="H181" i="3"/>
  <c r="M181" i="3"/>
  <c r="H197" i="3"/>
  <c r="M197" i="3"/>
  <c r="H213" i="3"/>
  <c r="M213" i="3"/>
  <c r="H229" i="3"/>
  <c r="M229" i="3"/>
  <c r="H245" i="3"/>
  <c r="M245" i="3"/>
  <c r="H261" i="3"/>
  <c r="M261" i="3"/>
  <c r="H277" i="3"/>
  <c r="M277" i="3"/>
  <c r="H293" i="3"/>
  <c r="M293" i="3"/>
  <c r="H309" i="3"/>
  <c r="M309" i="3"/>
  <c r="H325" i="3"/>
  <c r="M325" i="3"/>
  <c r="H341" i="3"/>
  <c r="M341" i="3"/>
  <c r="H357" i="3"/>
  <c r="M357" i="3"/>
  <c r="M373" i="3"/>
  <c r="H373" i="3"/>
  <c r="H389" i="3"/>
  <c r="M389" i="3"/>
  <c r="M405" i="3"/>
  <c r="H405" i="3"/>
  <c r="H421" i="3"/>
  <c r="M421" i="3"/>
  <c r="M437" i="3"/>
  <c r="H437" i="3"/>
  <c r="H453" i="3"/>
  <c r="M453" i="3"/>
  <c r="M469" i="3"/>
  <c r="H469" i="3"/>
  <c r="M477" i="3"/>
  <c r="H477" i="3"/>
  <c r="M493" i="3"/>
  <c r="H493" i="3"/>
  <c r="H517" i="3"/>
  <c r="M517" i="3"/>
  <c r="M533" i="3"/>
  <c r="H533" i="3"/>
  <c r="H549" i="3"/>
  <c r="M549" i="3"/>
  <c r="M565" i="3"/>
  <c r="H565" i="3"/>
  <c r="H581" i="3"/>
  <c r="M581" i="3"/>
  <c r="M605" i="3"/>
  <c r="H605" i="3"/>
  <c r="M637" i="3"/>
  <c r="H637" i="3"/>
  <c r="M653" i="3"/>
  <c r="H653" i="3"/>
  <c r="H677" i="3"/>
  <c r="M677" i="3"/>
  <c r="M701" i="3"/>
  <c r="H701" i="3"/>
  <c r="H709" i="3"/>
  <c r="M709" i="3"/>
  <c r="M725" i="3"/>
  <c r="H725" i="3"/>
  <c r="M733" i="3"/>
  <c r="H733" i="3"/>
  <c r="M749" i="3"/>
  <c r="H749" i="3"/>
  <c r="M785" i="3"/>
  <c r="H785" i="3"/>
  <c r="M793" i="3"/>
  <c r="H793" i="3"/>
  <c r="M849" i="3"/>
  <c r="H849" i="3"/>
  <c r="M877" i="3"/>
  <c r="H877" i="3"/>
  <c r="M893" i="3"/>
  <c r="H893" i="3"/>
  <c r="M901" i="3"/>
  <c r="H901" i="3"/>
  <c r="M917" i="3"/>
  <c r="H917" i="3"/>
  <c r="M933" i="3"/>
  <c r="H933" i="3"/>
  <c r="M965" i="3"/>
  <c r="H965" i="3"/>
  <c r="M973" i="3"/>
  <c r="H973" i="3"/>
  <c r="M989" i="3"/>
  <c r="H989" i="3"/>
  <c r="M1013" i="3"/>
  <c r="H1013" i="3"/>
  <c r="M1069" i="3"/>
  <c r="H1069" i="3"/>
  <c r="M1085" i="3"/>
  <c r="H1085" i="3"/>
  <c r="M1129" i="3"/>
  <c r="H1129" i="3"/>
  <c r="M1161" i="3"/>
  <c r="H1161" i="3"/>
  <c r="M1185" i="3"/>
  <c r="H1185" i="3"/>
  <c r="M1193" i="3"/>
  <c r="H1193" i="3"/>
  <c r="M1233" i="3"/>
  <c r="H1233" i="3"/>
  <c r="H1249" i="3"/>
  <c r="M1249" i="3"/>
  <c r="M1289" i="3"/>
  <c r="H1289" i="3"/>
  <c r="M1349" i="3"/>
  <c r="H1349" i="3"/>
  <c r="M1365" i="3"/>
  <c r="H1365" i="3"/>
  <c r="M1381" i="3"/>
  <c r="H1381" i="3"/>
  <c r="M1397" i="3"/>
  <c r="H1397" i="3"/>
  <c r="M1421" i="3"/>
  <c r="H1421" i="3"/>
  <c r="M1473" i="3"/>
  <c r="H1473" i="3"/>
  <c r="M1581" i="3"/>
  <c r="H1581" i="3"/>
  <c r="M1641" i="3"/>
  <c r="H1641" i="3"/>
  <c r="M1673" i="3"/>
  <c r="H1673" i="3"/>
  <c r="M1689" i="3"/>
  <c r="H1689" i="3"/>
  <c r="M1701" i="3"/>
  <c r="H1701" i="3"/>
  <c r="M1717" i="3"/>
  <c r="H1717" i="3"/>
  <c r="M1741" i="3"/>
  <c r="H1741" i="3"/>
  <c r="M1769" i="3"/>
  <c r="H1769" i="3"/>
  <c r="M1837" i="3"/>
  <c r="H1837" i="3"/>
  <c r="M1853" i="3"/>
  <c r="H1853" i="3"/>
  <c r="M1877" i="3"/>
  <c r="H1877" i="3"/>
  <c r="M1901" i="3"/>
  <c r="H1901" i="3"/>
  <c r="M1925" i="3"/>
  <c r="H1925" i="3"/>
  <c r="M1949" i="3"/>
  <c r="H1949" i="3"/>
  <c r="M1965" i="3"/>
  <c r="H1965" i="3"/>
  <c r="M1981" i="3"/>
  <c r="H1981" i="3"/>
  <c r="M2005" i="3"/>
  <c r="H2005" i="3"/>
  <c r="H2033" i="3"/>
  <c r="M2033" i="3"/>
  <c r="M18" i="3"/>
  <c r="H18" i="3"/>
  <c r="M26" i="3"/>
  <c r="H26" i="3"/>
  <c r="M42" i="3"/>
  <c r="H42" i="3"/>
  <c r="M58" i="3"/>
  <c r="H58" i="3"/>
  <c r="M74" i="3"/>
  <c r="H74" i="3"/>
  <c r="M90" i="3"/>
  <c r="H90" i="3"/>
  <c r="M106" i="3"/>
  <c r="H106" i="3"/>
  <c r="M122" i="3"/>
  <c r="H122" i="3"/>
  <c r="M138" i="3"/>
  <c r="H138" i="3"/>
  <c r="M154" i="3"/>
  <c r="H154" i="3"/>
  <c r="M170" i="3"/>
  <c r="H170" i="3"/>
  <c r="M186" i="3"/>
  <c r="H186" i="3"/>
  <c r="M202" i="3"/>
  <c r="H202" i="3"/>
  <c r="M218" i="3"/>
  <c r="H218" i="3"/>
  <c r="M242" i="3"/>
  <c r="H242" i="3"/>
  <c r="M258" i="3"/>
  <c r="H258" i="3"/>
  <c r="M274" i="3"/>
  <c r="H274" i="3"/>
  <c r="M298" i="3"/>
  <c r="H298" i="3"/>
  <c r="M314" i="3"/>
  <c r="H314" i="3"/>
  <c r="M338" i="3"/>
  <c r="H338" i="3"/>
  <c r="M354" i="3"/>
  <c r="H354" i="3"/>
  <c r="M370" i="3"/>
  <c r="H370" i="3"/>
  <c r="M386" i="3"/>
  <c r="H386" i="3"/>
  <c r="M402" i="3"/>
  <c r="H402" i="3"/>
  <c r="M418" i="3"/>
  <c r="H418" i="3"/>
  <c r="M434" i="3"/>
  <c r="H434" i="3"/>
  <c r="M450" i="3"/>
  <c r="H450" i="3"/>
  <c r="M466" i="3"/>
  <c r="H466" i="3"/>
  <c r="M482" i="3"/>
  <c r="H482" i="3"/>
  <c r="M498" i="3"/>
  <c r="H498" i="3"/>
  <c r="M514" i="3"/>
  <c r="H514" i="3"/>
  <c r="M538" i="3"/>
  <c r="H538" i="3"/>
  <c r="M562" i="3"/>
  <c r="H562" i="3"/>
  <c r="M578" i="3"/>
  <c r="H578" i="3"/>
  <c r="M610" i="3"/>
  <c r="H610" i="3"/>
  <c r="M618" i="3"/>
  <c r="H618" i="3"/>
  <c r="M634" i="3"/>
  <c r="H634" i="3"/>
  <c r="M650" i="3"/>
  <c r="H650" i="3"/>
  <c r="M666" i="3"/>
  <c r="H666" i="3"/>
  <c r="M690" i="3"/>
  <c r="H690" i="3"/>
  <c r="M722" i="3"/>
  <c r="H722" i="3"/>
  <c r="M730" i="3"/>
  <c r="H730" i="3"/>
  <c r="M746" i="3"/>
  <c r="H746" i="3"/>
  <c r="M802" i="3"/>
  <c r="H802" i="3"/>
  <c r="M810" i="3"/>
  <c r="H810" i="3"/>
  <c r="M826" i="3"/>
  <c r="H826" i="3"/>
  <c r="M834" i="3"/>
  <c r="H834" i="3"/>
  <c r="M842" i="3"/>
  <c r="H842" i="3"/>
  <c r="M866" i="3"/>
  <c r="H866" i="3"/>
  <c r="M890" i="3"/>
  <c r="H890" i="3"/>
  <c r="M938" i="3"/>
  <c r="H938" i="3"/>
  <c r="M946" i="3"/>
  <c r="H946" i="3"/>
  <c r="M962" i="3"/>
  <c r="H962" i="3"/>
  <c r="M978" i="3"/>
  <c r="H978" i="3"/>
  <c r="M986" i="3"/>
  <c r="H986" i="3"/>
  <c r="M1026" i="3"/>
  <c r="H1026" i="3"/>
  <c r="M1050" i="3"/>
  <c r="H1050" i="3"/>
  <c r="M1074" i="3"/>
  <c r="H1074" i="3"/>
  <c r="M1170" i="3"/>
  <c r="H1170" i="3"/>
  <c r="M1186" i="3"/>
  <c r="H1186" i="3"/>
  <c r="M1194" i="3"/>
  <c r="H1194" i="3"/>
  <c r="M1210" i="3"/>
  <c r="H1210" i="3"/>
  <c r="M1226" i="3"/>
  <c r="H1226" i="3"/>
  <c r="M1266" i="3"/>
  <c r="H1266" i="3"/>
  <c r="M1278" i="3"/>
  <c r="H1278" i="3"/>
  <c r="M1294" i="3"/>
  <c r="H1294" i="3"/>
  <c r="M1302" i="3"/>
  <c r="H1302" i="3"/>
  <c r="M1326" i="3"/>
  <c r="H1326" i="3"/>
  <c r="H1334" i="3"/>
  <c r="M1334" i="3"/>
  <c r="M1350" i="3"/>
  <c r="H1350" i="3"/>
  <c r="M1366" i="3"/>
  <c r="H1366" i="3"/>
  <c r="M1382" i="3"/>
  <c r="H1382" i="3"/>
  <c r="M1390" i="3"/>
  <c r="H1390" i="3"/>
  <c r="M1414" i="3"/>
  <c r="H1414" i="3"/>
  <c r="M1438" i="3"/>
  <c r="H1438" i="3"/>
  <c r="M1454" i="3"/>
  <c r="H1454" i="3"/>
  <c r="M1478" i="3"/>
  <c r="H1478" i="3"/>
  <c r="M1526" i="3"/>
  <c r="H1526" i="3"/>
  <c r="M1550" i="3"/>
  <c r="H1550" i="3"/>
  <c r="M1574" i="3"/>
  <c r="H1574" i="3"/>
  <c r="M1618" i="3"/>
  <c r="H1618" i="3"/>
  <c r="M1634" i="3"/>
  <c r="H1634" i="3"/>
  <c r="M1650" i="3"/>
  <c r="H1650" i="3"/>
  <c r="M1678" i="3"/>
  <c r="H1678" i="3"/>
  <c r="M1710" i="3"/>
  <c r="H1710" i="3"/>
  <c r="M1718" i="3"/>
  <c r="H1718" i="3"/>
  <c r="M1734" i="3"/>
  <c r="H1734" i="3"/>
  <c r="M1834" i="3"/>
  <c r="H1834" i="3"/>
  <c r="M1850" i="3"/>
  <c r="H1850" i="3"/>
  <c r="M1866" i="3"/>
  <c r="H1866" i="3"/>
  <c r="M1882" i="3"/>
  <c r="H1882" i="3"/>
  <c r="M1898" i="3"/>
  <c r="H1898" i="3"/>
  <c r="M1930" i="3"/>
  <c r="H1930" i="3"/>
  <c r="M1938" i="3"/>
  <c r="H1938" i="3"/>
  <c r="M1946" i="3"/>
  <c r="H1946" i="3"/>
  <c r="M2026" i="3"/>
  <c r="H2026" i="3"/>
  <c r="M1970" i="3"/>
  <c r="H1970" i="3"/>
  <c r="M1994" i="3"/>
  <c r="H1994" i="3"/>
  <c r="F7" i="3"/>
  <c r="F6" i="3"/>
  <c r="F4" i="3"/>
  <c r="D8" i="2"/>
  <c r="F8" i="3" s="1"/>
  <c r="J2034" i="3" l="1"/>
  <c r="J2424" i="3" s="1"/>
  <c r="K1994" i="3"/>
  <c r="L1994" i="3" s="1"/>
  <c r="K1970" i="3"/>
  <c r="K2026" i="3"/>
  <c r="K1946" i="3"/>
  <c r="K1938" i="3"/>
  <c r="L1938" i="3" s="1"/>
  <c r="K1930" i="3"/>
  <c r="K1898" i="3"/>
  <c r="L1898" i="3" s="1"/>
  <c r="K1882" i="3"/>
  <c r="K1866" i="3"/>
  <c r="L1866" i="3" s="1"/>
  <c r="K1850" i="3"/>
  <c r="K1834" i="3"/>
  <c r="L1834" i="3" s="1"/>
  <c r="K1734" i="3"/>
  <c r="K1718" i="3"/>
  <c r="K1710" i="3"/>
  <c r="K1678" i="3"/>
  <c r="K1650" i="3"/>
  <c r="K1634" i="3"/>
  <c r="L1634" i="3" s="1"/>
  <c r="K1618" i="3"/>
  <c r="K1574" i="3"/>
  <c r="K1550" i="3"/>
  <c r="K1526" i="3"/>
  <c r="K1478" i="3"/>
  <c r="K1454" i="3"/>
  <c r="K1438" i="3"/>
  <c r="K1414" i="3"/>
  <c r="K1390" i="3"/>
  <c r="K1382" i="3"/>
  <c r="K1366" i="3"/>
  <c r="K1350" i="3"/>
  <c r="K1326" i="3"/>
  <c r="K1302" i="3"/>
  <c r="L1302" i="3" s="1"/>
  <c r="K1294" i="3"/>
  <c r="K1278" i="3"/>
  <c r="L1278" i="3" s="1"/>
  <c r="K1266" i="3"/>
  <c r="K1226" i="3"/>
  <c r="K1210" i="3"/>
  <c r="K1194" i="3"/>
  <c r="K1186" i="3"/>
  <c r="K1170" i="3"/>
  <c r="K1074" i="3"/>
  <c r="K1050" i="3"/>
  <c r="K1026" i="3"/>
  <c r="K986" i="3"/>
  <c r="K978" i="3"/>
  <c r="K962" i="3"/>
  <c r="K946" i="3"/>
  <c r="K938" i="3"/>
  <c r="K890" i="3"/>
  <c r="K866" i="3"/>
  <c r="K842" i="3"/>
  <c r="K834" i="3"/>
  <c r="K826" i="3"/>
  <c r="K810" i="3"/>
  <c r="L810" i="3" s="1"/>
  <c r="K802" i="3"/>
  <c r="K746" i="3"/>
  <c r="L746" i="3" s="1"/>
  <c r="K730" i="3"/>
  <c r="K722" i="3"/>
  <c r="L722" i="3" s="1"/>
  <c r="K690" i="3"/>
  <c r="K666" i="3"/>
  <c r="K650" i="3"/>
  <c r="K634" i="3"/>
  <c r="K618" i="3"/>
  <c r="K610" i="3"/>
  <c r="K578" i="3"/>
  <c r="K562" i="3"/>
  <c r="L562" i="3" s="1"/>
  <c r="K538" i="3"/>
  <c r="K514" i="3"/>
  <c r="K498" i="3"/>
  <c r="K482" i="3"/>
  <c r="K466" i="3"/>
  <c r="K450" i="3"/>
  <c r="K434" i="3"/>
  <c r="K418" i="3"/>
  <c r="K402" i="3"/>
  <c r="K386" i="3"/>
  <c r="K370" i="3"/>
  <c r="K354" i="3"/>
  <c r="K338" i="3"/>
  <c r="K314" i="3"/>
  <c r="K298" i="3"/>
  <c r="K274" i="3"/>
  <c r="L274" i="3" s="1"/>
  <c r="K258" i="3"/>
  <c r="K242" i="3"/>
  <c r="L242" i="3" s="1"/>
  <c r="K218" i="3"/>
  <c r="K202" i="3"/>
  <c r="L202" i="3" s="1"/>
  <c r="K186" i="3"/>
  <c r="K170" i="3"/>
  <c r="L170" i="3" s="1"/>
  <c r="K154" i="3"/>
  <c r="K138" i="3"/>
  <c r="L138" i="3" s="1"/>
  <c r="K122" i="3"/>
  <c r="K106" i="3"/>
  <c r="L106" i="3" s="1"/>
  <c r="K90" i="3"/>
  <c r="K74" i="3"/>
  <c r="L74" i="3" s="1"/>
  <c r="K58" i="3"/>
  <c r="K42" i="3"/>
  <c r="L42" i="3" s="1"/>
  <c r="K26" i="3"/>
  <c r="K18" i="3"/>
  <c r="L18" i="3" s="1"/>
  <c r="K2005" i="3"/>
  <c r="K1981" i="3"/>
  <c r="L1981" i="3" s="1"/>
  <c r="K1965" i="3"/>
  <c r="K1949" i="3"/>
  <c r="L1949" i="3" s="1"/>
  <c r="K1925" i="3"/>
  <c r="K1901" i="3"/>
  <c r="L1901" i="3" s="1"/>
  <c r="K1877" i="3"/>
  <c r="K1853" i="3"/>
  <c r="L1853" i="3" s="1"/>
  <c r="K1837" i="3"/>
  <c r="K1769" i="3"/>
  <c r="K1741" i="3"/>
  <c r="K1717" i="3"/>
  <c r="K1701" i="3"/>
  <c r="K1689" i="3"/>
  <c r="K1673" i="3"/>
  <c r="K1641" i="3"/>
  <c r="K1581" i="3"/>
  <c r="K1473" i="3"/>
  <c r="K1421" i="3"/>
  <c r="K1397" i="3"/>
  <c r="K1381" i="3"/>
  <c r="K1365" i="3"/>
  <c r="K1349" i="3"/>
  <c r="K1289" i="3"/>
  <c r="L1289" i="3" s="1"/>
  <c r="K1233" i="3"/>
  <c r="K1193" i="3"/>
  <c r="L1193" i="3" s="1"/>
  <c r="K1185" i="3"/>
  <c r="K1161" i="3"/>
  <c r="L1161" i="3" s="1"/>
  <c r="K1129" i="3"/>
  <c r="K1085" i="3"/>
  <c r="L1085" i="3" s="1"/>
  <c r="K1069" i="3"/>
  <c r="K1013" i="3"/>
  <c r="L1013" i="3" s="1"/>
  <c r="K989" i="3"/>
  <c r="K973" i="3"/>
  <c r="L973" i="3" s="1"/>
  <c r="K965" i="3"/>
  <c r="K933" i="3"/>
  <c r="L933" i="3" s="1"/>
  <c r="K917" i="3"/>
  <c r="K901" i="3"/>
  <c r="L901" i="3" s="1"/>
  <c r="K893" i="3"/>
  <c r="K877" i="3"/>
  <c r="L877" i="3" s="1"/>
  <c r="K849" i="3"/>
  <c r="K793" i="3"/>
  <c r="L793" i="3" s="1"/>
  <c r="K785" i="3"/>
  <c r="K749" i="3"/>
  <c r="L749" i="3" s="1"/>
  <c r="K733" i="3"/>
  <c r="K725" i="3"/>
  <c r="L725" i="3" s="1"/>
  <c r="K701" i="3"/>
  <c r="K653" i="3"/>
  <c r="L653" i="3" s="1"/>
  <c r="K637" i="3"/>
  <c r="K605" i="3"/>
  <c r="L605" i="3" s="1"/>
  <c r="K565" i="3"/>
  <c r="K533" i="3"/>
  <c r="L533" i="3" s="1"/>
  <c r="K493" i="3"/>
  <c r="K477" i="3"/>
  <c r="L477" i="3" s="1"/>
  <c r="K469" i="3"/>
  <c r="K437" i="3"/>
  <c r="L437" i="3" s="1"/>
  <c r="K405" i="3"/>
  <c r="K373" i="3"/>
  <c r="L373" i="3" s="1"/>
  <c r="K121" i="3"/>
  <c r="K1905" i="3"/>
  <c r="K1841" i="3"/>
  <c r="K2006" i="3"/>
  <c r="L2006" i="3" s="1"/>
  <c r="K1978" i="3"/>
  <c r="K1958" i="3"/>
  <c r="K1922" i="3"/>
  <c r="K1914" i="3"/>
  <c r="L1914" i="3" s="1"/>
  <c r="K1906" i="3"/>
  <c r="K1890" i="3"/>
  <c r="L1890" i="3" s="1"/>
  <c r="K1874" i="3"/>
  <c r="K1858" i="3"/>
  <c r="L1858" i="3" s="1"/>
  <c r="K1842" i="3"/>
  <c r="K1826" i="3"/>
  <c r="L1826" i="3" s="1"/>
  <c r="K1810" i="3"/>
  <c r="K1802" i="3"/>
  <c r="L1802" i="3" s="1"/>
  <c r="K1786" i="3"/>
  <c r="K1766" i="3"/>
  <c r="K1758" i="3"/>
  <c r="K1726" i="3"/>
  <c r="K1686" i="3"/>
  <c r="K1670" i="3"/>
  <c r="K1626" i="3"/>
  <c r="K1610" i="3"/>
  <c r="L1610" i="3" s="1"/>
  <c r="K1594" i="3"/>
  <c r="K1542" i="3"/>
  <c r="K1518" i="3"/>
  <c r="K1494" i="3"/>
  <c r="K1462" i="3"/>
  <c r="K1422" i="3"/>
  <c r="K1374" i="3"/>
  <c r="K1342" i="3"/>
  <c r="L1342" i="3" s="1"/>
  <c r="K1310" i="3"/>
  <c r="K1286" i="3"/>
  <c r="K1258" i="3"/>
  <c r="K1250" i="3"/>
  <c r="L1250" i="3" s="1"/>
  <c r="K1242" i="3"/>
  <c r="K1234" i="3"/>
  <c r="K1218" i="3"/>
  <c r="K1202" i="3"/>
  <c r="L1202" i="3" s="1"/>
  <c r="K1178" i="3"/>
  <c r="K1162" i="3"/>
  <c r="K1154" i="3"/>
  <c r="K1102" i="3"/>
  <c r="K1066" i="3"/>
  <c r="K1058" i="3"/>
  <c r="K1042" i="3"/>
  <c r="K1034" i="3"/>
  <c r="L1034" i="3" s="1"/>
  <c r="K1010" i="3"/>
  <c r="K1002" i="3"/>
  <c r="L1002" i="3" s="1"/>
  <c r="K994" i="3"/>
  <c r="K954" i="3"/>
  <c r="K922" i="3"/>
  <c r="K906" i="3"/>
  <c r="L906" i="3" s="1"/>
  <c r="K874" i="3"/>
  <c r="K786" i="3"/>
  <c r="L786" i="3" s="1"/>
  <c r="K778" i="3"/>
  <c r="K770" i="3"/>
  <c r="K762" i="3"/>
  <c r="K706" i="3"/>
  <c r="K698" i="3"/>
  <c r="K674" i="3"/>
  <c r="K658" i="3"/>
  <c r="K642" i="3"/>
  <c r="K626" i="3"/>
  <c r="K586" i="3"/>
  <c r="L586" i="3" s="1"/>
  <c r="K570" i="3"/>
  <c r="K554" i="3"/>
  <c r="L554" i="3" s="1"/>
  <c r="K530" i="3"/>
  <c r="K522" i="3"/>
  <c r="L522" i="3" s="1"/>
  <c r="K506" i="3"/>
  <c r="K490" i="3"/>
  <c r="L490" i="3" s="1"/>
  <c r="K474" i="3"/>
  <c r="K458" i="3"/>
  <c r="L458" i="3" s="1"/>
  <c r="K442" i="3"/>
  <c r="K426" i="3"/>
  <c r="L426" i="3" s="1"/>
  <c r="K410" i="3"/>
  <c r="K394" i="3"/>
  <c r="L394" i="3" s="1"/>
  <c r="K378" i="3"/>
  <c r="K362" i="3"/>
  <c r="L362" i="3" s="1"/>
  <c r="K346" i="3"/>
  <c r="K326" i="3"/>
  <c r="K306" i="3"/>
  <c r="K290" i="3"/>
  <c r="K266" i="3"/>
  <c r="K250" i="3"/>
  <c r="K234" i="3"/>
  <c r="K210" i="3"/>
  <c r="L210" i="3" s="1"/>
  <c r="K194" i="3"/>
  <c r="K178" i="3"/>
  <c r="L178" i="3" s="1"/>
  <c r="K162" i="3"/>
  <c r="K146" i="3"/>
  <c r="L146" i="3" s="1"/>
  <c r="K130" i="3"/>
  <c r="K114" i="3"/>
  <c r="L114" i="3" s="1"/>
  <c r="K98" i="3"/>
  <c r="K82" i="3"/>
  <c r="L82" i="3" s="1"/>
  <c r="K66" i="3"/>
  <c r="K50" i="3"/>
  <c r="L50" i="3" s="1"/>
  <c r="K34" i="3"/>
  <c r="K2025" i="3"/>
  <c r="K1989" i="3"/>
  <c r="K1973" i="3"/>
  <c r="K1957" i="3"/>
  <c r="K1941" i="3"/>
  <c r="K1909" i="3"/>
  <c r="K1885" i="3"/>
  <c r="L1885" i="3" s="1"/>
  <c r="K1861" i="3"/>
  <c r="K1845" i="3"/>
  <c r="K1829" i="3"/>
  <c r="K1793" i="3"/>
  <c r="K1785" i="3"/>
  <c r="K1757" i="3"/>
  <c r="L1757" i="3" s="1"/>
  <c r="K1733" i="3"/>
  <c r="K1665" i="3"/>
  <c r="K1657" i="3"/>
  <c r="K1597" i="3"/>
  <c r="L1597" i="3" s="1"/>
  <c r="K1553" i="3"/>
  <c r="K1545" i="3"/>
  <c r="L1545" i="3" s="1"/>
  <c r="K1537" i="3"/>
  <c r="K1489" i="3"/>
  <c r="K1465" i="3"/>
  <c r="K1413" i="3"/>
  <c r="K1389" i="3"/>
  <c r="K1373" i="3"/>
  <c r="L1373" i="3" s="1"/>
  <c r="K1357" i="3"/>
  <c r="K1297" i="3"/>
  <c r="L1297" i="3" s="1"/>
  <c r="K1281" i="3"/>
  <c r="K1273" i="3"/>
  <c r="L1273" i="3" s="1"/>
  <c r="K1265" i="3"/>
  <c r="K1241" i="3"/>
  <c r="K1217" i="3"/>
  <c r="K1209" i="3"/>
  <c r="L1209" i="3" s="1"/>
  <c r="K1177" i="3"/>
  <c r="K1169" i="3"/>
  <c r="L1169" i="3" s="1"/>
  <c r="K1137" i="3"/>
  <c r="K1077" i="3"/>
  <c r="L1077" i="3" s="1"/>
  <c r="K1061" i="3"/>
  <c r="K1037" i="3"/>
  <c r="L1037" i="3" s="1"/>
  <c r="K1029" i="3"/>
  <c r="K1021" i="3"/>
  <c r="L1021" i="3" s="1"/>
  <c r="K1005" i="3"/>
  <c r="K997" i="3"/>
  <c r="L997" i="3" s="1"/>
  <c r="K957" i="3"/>
  <c r="K941" i="3"/>
  <c r="L941" i="3" s="1"/>
  <c r="K925" i="3"/>
  <c r="K885" i="3"/>
  <c r="L885" i="3" s="1"/>
  <c r="K841" i="3"/>
  <c r="K833" i="3"/>
  <c r="L833" i="3" s="1"/>
  <c r="K817" i="3"/>
  <c r="K809" i="3"/>
  <c r="L809" i="3" s="1"/>
  <c r="K765" i="3"/>
  <c r="K757" i="3"/>
  <c r="L757" i="3" s="1"/>
  <c r="K741" i="3"/>
  <c r="K717" i="3"/>
  <c r="L717" i="3" s="1"/>
  <c r="K693" i="3"/>
  <c r="K669" i="3"/>
  <c r="L669" i="3" s="1"/>
  <c r="K629" i="3"/>
  <c r="K613" i="3"/>
  <c r="L613" i="3" s="1"/>
  <c r="K597" i="3"/>
  <c r="K589" i="3"/>
  <c r="L589" i="3" s="1"/>
  <c r="K573" i="3"/>
  <c r="K557" i="3"/>
  <c r="L557" i="3" s="1"/>
  <c r="K541" i="3"/>
  <c r="K525" i="3"/>
  <c r="L525" i="3" s="1"/>
  <c r="K501" i="3"/>
  <c r="K485" i="3"/>
  <c r="L485" i="3" s="1"/>
  <c r="K461" i="3"/>
  <c r="K445" i="3"/>
  <c r="L445" i="3" s="1"/>
  <c r="K429" i="3"/>
  <c r="K413" i="3"/>
  <c r="L413" i="3" s="1"/>
  <c r="K397" i="3"/>
  <c r="K365" i="3"/>
  <c r="L365" i="3" s="1"/>
  <c r="K1334" i="3"/>
  <c r="K2033" i="3"/>
  <c r="K1249" i="3"/>
  <c r="K709" i="3"/>
  <c r="L709" i="3" s="1"/>
  <c r="K677" i="3"/>
  <c r="K581" i="3"/>
  <c r="L581" i="3" s="1"/>
  <c r="K549" i="3"/>
  <c r="K517" i="3"/>
  <c r="L517" i="3" s="1"/>
  <c r="K453" i="3"/>
  <c r="K421" i="3"/>
  <c r="L421" i="3" s="1"/>
  <c r="K389" i="3"/>
  <c r="K353" i="3"/>
  <c r="L353" i="3" s="1"/>
  <c r="K337" i="3"/>
  <c r="K321" i="3"/>
  <c r="L321" i="3" s="1"/>
  <c r="K305" i="3"/>
  <c r="K289" i="3"/>
  <c r="L289" i="3" s="1"/>
  <c r="K273" i="3"/>
  <c r="K257" i="3"/>
  <c r="L257" i="3" s="1"/>
  <c r="K241" i="3"/>
  <c r="K225" i="3"/>
  <c r="L225" i="3" s="1"/>
  <c r="K209" i="3"/>
  <c r="K193" i="3"/>
  <c r="L193" i="3" s="1"/>
  <c r="K177" i="3"/>
  <c r="K161" i="3"/>
  <c r="K145" i="3"/>
  <c r="K129" i="3"/>
  <c r="K113" i="3"/>
  <c r="K97" i="3"/>
  <c r="K81" i="3"/>
  <c r="K65" i="3"/>
  <c r="L65" i="3" s="1"/>
  <c r="K45" i="3"/>
  <c r="K29" i="3"/>
  <c r="L29" i="3" s="1"/>
  <c r="K1398" i="3"/>
  <c r="K1505" i="3"/>
  <c r="L1505" i="3" s="1"/>
  <c r="K801" i="3"/>
  <c r="K645" i="3"/>
  <c r="L645" i="3" s="1"/>
  <c r="K381" i="3"/>
  <c r="K329" i="3"/>
  <c r="L329" i="3" s="1"/>
  <c r="K281" i="3"/>
  <c r="K249" i="3"/>
  <c r="L249" i="3" s="1"/>
  <c r="K201" i="3"/>
  <c r="K153" i="3"/>
  <c r="L153" i="3" s="1"/>
  <c r="K73" i="3"/>
  <c r="K37" i="3"/>
  <c r="L37" i="3" s="1"/>
  <c r="K361" i="3"/>
  <c r="K313" i="3"/>
  <c r="L313" i="3" s="1"/>
  <c r="K265" i="3"/>
  <c r="K217" i="3"/>
  <c r="L217" i="3" s="1"/>
  <c r="K169" i="3"/>
  <c r="K105" i="3"/>
  <c r="L105" i="3" s="1"/>
  <c r="K2010" i="3"/>
  <c r="K1990" i="3"/>
  <c r="L1990" i="3" s="1"/>
  <c r="K1962" i="3"/>
  <c r="K1926" i="3"/>
  <c r="K1894" i="3"/>
  <c r="K1878" i="3"/>
  <c r="L1878" i="3" s="1"/>
  <c r="K1862" i="3"/>
  <c r="K1846" i="3"/>
  <c r="L1846" i="3" s="1"/>
  <c r="K1830" i="3"/>
  <c r="K1814" i="3"/>
  <c r="L1814" i="3" s="1"/>
  <c r="K1790" i="3"/>
  <c r="K1778" i="3"/>
  <c r="L1778" i="3" s="1"/>
  <c r="K1770" i="3"/>
  <c r="K1730" i="3"/>
  <c r="L1730" i="3" s="1"/>
  <c r="K1706" i="3"/>
  <c r="K1674" i="3"/>
  <c r="L1674" i="3" s="1"/>
  <c r="K1630" i="3"/>
  <c r="K1614" i="3"/>
  <c r="K1598" i="3"/>
  <c r="K1570" i="3"/>
  <c r="L1570" i="3" s="1"/>
  <c r="K1562" i="3"/>
  <c r="K1546" i="3"/>
  <c r="L1546" i="3" s="1"/>
  <c r="K1522" i="3"/>
  <c r="K1498" i="3"/>
  <c r="L1498" i="3" s="1"/>
  <c r="K1410" i="3"/>
  <c r="K1402" i="3"/>
  <c r="L1402" i="3" s="1"/>
  <c r="K1378" i="3"/>
  <c r="K1346" i="3"/>
  <c r="L1346" i="3" s="1"/>
  <c r="K1322" i="3"/>
  <c r="K1314" i="3"/>
  <c r="L1314" i="3" s="1"/>
  <c r="K1290" i="3"/>
  <c r="K1274" i="3"/>
  <c r="L1274" i="3" s="1"/>
  <c r="K1262" i="3"/>
  <c r="K1222" i="3"/>
  <c r="L1222" i="3" s="1"/>
  <c r="K1206" i="3"/>
  <c r="K1182" i="3"/>
  <c r="L1182" i="3" s="1"/>
  <c r="K1166" i="3"/>
  <c r="K1122" i="3"/>
  <c r="L1122" i="3" s="1"/>
  <c r="K1070" i="3"/>
  <c r="K1046" i="3"/>
  <c r="L1046" i="3" s="1"/>
  <c r="K1022" i="3"/>
  <c r="K1014" i="3"/>
  <c r="L1014" i="3" s="1"/>
  <c r="K958" i="3"/>
  <c r="K934" i="3"/>
  <c r="L934" i="3" s="1"/>
  <c r="K926" i="3"/>
  <c r="K878" i="3"/>
  <c r="L878" i="3" s="1"/>
  <c r="K862" i="3"/>
  <c r="K798" i="3"/>
  <c r="K790" i="3"/>
  <c r="K718" i="3"/>
  <c r="L718" i="3" s="1"/>
  <c r="K710" i="3"/>
  <c r="K686" i="3"/>
  <c r="L686" i="3" s="1"/>
  <c r="K678" i="3"/>
  <c r="K662" i="3"/>
  <c r="K646" i="3"/>
  <c r="K630" i="3"/>
  <c r="L630" i="3" s="1"/>
  <c r="K606" i="3"/>
  <c r="K598" i="3"/>
  <c r="L598" i="3" s="1"/>
  <c r="K590" i="3"/>
  <c r="K574" i="3"/>
  <c r="L574" i="3" s="1"/>
  <c r="K558" i="3"/>
  <c r="K534" i="3"/>
  <c r="L534" i="3" s="1"/>
  <c r="K510" i="3"/>
  <c r="K494" i="3"/>
  <c r="L494" i="3" s="1"/>
  <c r="K478" i="3"/>
  <c r="K462" i="3"/>
  <c r="L462" i="3" s="1"/>
  <c r="K446" i="3"/>
  <c r="K430" i="3"/>
  <c r="L430" i="3" s="1"/>
  <c r="K414" i="3"/>
  <c r="K398" i="3"/>
  <c r="L398" i="3" s="1"/>
  <c r="K382" i="3"/>
  <c r="K366" i="3"/>
  <c r="L366" i="3" s="1"/>
  <c r="K350" i="3"/>
  <c r="K330" i="3"/>
  <c r="L330" i="3" s="1"/>
  <c r="K310" i="3"/>
  <c r="K294" i="3"/>
  <c r="L294" i="3" s="1"/>
  <c r="K270" i="3"/>
  <c r="K254" i="3"/>
  <c r="L254" i="3" s="1"/>
  <c r="K238" i="3"/>
  <c r="K214" i="3"/>
  <c r="L214" i="3" s="1"/>
  <c r="K198" i="3"/>
  <c r="K182" i="3"/>
  <c r="K166" i="3"/>
  <c r="K150" i="3"/>
  <c r="L150" i="3" s="1"/>
  <c r="K134" i="3"/>
  <c r="K118" i="3"/>
  <c r="L118" i="3" s="1"/>
  <c r="K102" i="3"/>
  <c r="K86" i="3"/>
  <c r="L86" i="3" s="1"/>
  <c r="K70" i="3"/>
  <c r="K54" i="3"/>
  <c r="L54" i="3" s="1"/>
  <c r="K38" i="3"/>
  <c r="K14" i="3"/>
  <c r="L14" i="3" s="1"/>
  <c r="K2029" i="3"/>
  <c r="K1993" i="3"/>
  <c r="L1993" i="3" s="1"/>
  <c r="K1977" i="3"/>
  <c r="K1961" i="3"/>
  <c r="L1961" i="3" s="1"/>
  <c r="K1945" i="3"/>
  <c r="K1921" i="3"/>
  <c r="L1921" i="3" s="1"/>
  <c r="K1913" i="3"/>
  <c r="K1897" i="3"/>
  <c r="L1897" i="3" s="1"/>
  <c r="K1865" i="3"/>
  <c r="K1849" i="3"/>
  <c r="L1849" i="3" s="1"/>
  <c r="K1833" i="3"/>
  <c r="K1737" i="3"/>
  <c r="L1737" i="3" s="1"/>
  <c r="K1685" i="3"/>
  <c r="K1669" i="3"/>
  <c r="L1669" i="3" s="1"/>
  <c r="K1637" i="3"/>
  <c r="K1609" i="3"/>
  <c r="L1609" i="3" s="1"/>
  <c r="K1601" i="3"/>
  <c r="K1557" i="3"/>
  <c r="L1557" i="3" s="1"/>
  <c r="K1517" i="3"/>
  <c r="K1509" i="3"/>
  <c r="L1509" i="3" s="1"/>
  <c r="K1469" i="3"/>
  <c r="K1433" i="3"/>
  <c r="L1433" i="3" s="1"/>
  <c r="K1417" i="3"/>
  <c r="K1393" i="3"/>
  <c r="K1361" i="3"/>
  <c r="K1345" i="3"/>
  <c r="L1345" i="3" s="1"/>
  <c r="K1337" i="3"/>
  <c r="K1309" i="3"/>
  <c r="L1309" i="3" s="1"/>
  <c r="K1301" i="3"/>
  <c r="K1285" i="3"/>
  <c r="L1285" i="3" s="1"/>
  <c r="K1245" i="3"/>
  <c r="K1229" i="3"/>
  <c r="L1229" i="3" s="1"/>
  <c r="K1221" i="3"/>
  <c r="K1181" i="3"/>
  <c r="L1181" i="3" s="1"/>
  <c r="K1157" i="3"/>
  <c r="K1149" i="3"/>
  <c r="L1149" i="3" s="1"/>
  <c r="K1141" i="3"/>
  <c r="K1081" i="3"/>
  <c r="L1081" i="3" s="1"/>
  <c r="K1065" i="3"/>
  <c r="K1009" i="3"/>
  <c r="K985" i="3"/>
  <c r="K961" i="3"/>
  <c r="L961" i="3" s="1"/>
  <c r="K945" i="3"/>
  <c r="K929" i="3"/>
  <c r="K913" i="3"/>
  <c r="K889" i="3"/>
  <c r="L889" i="3" s="1"/>
  <c r="K873" i="3"/>
  <c r="K845" i="3"/>
  <c r="L845" i="3" s="1"/>
  <c r="K821" i="3"/>
  <c r="K769" i="3"/>
  <c r="L769" i="3" s="1"/>
  <c r="K745" i="3"/>
  <c r="K721" i="3"/>
  <c r="K697" i="3"/>
  <c r="K673" i="3"/>
  <c r="L673" i="3" s="1"/>
  <c r="K649" i="3"/>
  <c r="K633" i="3"/>
  <c r="L633" i="3" s="1"/>
  <c r="K601" i="3"/>
  <c r="K577" i="3"/>
  <c r="L577" i="3" s="1"/>
  <c r="K561" i="3"/>
  <c r="K545" i="3"/>
  <c r="L545" i="3" s="1"/>
  <c r="K529" i="3"/>
  <c r="K513" i="3"/>
  <c r="L513" i="3" s="1"/>
  <c r="K505" i="3"/>
  <c r="K489" i="3"/>
  <c r="L489" i="3" s="1"/>
  <c r="K465" i="3"/>
  <c r="K449" i="3"/>
  <c r="K433" i="3"/>
  <c r="K417" i="3"/>
  <c r="L417" i="3" s="1"/>
  <c r="K401" i="3"/>
  <c r="K385" i="3"/>
  <c r="L385" i="3" s="1"/>
  <c r="K369" i="3"/>
  <c r="K345" i="3"/>
  <c r="L345" i="3" s="1"/>
  <c r="K297" i="3"/>
  <c r="K233" i="3"/>
  <c r="L233" i="3" s="1"/>
  <c r="K185" i="3"/>
  <c r="K137" i="3"/>
  <c r="L137" i="3" s="1"/>
  <c r="K89" i="3"/>
  <c r="K53" i="3"/>
  <c r="L53" i="3" s="1"/>
  <c r="K1902" i="3"/>
  <c r="K1854" i="3"/>
  <c r="L1854" i="3" s="1"/>
  <c r="K1482" i="3"/>
  <c r="K1442" i="3"/>
  <c r="L1442" i="3" s="1"/>
  <c r="K1354" i="3"/>
  <c r="K1214" i="3"/>
  <c r="L1214" i="3" s="1"/>
  <c r="K1138" i="3"/>
  <c r="K1054" i="3"/>
  <c r="L1054" i="3" s="1"/>
  <c r="K990" i="3"/>
  <c r="K894" i="3"/>
  <c r="L894" i="3" s="1"/>
  <c r="K694" i="3"/>
  <c r="K654" i="3"/>
  <c r="L654" i="3" s="1"/>
  <c r="K550" i="3"/>
  <c r="K518" i="3"/>
  <c r="L518" i="3" s="1"/>
  <c r="K470" i="3"/>
  <c r="K438" i="3"/>
  <c r="L438" i="3" s="1"/>
  <c r="K390" i="3"/>
  <c r="K342" i="3"/>
  <c r="L342" i="3" s="1"/>
  <c r="K286" i="3"/>
  <c r="K246" i="3"/>
  <c r="K222" i="3"/>
  <c r="K190" i="3"/>
  <c r="K142" i="3"/>
  <c r="K94" i="3"/>
  <c r="K46" i="3"/>
  <c r="K2009" i="3"/>
  <c r="L2009" i="3" s="1"/>
  <c r="K1501" i="3"/>
  <c r="K1461" i="3"/>
  <c r="L1461" i="3" s="1"/>
  <c r="K1369" i="3"/>
  <c r="K1321" i="3"/>
  <c r="L1321" i="3" s="1"/>
  <c r="K1253" i="3"/>
  <c r="K1165" i="3"/>
  <c r="L1165" i="3" s="1"/>
  <c r="K1073" i="3"/>
  <c r="K1017" i="3"/>
  <c r="L1017" i="3" s="1"/>
  <c r="K937" i="3"/>
  <c r="K737" i="3"/>
  <c r="L737" i="3" s="1"/>
  <c r="K585" i="3"/>
  <c r="K521" i="3"/>
  <c r="L521" i="3" s="1"/>
  <c r="K481" i="3"/>
  <c r="K425" i="3"/>
  <c r="L425" i="3" s="1"/>
  <c r="K377" i="3"/>
  <c r="K2002" i="3"/>
  <c r="L2002" i="3" s="1"/>
  <c r="K1974" i="3"/>
  <c r="K1954" i="3"/>
  <c r="L1954" i="3" s="1"/>
  <c r="K1886" i="3"/>
  <c r="K1838" i="3"/>
  <c r="L1838" i="3" s="1"/>
  <c r="K1722" i="3"/>
  <c r="K1666" i="3"/>
  <c r="L1666" i="3" s="1"/>
  <c r="K1638" i="3"/>
  <c r="K1578" i="3"/>
  <c r="L1578" i="3" s="1"/>
  <c r="K1490" i="3"/>
  <c r="K1418" i="3"/>
  <c r="L1418" i="3" s="1"/>
  <c r="K1394" i="3"/>
  <c r="K1282" i="3"/>
  <c r="K1230" i="3"/>
  <c r="K1198" i="3"/>
  <c r="L1198" i="3" s="1"/>
  <c r="K1090" i="3"/>
  <c r="K966" i="3"/>
  <c r="L966" i="3" s="1"/>
  <c r="K918" i="3"/>
  <c r="K902" i="3"/>
  <c r="K750" i="3"/>
  <c r="K670" i="3"/>
  <c r="L670" i="3" s="1"/>
  <c r="K622" i="3"/>
  <c r="K582" i="3"/>
  <c r="L582" i="3" s="1"/>
  <c r="K566" i="3"/>
  <c r="K486" i="3"/>
  <c r="L486" i="3" s="1"/>
  <c r="K422" i="3"/>
  <c r="K374" i="3"/>
  <c r="L374" i="3" s="1"/>
  <c r="K322" i="3"/>
  <c r="K278" i="3"/>
  <c r="L278" i="3" s="1"/>
  <c r="K230" i="3"/>
  <c r="K174" i="3"/>
  <c r="L174" i="3" s="1"/>
  <c r="K126" i="3"/>
  <c r="K78" i="3"/>
  <c r="L78" i="3" s="1"/>
  <c r="K30" i="3"/>
  <c r="K1985" i="3"/>
  <c r="L1985" i="3" s="1"/>
  <c r="K1857" i="3"/>
  <c r="K1805" i="3"/>
  <c r="L1805" i="3" s="1"/>
  <c r="K1753" i="3"/>
  <c r="K1745" i="3"/>
  <c r="L1745" i="3" s="1"/>
  <c r="K1729" i="3"/>
  <c r="K1705" i="3"/>
  <c r="L1705" i="3" s="1"/>
  <c r="K1625" i="3"/>
  <c r="K1585" i="3"/>
  <c r="L1585" i="3" s="1"/>
  <c r="K1485" i="3"/>
  <c r="K1453" i="3"/>
  <c r="L1453" i="3" s="1"/>
  <c r="K1385" i="3"/>
  <c r="K1261" i="3"/>
  <c r="L1261" i="3" s="1"/>
  <c r="K1237" i="3"/>
  <c r="K1205" i="3"/>
  <c r="L1205" i="3" s="1"/>
  <c r="K1197" i="3"/>
  <c r="K1089" i="3"/>
  <c r="L1089" i="3" s="1"/>
  <c r="K921" i="3"/>
  <c r="K881" i="3"/>
  <c r="L881" i="3" s="1"/>
  <c r="K861" i="3"/>
  <c r="K797" i="3"/>
  <c r="L797" i="3" s="1"/>
  <c r="K753" i="3"/>
  <c r="K713" i="3"/>
  <c r="L713" i="3" s="1"/>
  <c r="K657" i="3"/>
  <c r="K641" i="3"/>
  <c r="L641" i="3" s="1"/>
  <c r="K609" i="3"/>
  <c r="K569" i="3"/>
  <c r="L569" i="3" s="1"/>
  <c r="K537" i="3"/>
  <c r="K497" i="3"/>
  <c r="L497" i="3" s="1"/>
  <c r="K457" i="3"/>
  <c r="K409" i="3"/>
  <c r="L409" i="3" s="1"/>
  <c r="K21" i="3"/>
  <c r="K357" i="3"/>
  <c r="L357" i="3" s="1"/>
  <c r="K341" i="3"/>
  <c r="K325" i="3"/>
  <c r="L325" i="3" s="1"/>
  <c r="K309" i="3"/>
  <c r="K293" i="3"/>
  <c r="L293" i="3" s="1"/>
  <c r="K277" i="3"/>
  <c r="K261" i="3"/>
  <c r="L261" i="3" s="1"/>
  <c r="K245" i="3"/>
  <c r="K229" i="3"/>
  <c r="L229" i="3" s="1"/>
  <c r="K213" i="3"/>
  <c r="K197" i="3"/>
  <c r="L197" i="3" s="1"/>
  <c r="K181" i="3"/>
  <c r="K165" i="3"/>
  <c r="L165" i="3" s="1"/>
  <c r="K149" i="3"/>
  <c r="K133" i="3"/>
  <c r="L133" i="3" s="1"/>
  <c r="K117" i="3"/>
  <c r="K101" i="3"/>
  <c r="L101" i="3" s="1"/>
  <c r="K85" i="3"/>
  <c r="K69" i="3"/>
  <c r="L69" i="3" s="1"/>
  <c r="K49" i="3"/>
  <c r="K33" i="3"/>
  <c r="L33" i="3" s="1"/>
  <c r="K886" i="3"/>
  <c r="K822" i="3"/>
  <c r="L822" i="3" s="1"/>
  <c r="K2001" i="3"/>
  <c r="K1889" i="3"/>
  <c r="L1889" i="3" s="1"/>
  <c r="K1873" i="3"/>
  <c r="K1377" i="3"/>
  <c r="L1377" i="3" s="1"/>
  <c r="K1870" i="3"/>
  <c r="K1754" i="3"/>
  <c r="L1754" i="3" s="1"/>
  <c r="K1682" i="3"/>
  <c r="K1622" i="3"/>
  <c r="L1622" i="3" s="1"/>
  <c r="K1514" i="3"/>
  <c r="K1458" i="3"/>
  <c r="L1458" i="3" s="1"/>
  <c r="K1370" i="3"/>
  <c r="K1338" i="3"/>
  <c r="L1338" i="3" s="1"/>
  <c r="K1306" i="3"/>
  <c r="K1174" i="3"/>
  <c r="L1174" i="3" s="1"/>
  <c r="K1098" i="3"/>
  <c r="K1030" i="3"/>
  <c r="K950" i="3"/>
  <c r="K870" i="3"/>
  <c r="L870" i="3" s="1"/>
  <c r="K846" i="3"/>
  <c r="K758" i="3"/>
  <c r="K734" i="3"/>
  <c r="K638" i="3"/>
  <c r="L638" i="3" s="1"/>
  <c r="K542" i="3"/>
  <c r="K502" i="3"/>
  <c r="L502" i="3" s="1"/>
  <c r="K454" i="3"/>
  <c r="K406" i="3"/>
  <c r="L406" i="3" s="1"/>
  <c r="K358" i="3"/>
  <c r="K302" i="3"/>
  <c r="L302" i="3" s="1"/>
  <c r="K262" i="3"/>
  <c r="K206" i="3"/>
  <c r="L206" i="3" s="1"/>
  <c r="K158" i="3"/>
  <c r="K110" i="3"/>
  <c r="L110" i="3" s="1"/>
  <c r="K62" i="3"/>
  <c r="K1929" i="3"/>
  <c r="L1929" i="3" s="1"/>
  <c r="K1881" i="3"/>
  <c r="K1721" i="3"/>
  <c r="L1721" i="3" s="1"/>
  <c r="K1693" i="3"/>
  <c r="K1593" i="3"/>
  <c r="L1593" i="3" s="1"/>
  <c r="K1533" i="3"/>
  <c r="K1477" i="3"/>
  <c r="L1477" i="3" s="1"/>
  <c r="K1445" i="3"/>
  <c r="K1409" i="3"/>
  <c r="L1409" i="3" s="1"/>
  <c r="K1401" i="3"/>
  <c r="K1353" i="3"/>
  <c r="L1353" i="3" s="1"/>
  <c r="K1293" i="3"/>
  <c r="K1133" i="3"/>
  <c r="L1133" i="3" s="1"/>
  <c r="K1049" i="3"/>
  <c r="K853" i="3"/>
  <c r="L853" i="3" s="1"/>
  <c r="K665" i="3"/>
  <c r="K625" i="3"/>
  <c r="L625" i="3" s="1"/>
  <c r="K553" i="3"/>
  <c r="K441" i="3"/>
  <c r="L441" i="3" s="1"/>
  <c r="K393" i="3"/>
  <c r="K349" i="3"/>
  <c r="L349" i="3" s="1"/>
  <c r="K333" i="3"/>
  <c r="K317" i="3"/>
  <c r="L317" i="3" s="1"/>
  <c r="K301" i="3"/>
  <c r="K285" i="3"/>
  <c r="L285" i="3" s="1"/>
  <c r="K269" i="3"/>
  <c r="K253" i="3"/>
  <c r="L253" i="3" s="1"/>
  <c r="K237" i="3"/>
  <c r="K221" i="3"/>
  <c r="L221" i="3" s="1"/>
  <c r="K205" i="3"/>
  <c r="K189" i="3"/>
  <c r="L189" i="3" s="1"/>
  <c r="K173" i="3"/>
  <c r="K157" i="3"/>
  <c r="L157" i="3" s="1"/>
  <c r="K141" i="3"/>
  <c r="K125" i="3"/>
  <c r="L125" i="3" s="1"/>
  <c r="K109" i="3"/>
  <c r="L109" i="3" s="1"/>
  <c r="K93" i="3"/>
  <c r="L93" i="3" s="1"/>
  <c r="K77" i="3"/>
  <c r="L77" i="3" s="1"/>
  <c r="K57" i="3"/>
  <c r="L57" i="3" s="1"/>
  <c r="K41" i="3"/>
  <c r="K25" i="3"/>
  <c r="L25" i="3" s="1"/>
  <c r="K1969" i="3"/>
  <c r="K1953" i="3"/>
  <c r="K1569" i="3"/>
  <c r="K1937" i="3"/>
  <c r="L1937" i="3" s="1"/>
  <c r="K1825" i="3"/>
  <c r="K1057" i="3"/>
  <c r="K993" i="3"/>
  <c r="L17" i="3"/>
  <c r="L21" i="3"/>
  <c r="L41" i="3"/>
  <c r="L45" i="3"/>
  <c r="L49" i="3"/>
  <c r="L61" i="3"/>
  <c r="L73" i="3"/>
  <c r="L81" i="3"/>
  <c r="L85" i="3"/>
  <c r="L89" i="3"/>
  <c r="L97" i="3"/>
  <c r="L113" i="3"/>
  <c r="L117" i="3"/>
  <c r="L121" i="3"/>
  <c r="L129" i="3"/>
  <c r="L141" i="3"/>
  <c r="L145" i="3"/>
  <c r="L149" i="3"/>
  <c r="L161" i="3"/>
  <c r="L169" i="3"/>
  <c r="L173" i="3"/>
  <c r="L177" i="3"/>
  <c r="L181" i="3"/>
  <c r="L185" i="3"/>
  <c r="L201" i="3"/>
  <c r="L205" i="3"/>
  <c r="L209" i="3"/>
  <c r="L213" i="3"/>
  <c r="L237" i="3"/>
  <c r="L241" i="3"/>
  <c r="L245" i="3"/>
  <c r="L265" i="3"/>
  <c r="L269" i="3"/>
  <c r="L273" i="3"/>
  <c r="L277" i="3"/>
  <c r="L281" i="3"/>
  <c r="L297" i="3"/>
  <c r="L301" i="3"/>
  <c r="L305" i="3"/>
  <c r="L309" i="3"/>
  <c r="L333" i="3"/>
  <c r="L337" i="3"/>
  <c r="L341" i="3"/>
  <c r="L361" i="3"/>
  <c r="L369" i="3"/>
  <c r="L377" i="3"/>
  <c r="L381" i="3"/>
  <c r="L389" i="3"/>
  <c r="L393" i="3"/>
  <c r="L397" i="3"/>
  <c r="L401" i="3"/>
  <c r="L405" i="3"/>
  <c r="L429" i="3"/>
  <c r="L433" i="3"/>
  <c r="L449" i="3"/>
  <c r="L453" i="3"/>
  <c r="L457" i="3"/>
  <c r="L461" i="3"/>
  <c r="L465" i="3"/>
  <c r="L469" i="3"/>
  <c r="L473" i="3"/>
  <c r="L481" i="3"/>
  <c r="L493" i="3"/>
  <c r="L501" i="3"/>
  <c r="L505" i="3"/>
  <c r="L509" i="3"/>
  <c r="L529" i="3"/>
  <c r="L537" i="3"/>
  <c r="L541" i="3"/>
  <c r="L549" i="3"/>
  <c r="L553" i="3"/>
  <c r="L561" i="3"/>
  <c r="L565" i="3"/>
  <c r="L573" i="3"/>
  <c r="L585" i="3"/>
  <c r="L593" i="3"/>
  <c r="L597" i="3"/>
  <c r="L601" i="3"/>
  <c r="L609" i="3"/>
  <c r="L617" i="3"/>
  <c r="L621" i="3"/>
  <c r="L629" i="3"/>
  <c r="L637" i="3"/>
  <c r="L649" i="3"/>
  <c r="L657" i="3"/>
  <c r="L661" i="3"/>
  <c r="L665" i="3"/>
  <c r="L677" i="3"/>
  <c r="L681" i="3"/>
  <c r="L685" i="3"/>
  <c r="L689" i="3"/>
  <c r="L693" i="3"/>
  <c r="L697" i="3"/>
  <c r="L701" i="3"/>
  <c r="L705" i="3"/>
  <c r="L721" i="3"/>
  <c r="L729" i="3"/>
  <c r="L733" i="3"/>
  <c r="L741" i="3"/>
  <c r="L745" i="3"/>
  <c r="L753" i="3"/>
  <c r="L761" i="3"/>
  <c r="L765" i="3"/>
  <c r="L773" i="3"/>
  <c r="L777" i="3"/>
  <c r="L781" i="3"/>
  <c r="L785" i="3"/>
  <c r="L789" i="3"/>
  <c r="L801" i="3"/>
  <c r="L805" i="3"/>
  <c r="L813" i="3"/>
  <c r="L817" i="3"/>
  <c r="L821" i="3"/>
  <c r="L825" i="3"/>
  <c r="L829" i="3"/>
  <c r="L837" i="3"/>
  <c r="L841" i="3"/>
  <c r="L849" i="3"/>
  <c r="L857" i="3"/>
  <c r="L861" i="3"/>
  <c r="L865" i="3"/>
  <c r="L869" i="3"/>
  <c r="L873" i="3"/>
  <c r="L893" i="3"/>
  <c r="L897" i="3"/>
  <c r="L905" i="3"/>
  <c r="L909" i="3"/>
  <c r="L913" i="3"/>
  <c r="L917" i="3"/>
  <c r="L921" i="3"/>
  <c r="L925" i="3"/>
  <c r="L929" i="3"/>
  <c r="L937" i="3"/>
  <c r="L945" i="3"/>
  <c r="L949" i="3"/>
  <c r="L953" i="3"/>
  <c r="L957" i="3"/>
  <c r="L965" i="3"/>
  <c r="L969" i="3"/>
  <c r="L977" i="3"/>
  <c r="L981" i="3"/>
  <c r="L985" i="3"/>
  <c r="L989" i="3"/>
  <c r="L993" i="3"/>
  <c r="L1001" i="3"/>
  <c r="L1005" i="3"/>
  <c r="L1009" i="3"/>
  <c r="L1025" i="3"/>
  <c r="L1029" i="3"/>
  <c r="L1033" i="3"/>
  <c r="L1041" i="3"/>
  <c r="L1045" i="3"/>
  <c r="L1049" i="3"/>
  <c r="L1053" i="3"/>
  <c r="L1057" i="3"/>
  <c r="L1061" i="3"/>
  <c r="L1065" i="3"/>
  <c r="L1069" i="3"/>
  <c r="L1073" i="3"/>
  <c r="L1093" i="3"/>
  <c r="L1097" i="3"/>
  <c r="L1101" i="3"/>
  <c r="L1105" i="3"/>
  <c r="L1109" i="3"/>
  <c r="L1113" i="3"/>
  <c r="L1117" i="3"/>
  <c r="L1121" i="3"/>
  <c r="L1125" i="3"/>
  <c r="L1129" i="3"/>
  <c r="L1137" i="3"/>
  <c r="L1141" i="3"/>
  <c r="L1145" i="3"/>
  <c r="L1153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299" i="3"/>
  <c r="L303" i="3"/>
  <c r="L307" i="3"/>
  <c r="L311" i="3"/>
  <c r="L315" i="3"/>
  <c r="L319" i="3"/>
  <c r="L323" i="3"/>
  <c r="L327" i="3"/>
  <c r="L331" i="3"/>
  <c r="L335" i="3"/>
  <c r="L339" i="3"/>
  <c r="L343" i="3"/>
  <c r="L347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27" i="3"/>
  <c r="L431" i="3"/>
  <c r="L435" i="3"/>
  <c r="L439" i="3"/>
  <c r="L443" i="3"/>
  <c r="L447" i="3"/>
  <c r="L451" i="3"/>
  <c r="L455" i="3"/>
  <c r="L459" i="3"/>
  <c r="L463" i="3"/>
  <c r="L467" i="3"/>
  <c r="L471" i="3"/>
  <c r="L475" i="3"/>
  <c r="L479" i="3"/>
  <c r="L483" i="3"/>
  <c r="L487" i="3"/>
  <c r="L491" i="3"/>
  <c r="L495" i="3"/>
  <c r="L499" i="3"/>
  <c r="L503" i="3"/>
  <c r="L507" i="3"/>
  <c r="L511" i="3"/>
  <c r="L515" i="3"/>
  <c r="L519" i="3"/>
  <c r="L523" i="3"/>
  <c r="L527" i="3"/>
  <c r="L531" i="3"/>
  <c r="L535" i="3"/>
  <c r="L539" i="3"/>
  <c r="L543" i="3"/>
  <c r="L547" i="3"/>
  <c r="L551" i="3"/>
  <c r="L555" i="3"/>
  <c r="L559" i="3"/>
  <c r="L563" i="3"/>
  <c r="L567" i="3"/>
  <c r="L571" i="3"/>
  <c r="L575" i="3"/>
  <c r="L579" i="3"/>
  <c r="L583" i="3"/>
  <c r="L587" i="3"/>
  <c r="L591" i="3"/>
  <c r="L595" i="3"/>
  <c r="L599" i="3"/>
  <c r="L603" i="3"/>
  <c r="L607" i="3"/>
  <c r="L611" i="3"/>
  <c r="L615" i="3"/>
  <c r="L619" i="3"/>
  <c r="L623" i="3"/>
  <c r="L627" i="3"/>
  <c r="L631" i="3"/>
  <c r="L635" i="3"/>
  <c r="L639" i="3"/>
  <c r="L643" i="3"/>
  <c r="L647" i="3"/>
  <c r="L651" i="3"/>
  <c r="L655" i="3"/>
  <c r="L659" i="3"/>
  <c r="L663" i="3"/>
  <c r="L667" i="3"/>
  <c r="L671" i="3"/>
  <c r="L675" i="3"/>
  <c r="L679" i="3"/>
  <c r="L683" i="3"/>
  <c r="L687" i="3"/>
  <c r="L691" i="3"/>
  <c r="L695" i="3"/>
  <c r="L699" i="3"/>
  <c r="L703" i="3"/>
  <c r="L707" i="3"/>
  <c r="L711" i="3"/>
  <c r="L715" i="3"/>
  <c r="L719" i="3"/>
  <c r="L723" i="3"/>
  <c r="L727" i="3"/>
  <c r="L731" i="3"/>
  <c r="L735" i="3"/>
  <c r="L739" i="3"/>
  <c r="L743" i="3"/>
  <c r="L747" i="3"/>
  <c r="L751" i="3"/>
  <c r="L755" i="3"/>
  <c r="L759" i="3"/>
  <c r="L763" i="3"/>
  <c r="L767" i="3"/>
  <c r="L771" i="3"/>
  <c r="L775" i="3"/>
  <c r="L779" i="3"/>
  <c r="L783" i="3"/>
  <c r="L787" i="3"/>
  <c r="L791" i="3"/>
  <c r="L795" i="3"/>
  <c r="L799" i="3"/>
  <c r="L803" i="3"/>
  <c r="L807" i="3"/>
  <c r="L811" i="3"/>
  <c r="L815" i="3"/>
  <c r="L819" i="3"/>
  <c r="L823" i="3"/>
  <c r="L827" i="3"/>
  <c r="L831" i="3"/>
  <c r="L835" i="3"/>
  <c r="L839" i="3"/>
  <c r="L843" i="3"/>
  <c r="L847" i="3"/>
  <c r="L851" i="3"/>
  <c r="L855" i="3"/>
  <c r="L859" i="3"/>
  <c r="L863" i="3"/>
  <c r="L867" i="3"/>
  <c r="L871" i="3"/>
  <c r="L875" i="3"/>
  <c r="L879" i="3"/>
  <c r="L883" i="3"/>
  <c r="L887" i="3"/>
  <c r="L891" i="3"/>
  <c r="L895" i="3"/>
  <c r="L899" i="3"/>
  <c r="L903" i="3"/>
  <c r="L907" i="3"/>
  <c r="L911" i="3"/>
  <c r="L915" i="3"/>
  <c r="L919" i="3"/>
  <c r="L923" i="3"/>
  <c r="L927" i="3"/>
  <c r="L931" i="3"/>
  <c r="L935" i="3"/>
  <c r="L939" i="3"/>
  <c r="L943" i="3"/>
  <c r="L947" i="3"/>
  <c r="L951" i="3"/>
  <c r="L955" i="3"/>
  <c r="L959" i="3"/>
  <c r="L963" i="3"/>
  <c r="L967" i="3"/>
  <c r="L971" i="3"/>
  <c r="L975" i="3"/>
  <c r="L979" i="3"/>
  <c r="L983" i="3"/>
  <c r="L987" i="3"/>
  <c r="L991" i="3"/>
  <c r="L995" i="3"/>
  <c r="L999" i="3"/>
  <c r="L1003" i="3"/>
  <c r="L1007" i="3"/>
  <c r="L1011" i="3"/>
  <c r="L1015" i="3"/>
  <c r="L1019" i="3"/>
  <c r="L1023" i="3"/>
  <c r="L1027" i="3"/>
  <c r="L1031" i="3"/>
  <c r="L1035" i="3"/>
  <c r="L1039" i="3"/>
  <c r="L1043" i="3"/>
  <c r="L1047" i="3"/>
  <c r="L1051" i="3"/>
  <c r="L1055" i="3"/>
  <c r="L1059" i="3"/>
  <c r="L1063" i="3"/>
  <c r="L1067" i="3"/>
  <c r="L1071" i="3"/>
  <c r="L1075" i="3"/>
  <c r="L1079" i="3"/>
  <c r="L1083" i="3"/>
  <c r="L1087" i="3"/>
  <c r="L1091" i="3"/>
  <c r="L1095" i="3"/>
  <c r="L1099" i="3"/>
  <c r="L1103" i="3"/>
  <c r="L1107" i="3"/>
  <c r="L1111" i="3"/>
  <c r="L1115" i="3"/>
  <c r="L1119" i="3"/>
  <c r="L1123" i="3"/>
  <c r="L1127" i="3"/>
  <c r="L1131" i="3"/>
  <c r="L1135" i="3"/>
  <c r="L1139" i="3"/>
  <c r="L1143" i="3"/>
  <c r="L1147" i="3"/>
  <c r="L1151" i="3"/>
  <c r="L1155" i="3"/>
  <c r="L1159" i="3"/>
  <c r="L1163" i="3"/>
  <c r="L1167" i="3"/>
  <c r="L1171" i="3"/>
  <c r="L1175" i="3"/>
  <c r="L1179" i="3"/>
  <c r="L1183" i="3"/>
  <c r="L1187" i="3"/>
  <c r="L1191" i="3"/>
  <c r="L1195" i="3"/>
  <c r="L1199" i="3"/>
  <c r="L1203" i="3"/>
  <c r="L1207" i="3"/>
  <c r="L1211" i="3"/>
  <c r="L1215" i="3"/>
  <c r="L1219" i="3"/>
  <c r="L1223" i="3"/>
  <c r="L1227" i="3"/>
  <c r="L1231" i="3"/>
  <c r="L1235" i="3"/>
  <c r="L1239" i="3"/>
  <c r="L1243" i="3"/>
  <c r="L1247" i="3"/>
  <c r="L1251" i="3"/>
  <c r="L1255" i="3"/>
  <c r="L1259" i="3"/>
  <c r="L1263" i="3"/>
  <c r="L1267" i="3"/>
  <c r="L1271" i="3"/>
  <c r="L1275" i="3"/>
  <c r="L1279" i="3"/>
  <c r="L1283" i="3"/>
  <c r="L1287" i="3"/>
  <c r="L1291" i="3"/>
  <c r="L1295" i="3"/>
  <c r="L1299" i="3"/>
  <c r="L1303" i="3"/>
  <c r="L1307" i="3"/>
  <c r="L1311" i="3"/>
  <c r="L1315" i="3"/>
  <c r="L1319" i="3"/>
  <c r="L1323" i="3"/>
  <c r="L1327" i="3"/>
  <c r="L1331" i="3"/>
  <c r="L1335" i="3"/>
  <c r="L1339" i="3"/>
  <c r="L1343" i="3"/>
  <c r="L1347" i="3"/>
  <c r="L1351" i="3"/>
  <c r="L1355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L176" i="3"/>
  <c r="L184" i="3"/>
  <c r="L192" i="3"/>
  <c r="L200" i="3"/>
  <c r="L208" i="3"/>
  <c r="L216" i="3"/>
  <c r="L224" i="3"/>
  <c r="L232" i="3"/>
  <c r="L240" i="3"/>
  <c r="L248" i="3"/>
  <c r="L256" i="3"/>
  <c r="L264" i="3"/>
  <c r="L272" i="3"/>
  <c r="L280" i="3"/>
  <c r="L288" i="3"/>
  <c r="L296" i="3"/>
  <c r="L304" i="3"/>
  <c r="L312" i="3"/>
  <c r="L320" i="3"/>
  <c r="L328" i="3"/>
  <c r="L336" i="3"/>
  <c r="L344" i="3"/>
  <c r="L352" i="3"/>
  <c r="L360" i="3"/>
  <c r="L368" i="3"/>
  <c r="L376" i="3"/>
  <c r="L384" i="3"/>
  <c r="L392" i="3"/>
  <c r="L400" i="3"/>
  <c r="L408" i="3"/>
  <c r="L416" i="3"/>
  <c r="L424" i="3"/>
  <c r="L432" i="3"/>
  <c r="L440" i="3"/>
  <c r="L448" i="3"/>
  <c r="L456" i="3"/>
  <c r="L464" i="3"/>
  <c r="L472" i="3"/>
  <c r="L480" i="3"/>
  <c r="L488" i="3"/>
  <c r="L496" i="3"/>
  <c r="L504" i="3"/>
  <c r="L512" i="3"/>
  <c r="L520" i="3"/>
  <c r="L528" i="3"/>
  <c r="L536" i="3"/>
  <c r="L544" i="3"/>
  <c r="L552" i="3"/>
  <c r="L560" i="3"/>
  <c r="L568" i="3"/>
  <c r="L576" i="3"/>
  <c r="L584" i="3"/>
  <c r="L592" i="3"/>
  <c r="L600" i="3"/>
  <c r="L608" i="3"/>
  <c r="L616" i="3"/>
  <c r="L624" i="3"/>
  <c r="L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L992" i="3"/>
  <c r="L1000" i="3"/>
  <c r="L1008" i="3"/>
  <c r="L1016" i="3"/>
  <c r="L1024" i="3"/>
  <c r="L1032" i="3"/>
  <c r="L1040" i="3"/>
  <c r="L1048" i="3"/>
  <c r="L1056" i="3"/>
  <c r="L1064" i="3"/>
  <c r="L1072" i="3"/>
  <c r="L1080" i="3"/>
  <c r="L1088" i="3"/>
  <c r="L1096" i="3"/>
  <c r="L1104" i="3"/>
  <c r="L1112" i="3"/>
  <c r="L1120" i="3"/>
  <c r="L1128" i="3"/>
  <c r="L1136" i="3"/>
  <c r="L1144" i="3"/>
  <c r="L1152" i="3"/>
  <c r="L1158" i="3"/>
  <c r="L1164" i="3"/>
  <c r="L1180" i="3"/>
  <c r="L1185" i="3"/>
  <c r="L1190" i="3"/>
  <c r="L1196" i="3"/>
  <c r="L1201" i="3"/>
  <c r="L1206" i="3"/>
  <c r="L1212" i="3"/>
  <c r="L1217" i="3"/>
  <c r="L1228" i="3"/>
  <c r="L1233" i="3"/>
  <c r="L1238" i="3"/>
  <c r="L1244" i="3"/>
  <c r="L1249" i="3"/>
  <c r="L1254" i="3"/>
  <c r="L1260" i="3"/>
  <c r="L1265" i="3"/>
  <c r="L1270" i="3"/>
  <c r="L1276" i="3"/>
  <c r="L1281" i="3"/>
  <c r="L1286" i="3"/>
  <c r="L1292" i="3"/>
  <c r="L1308" i="3"/>
  <c r="L1313" i="3"/>
  <c r="L1318" i="3"/>
  <c r="L1324" i="3"/>
  <c r="L1329" i="3"/>
  <c r="L1334" i="3"/>
  <c r="L1340" i="3"/>
  <c r="L1350" i="3"/>
  <c r="L1356" i="3"/>
  <c r="L1360" i="3"/>
  <c r="L1364" i="3"/>
  <c r="L1368" i="3"/>
  <c r="L1372" i="3"/>
  <c r="L1376" i="3"/>
  <c r="L1380" i="3"/>
  <c r="L1384" i="3"/>
  <c r="L1388" i="3"/>
  <c r="L1392" i="3"/>
  <c r="L1396" i="3"/>
  <c r="L1400" i="3"/>
  <c r="L1404" i="3"/>
  <c r="L1408" i="3"/>
  <c r="L1412" i="3"/>
  <c r="L1416" i="3"/>
  <c r="L1420" i="3"/>
  <c r="L1424" i="3"/>
  <c r="L1428" i="3"/>
  <c r="L1432" i="3"/>
  <c r="L1436" i="3"/>
  <c r="L1440" i="3"/>
  <c r="L1444" i="3"/>
  <c r="L1448" i="3"/>
  <c r="L1452" i="3"/>
  <c r="L1456" i="3"/>
  <c r="L1460" i="3"/>
  <c r="L1464" i="3"/>
  <c r="L1468" i="3"/>
  <c r="L1472" i="3"/>
  <c r="L1476" i="3"/>
  <c r="L1480" i="3"/>
  <c r="L1484" i="3"/>
  <c r="L1488" i="3"/>
  <c r="L1492" i="3"/>
  <c r="L1496" i="3"/>
  <c r="L1500" i="3"/>
  <c r="L1504" i="3"/>
  <c r="L1508" i="3"/>
  <c r="L1512" i="3"/>
  <c r="L1516" i="3"/>
  <c r="L1520" i="3"/>
  <c r="L1524" i="3"/>
  <c r="L1528" i="3"/>
  <c r="L1532" i="3"/>
  <c r="L1536" i="3"/>
  <c r="L1540" i="3"/>
  <c r="L1544" i="3"/>
  <c r="L1548" i="3"/>
  <c r="L1552" i="3"/>
  <c r="L1556" i="3"/>
  <c r="L1560" i="3"/>
  <c r="L1564" i="3"/>
  <c r="L1568" i="3"/>
  <c r="L1572" i="3"/>
  <c r="L1576" i="3"/>
  <c r="L1580" i="3"/>
  <c r="L1584" i="3"/>
  <c r="L1588" i="3"/>
  <c r="L1592" i="3"/>
  <c r="L1596" i="3"/>
  <c r="L1600" i="3"/>
  <c r="L1604" i="3"/>
  <c r="L1608" i="3"/>
  <c r="L1612" i="3"/>
  <c r="L1616" i="3"/>
  <c r="L1620" i="3"/>
  <c r="L1624" i="3"/>
  <c r="L1628" i="3"/>
  <c r="L1632" i="3"/>
  <c r="L1636" i="3"/>
  <c r="L1640" i="3"/>
  <c r="L1644" i="3"/>
  <c r="L1648" i="3"/>
  <c r="L1652" i="3"/>
  <c r="L1656" i="3"/>
  <c r="L1660" i="3"/>
  <c r="L1664" i="3"/>
  <c r="L1668" i="3"/>
  <c r="L1672" i="3"/>
  <c r="L1676" i="3"/>
  <c r="L1680" i="3"/>
  <c r="L1684" i="3"/>
  <c r="L1688" i="3"/>
  <c r="L1692" i="3"/>
  <c r="L1696" i="3"/>
  <c r="L1700" i="3"/>
  <c r="L1704" i="3"/>
  <c r="L1708" i="3"/>
  <c r="L1712" i="3"/>
  <c r="L1716" i="3"/>
  <c r="L1720" i="3"/>
  <c r="L1724" i="3"/>
  <c r="L1728" i="3"/>
  <c r="L1732" i="3"/>
  <c r="L1736" i="3"/>
  <c r="L1740" i="3"/>
  <c r="L1744" i="3"/>
  <c r="L1748" i="3"/>
  <c r="L1752" i="3"/>
  <c r="L1756" i="3"/>
  <c r="L1760" i="3"/>
  <c r="L1764" i="3"/>
  <c r="L1768" i="3"/>
  <c r="L1772" i="3"/>
  <c r="L1776" i="3"/>
  <c r="L1780" i="3"/>
  <c r="L1784" i="3"/>
  <c r="L1788" i="3"/>
  <c r="L1792" i="3"/>
  <c r="L1796" i="3"/>
  <c r="L1800" i="3"/>
  <c r="L1804" i="3"/>
  <c r="L1808" i="3"/>
  <c r="L1812" i="3"/>
  <c r="L1816" i="3"/>
  <c r="L1820" i="3"/>
  <c r="L1824" i="3"/>
  <c r="L1828" i="3"/>
  <c r="L1832" i="3"/>
  <c r="L1836" i="3"/>
  <c r="L1840" i="3"/>
  <c r="L1844" i="3"/>
  <c r="L1848" i="3"/>
  <c r="L1852" i="3"/>
  <c r="L1856" i="3"/>
  <c r="L1860" i="3"/>
  <c r="L1864" i="3"/>
  <c r="L1868" i="3"/>
  <c r="L1872" i="3"/>
  <c r="L1876" i="3"/>
  <c r="L1880" i="3"/>
  <c r="L1884" i="3"/>
  <c r="L1888" i="3"/>
  <c r="L1892" i="3"/>
  <c r="L1896" i="3"/>
  <c r="L1900" i="3"/>
  <c r="L1904" i="3"/>
  <c r="L1908" i="3"/>
  <c r="L1912" i="3"/>
  <c r="L1916" i="3"/>
  <c r="L1920" i="3"/>
  <c r="L1924" i="3"/>
  <c r="L1928" i="3"/>
  <c r="L1932" i="3"/>
  <c r="L1936" i="3"/>
  <c r="L1940" i="3"/>
  <c r="L1944" i="3"/>
  <c r="L1948" i="3"/>
  <c r="L1952" i="3"/>
  <c r="L1956" i="3"/>
  <c r="L1960" i="3"/>
  <c r="L1964" i="3"/>
  <c r="L1968" i="3"/>
  <c r="L1972" i="3"/>
  <c r="L1976" i="3"/>
  <c r="L1980" i="3"/>
  <c r="L1984" i="3"/>
  <c r="L1988" i="3"/>
  <c r="L1992" i="3"/>
  <c r="L1996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L172" i="3"/>
  <c r="L180" i="3"/>
  <c r="L188" i="3"/>
  <c r="L196" i="3"/>
  <c r="L204" i="3"/>
  <c r="L212" i="3"/>
  <c r="L220" i="3"/>
  <c r="L228" i="3"/>
  <c r="L236" i="3"/>
  <c r="L244" i="3"/>
  <c r="L252" i="3"/>
  <c r="L260" i="3"/>
  <c r="L268" i="3"/>
  <c r="L276" i="3"/>
  <c r="L284" i="3"/>
  <c r="L292" i="3"/>
  <c r="L300" i="3"/>
  <c r="L308" i="3"/>
  <c r="L316" i="3"/>
  <c r="L324" i="3"/>
  <c r="L332" i="3"/>
  <c r="L340" i="3"/>
  <c r="L348" i="3"/>
  <c r="L356" i="3"/>
  <c r="L364" i="3"/>
  <c r="L372" i="3"/>
  <c r="L380" i="3"/>
  <c r="L388" i="3"/>
  <c r="L396" i="3"/>
  <c r="L404" i="3"/>
  <c r="L412" i="3"/>
  <c r="L420" i="3"/>
  <c r="L428" i="3"/>
  <c r="L436" i="3"/>
  <c r="L444" i="3"/>
  <c r="L452" i="3"/>
  <c r="L460" i="3"/>
  <c r="L468" i="3"/>
  <c r="L476" i="3"/>
  <c r="L484" i="3"/>
  <c r="L492" i="3"/>
  <c r="L500" i="3"/>
  <c r="L508" i="3"/>
  <c r="L516" i="3"/>
  <c r="L524" i="3"/>
  <c r="L532" i="3"/>
  <c r="L540" i="3"/>
  <c r="L548" i="3"/>
  <c r="L556" i="3"/>
  <c r="L564" i="3"/>
  <c r="L572" i="3"/>
  <c r="L580" i="3"/>
  <c r="L588" i="3"/>
  <c r="L596" i="3"/>
  <c r="L604" i="3"/>
  <c r="L612" i="3"/>
  <c r="L620" i="3"/>
  <c r="L628" i="3"/>
  <c r="L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L988" i="3"/>
  <c r="L996" i="3"/>
  <c r="L1004" i="3"/>
  <c r="L1012" i="3"/>
  <c r="L1020" i="3"/>
  <c r="L1028" i="3"/>
  <c r="L1036" i="3"/>
  <c r="L1044" i="3"/>
  <c r="L1052" i="3"/>
  <c r="L1060" i="3"/>
  <c r="L1068" i="3"/>
  <c r="L1076" i="3"/>
  <c r="L1084" i="3"/>
  <c r="L1092" i="3"/>
  <c r="L1100" i="3"/>
  <c r="L1108" i="3"/>
  <c r="L1116" i="3"/>
  <c r="L1124" i="3"/>
  <c r="L1132" i="3"/>
  <c r="L1140" i="3"/>
  <c r="L1148" i="3"/>
  <c r="L1156" i="3"/>
  <c r="L1166" i="3"/>
  <c r="L1172" i="3"/>
  <c r="L1177" i="3"/>
  <c r="L1188" i="3"/>
  <c r="L1204" i="3"/>
  <c r="L1220" i="3"/>
  <c r="L1225" i="3"/>
  <c r="L1230" i="3"/>
  <c r="L1236" i="3"/>
  <c r="L1241" i="3"/>
  <c r="L1246" i="3"/>
  <c r="L1252" i="3"/>
  <c r="L1257" i="3"/>
  <c r="L1262" i="3"/>
  <c r="L1268" i="3"/>
  <c r="L1284" i="3"/>
  <c r="L1294" i="3"/>
  <c r="L1300" i="3"/>
  <c r="L1305" i="3"/>
  <c r="L1310" i="3"/>
  <c r="L1316" i="3"/>
  <c r="L1326" i="3"/>
  <c r="L1332" i="3"/>
  <c r="L1337" i="3"/>
  <c r="L1348" i="3"/>
  <c r="L1358" i="3"/>
  <c r="L1362" i="3"/>
  <c r="L1366" i="3"/>
  <c r="L1370" i="3"/>
  <c r="L1374" i="3"/>
  <c r="L1378" i="3"/>
  <c r="L1382" i="3"/>
  <c r="L1386" i="3"/>
  <c r="L1390" i="3"/>
  <c r="L1394" i="3"/>
  <c r="L1398" i="3"/>
  <c r="L1406" i="3"/>
  <c r="L1410" i="3"/>
  <c r="L1414" i="3"/>
  <c r="L1422" i="3"/>
  <c r="L1426" i="3"/>
  <c r="L1430" i="3"/>
  <c r="L1434" i="3"/>
  <c r="L1438" i="3"/>
  <c r="L1446" i="3"/>
  <c r="L1450" i="3"/>
  <c r="L1454" i="3"/>
  <c r="L1462" i="3"/>
  <c r="L1466" i="3"/>
  <c r="L1470" i="3"/>
  <c r="L1474" i="3"/>
  <c r="L1478" i="3"/>
  <c r="L1482" i="3"/>
  <c r="L1486" i="3"/>
  <c r="L1490" i="3"/>
  <c r="L1494" i="3"/>
  <c r="L1502" i="3"/>
  <c r="L1506" i="3"/>
  <c r="L1510" i="3"/>
  <c r="L1514" i="3"/>
  <c r="L1518" i="3"/>
  <c r="L1522" i="3"/>
  <c r="L1526" i="3"/>
  <c r="L1530" i="3"/>
  <c r="L1534" i="3"/>
  <c r="L1538" i="3"/>
  <c r="L1542" i="3"/>
  <c r="L1550" i="3"/>
  <c r="L1554" i="3"/>
  <c r="L1558" i="3"/>
  <c r="L1562" i="3"/>
  <c r="L1566" i="3"/>
  <c r="L1574" i="3"/>
  <c r="L1582" i="3"/>
  <c r="L1586" i="3"/>
  <c r="L1590" i="3"/>
  <c r="L1594" i="3"/>
  <c r="L1598" i="3"/>
  <c r="L1602" i="3"/>
  <c r="L1606" i="3"/>
  <c r="L1614" i="3"/>
  <c r="L1618" i="3"/>
  <c r="L1626" i="3"/>
  <c r="L1630" i="3"/>
  <c r="L1638" i="3"/>
  <c r="L1642" i="3"/>
  <c r="L1646" i="3"/>
  <c r="L1650" i="3"/>
  <c r="L1654" i="3"/>
  <c r="L1658" i="3"/>
  <c r="L1662" i="3"/>
  <c r="L1670" i="3"/>
  <c r="L1678" i="3"/>
  <c r="L1682" i="3"/>
  <c r="L1686" i="3"/>
  <c r="L1690" i="3"/>
  <c r="L1694" i="3"/>
  <c r="L1698" i="3"/>
  <c r="L1702" i="3"/>
  <c r="L1706" i="3"/>
  <c r="L1710" i="3"/>
  <c r="L1714" i="3"/>
  <c r="L1718" i="3"/>
  <c r="L1722" i="3"/>
  <c r="L1726" i="3"/>
  <c r="L1734" i="3"/>
  <c r="L1738" i="3"/>
  <c r="L1742" i="3"/>
  <c r="L1746" i="3"/>
  <c r="L1750" i="3"/>
  <c r="L1758" i="3"/>
  <c r="L1762" i="3"/>
  <c r="L1766" i="3"/>
  <c r="L1770" i="3"/>
  <c r="L1774" i="3"/>
  <c r="L1782" i="3"/>
  <c r="L1786" i="3"/>
  <c r="L1790" i="3"/>
  <c r="L1794" i="3"/>
  <c r="L1798" i="3"/>
  <c r="L1806" i="3"/>
  <c r="L1810" i="3"/>
  <c r="L1818" i="3"/>
  <c r="L1822" i="3"/>
  <c r="L1830" i="3"/>
  <c r="L1842" i="3"/>
  <c r="L1850" i="3"/>
  <c r="L1862" i="3"/>
  <c r="L1870" i="3"/>
  <c r="L1874" i="3"/>
  <c r="L1882" i="3"/>
  <c r="L1886" i="3"/>
  <c r="L1894" i="3"/>
  <c r="L1902" i="3"/>
  <c r="L1906" i="3"/>
  <c r="L1910" i="3"/>
  <c r="L1918" i="3"/>
  <c r="L1922" i="3"/>
  <c r="L1926" i="3"/>
  <c r="L1930" i="3"/>
  <c r="L1934" i="3"/>
  <c r="L1942" i="3"/>
  <c r="L1946" i="3"/>
  <c r="L1950" i="3"/>
  <c r="L1958" i="3"/>
  <c r="L1962" i="3"/>
  <c r="L1966" i="3"/>
  <c r="L1970" i="3"/>
  <c r="L1974" i="3"/>
  <c r="L1978" i="3"/>
  <c r="L1982" i="3"/>
  <c r="L1986" i="3"/>
  <c r="L1998" i="3"/>
  <c r="L34" i="3"/>
  <c r="L66" i="3"/>
  <c r="L98" i="3"/>
  <c r="L130" i="3"/>
  <c r="L162" i="3"/>
  <c r="L194" i="3"/>
  <c r="L226" i="3"/>
  <c r="L258" i="3"/>
  <c r="L290" i="3"/>
  <c r="L306" i="3"/>
  <c r="L322" i="3"/>
  <c r="L338" i="3"/>
  <c r="L354" i="3"/>
  <c r="L370" i="3"/>
  <c r="L386" i="3"/>
  <c r="L402" i="3"/>
  <c r="L418" i="3"/>
  <c r="L434" i="3"/>
  <c r="L450" i="3"/>
  <c r="L466" i="3"/>
  <c r="L482" i="3"/>
  <c r="L498" i="3"/>
  <c r="L514" i="3"/>
  <c r="L530" i="3"/>
  <c r="L546" i="3"/>
  <c r="L578" i="3"/>
  <c r="L594" i="3"/>
  <c r="L610" i="3"/>
  <c r="L626" i="3"/>
  <c r="L642" i="3"/>
  <c r="L658" i="3"/>
  <c r="L674" i="3"/>
  <c r="L690" i="3"/>
  <c r="L706" i="3"/>
  <c r="L738" i="3"/>
  <c r="L754" i="3"/>
  <c r="L770" i="3"/>
  <c r="L802" i="3"/>
  <c r="L818" i="3"/>
  <c r="L834" i="3"/>
  <c r="L850" i="3"/>
  <c r="L866" i="3"/>
  <c r="L882" i="3"/>
  <c r="L898" i="3"/>
  <c r="L914" i="3"/>
  <c r="L930" i="3"/>
  <c r="L946" i="3"/>
  <c r="L962" i="3"/>
  <c r="L978" i="3"/>
  <c r="L994" i="3"/>
  <c r="L1010" i="3"/>
  <c r="L1026" i="3"/>
  <c r="L1042" i="3"/>
  <c r="L1058" i="3"/>
  <c r="L1074" i="3"/>
  <c r="L1090" i="3"/>
  <c r="L1106" i="3"/>
  <c r="L1138" i="3"/>
  <c r="L1154" i="3"/>
  <c r="L1176" i="3"/>
  <c r="L1186" i="3"/>
  <c r="L1197" i="3"/>
  <c r="L1208" i="3"/>
  <c r="L1218" i="3"/>
  <c r="L1240" i="3"/>
  <c r="L1272" i="3"/>
  <c r="L1282" i="3"/>
  <c r="L1293" i="3"/>
  <c r="L1304" i="3"/>
  <c r="L1325" i="3"/>
  <c r="L1336" i="3"/>
  <c r="L1357" i="3"/>
  <c r="L1365" i="3"/>
  <c r="L1381" i="3"/>
  <c r="L1389" i="3"/>
  <c r="L1397" i="3"/>
  <c r="L1405" i="3"/>
  <c r="L1413" i="3"/>
  <c r="L1421" i="3"/>
  <c r="L1429" i="3"/>
  <c r="L1437" i="3"/>
  <c r="L1445" i="3"/>
  <c r="L1469" i="3"/>
  <c r="L1485" i="3"/>
  <c r="L1493" i="3"/>
  <c r="L1501" i="3"/>
  <c r="L1517" i="3"/>
  <c r="L1525" i="3"/>
  <c r="L1533" i="3"/>
  <c r="L1541" i="3"/>
  <c r="L1549" i="3"/>
  <c r="L1565" i="3"/>
  <c r="L1573" i="3"/>
  <c r="L1581" i="3"/>
  <c r="L1589" i="3"/>
  <c r="L1605" i="3"/>
  <c r="L1613" i="3"/>
  <c r="L1621" i="3"/>
  <c r="L1629" i="3"/>
  <c r="L1637" i="3"/>
  <c r="L1645" i="3"/>
  <c r="L1653" i="3"/>
  <c r="L1661" i="3"/>
  <c r="L1677" i="3"/>
  <c r="L1685" i="3"/>
  <c r="L1693" i="3"/>
  <c r="L1701" i="3"/>
  <c r="L1709" i="3"/>
  <c r="L1717" i="3"/>
  <c r="L1725" i="3"/>
  <c r="L1733" i="3"/>
  <c r="L1741" i="3"/>
  <c r="L1749" i="3"/>
  <c r="L1765" i="3"/>
  <c r="L1773" i="3"/>
  <c r="L1781" i="3"/>
  <c r="L1789" i="3"/>
  <c r="L1797" i="3"/>
  <c r="L1813" i="3"/>
  <c r="L1821" i="3"/>
  <c r="L1829" i="3"/>
  <c r="L1837" i="3"/>
  <c r="L1845" i="3"/>
  <c r="L1861" i="3"/>
  <c r="L1869" i="3"/>
  <c r="L1877" i="3"/>
  <c r="L1893" i="3"/>
  <c r="L1909" i="3"/>
  <c r="L1917" i="3"/>
  <c r="L1925" i="3"/>
  <c r="L1933" i="3"/>
  <c r="L1941" i="3"/>
  <c r="L1957" i="3"/>
  <c r="L1965" i="3"/>
  <c r="L1973" i="3"/>
  <c r="L1989" i="3"/>
  <c r="L1997" i="3"/>
  <c r="L2010" i="3"/>
  <c r="L2014" i="3"/>
  <c r="L2018" i="3"/>
  <c r="L2022" i="3"/>
  <c r="L2026" i="3"/>
  <c r="L2030" i="3"/>
  <c r="L22" i="3"/>
  <c r="L38" i="3"/>
  <c r="L70" i="3"/>
  <c r="L102" i="3"/>
  <c r="L134" i="3"/>
  <c r="L166" i="3"/>
  <c r="L182" i="3"/>
  <c r="L198" i="3"/>
  <c r="L230" i="3"/>
  <c r="L246" i="3"/>
  <c r="L262" i="3"/>
  <c r="L310" i="3"/>
  <c r="L358" i="3"/>
  <c r="L390" i="3"/>
  <c r="L422" i="3"/>
  <c r="L454" i="3"/>
  <c r="L470" i="3"/>
  <c r="L566" i="3"/>
  <c r="L614" i="3"/>
  <c r="L662" i="3"/>
  <c r="L678" i="3"/>
  <c r="L710" i="3"/>
  <c r="L726" i="3"/>
  <c r="L758" i="3"/>
  <c r="L774" i="3"/>
  <c r="L806" i="3"/>
  <c r="L854" i="3"/>
  <c r="L902" i="3"/>
  <c r="L918" i="3"/>
  <c r="L982" i="3"/>
  <c r="L1030" i="3"/>
  <c r="L1062" i="3"/>
  <c r="L1078" i="3"/>
  <c r="L1110" i="3"/>
  <c r="L1126" i="3"/>
  <c r="L1157" i="3"/>
  <c r="L1168" i="3"/>
  <c r="L1189" i="3"/>
  <c r="L1210" i="3"/>
  <c r="L1232" i="3"/>
  <c r="L1253" i="3"/>
  <c r="L1296" i="3"/>
  <c r="L1317" i="3"/>
  <c r="L1359" i="3"/>
  <c r="L1375" i="3"/>
  <c r="L1383" i="3"/>
  <c r="L1399" i="3"/>
  <c r="L1415" i="3"/>
  <c r="L1431" i="3"/>
  <c r="L1447" i="3"/>
  <c r="L1463" i="3"/>
  <c r="L1479" i="3"/>
  <c r="L1495" i="3"/>
  <c r="L1511" i="3"/>
  <c r="L1519" i="3"/>
  <c r="L1535" i="3"/>
  <c r="L1551" i="3"/>
  <c r="L1567" i="3"/>
  <c r="L1583" i="3"/>
  <c r="L1599" i="3"/>
  <c r="L1607" i="3"/>
  <c r="L1623" i="3"/>
  <c r="L1639" i="3"/>
  <c r="L1655" i="3"/>
  <c r="L1671" i="3"/>
  <c r="L1687" i="3"/>
  <c r="L1695" i="3"/>
  <c r="L1711" i="3"/>
  <c r="L1727" i="3"/>
  <c r="L1743" i="3"/>
  <c r="L1759" i="3"/>
  <c r="L1767" i="3"/>
  <c r="L1783" i="3"/>
  <c r="L1799" i="3"/>
  <c r="L1815" i="3"/>
  <c r="L1823" i="3"/>
  <c r="L1839" i="3"/>
  <c r="L1855" i="3"/>
  <c r="L1871" i="3"/>
  <c r="L1879" i="3"/>
  <c r="L1895" i="3"/>
  <c r="L1911" i="3"/>
  <c r="L1919" i="3"/>
  <c r="L1927" i="3"/>
  <c r="L1951" i="3"/>
  <c r="L1967" i="3"/>
  <c r="L1991" i="3"/>
  <c r="L2003" i="3"/>
  <c r="L2011" i="3"/>
  <c r="L2019" i="3"/>
  <c r="L2027" i="3"/>
  <c r="L326" i="3"/>
  <c r="L550" i="3"/>
  <c r="L646" i="3"/>
  <c r="L694" i="3"/>
  <c r="L742" i="3"/>
  <c r="L790" i="3"/>
  <c r="L838" i="3"/>
  <c r="L886" i="3"/>
  <c r="L950" i="3"/>
  <c r="L998" i="3"/>
  <c r="L1094" i="3"/>
  <c r="L1142" i="3"/>
  <c r="L1178" i="3"/>
  <c r="L1200" i="3"/>
  <c r="L1221" i="3"/>
  <c r="L1242" i="3"/>
  <c r="L1264" i="3"/>
  <c r="L1306" i="3"/>
  <c r="L1328" i="3"/>
  <c r="L1349" i="3"/>
  <c r="L1367" i="3"/>
  <c r="L1391" i="3"/>
  <c r="L1407" i="3"/>
  <c r="L1423" i="3"/>
  <c r="L1439" i="3"/>
  <c r="L1455" i="3"/>
  <c r="L1471" i="3"/>
  <c r="L1487" i="3"/>
  <c r="L1503" i="3"/>
  <c r="L1527" i="3"/>
  <c r="L1543" i="3"/>
  <c r="L1559" i="3"/>
  <c r="L1575" i="3"/>
  <c r="L1591" i="3"/>
  <c r="L1615" i="3"/>
  <c r="L1631" i="3"/>
  <c r="L1647" i="3"/>
  <c r="L1663" i="3"/>
  <c r="L1679" i="3"/>
  <c r="L1703" i="3"/>
  <c r="L1719" i="3"/>
  <c r="L1735" i="3"/>
  <c r="L1751" i="3"/>
  <c r="L1775" i="3"/>
  <c r="L1791" i="3"/>
  <c r="L1807" i="3"/>
  <c r="L1831" i="3"/>
  <c r="L1847" i="3"/>
  <c r="L1863" i="3"/>
  <c r="L1887" i="3"/>
  <c r="L1903" i="3"/>
  <c r="L1935" i="3"/>
  <c r="L1943" i="3"/>
  <c r="L1959" i="3"/>
  <c r="L1975" i="3"/>
  <c r="L1983" i="3"/>
  <c r="L1999" i="3"/>
  <c r="L2007" i="3"/>
  <c r="L2015" i="3"/>
  <c r="L2023" i="3"/>
  <c r="L2031" i="3"/>
  <c r="L26" i="3"/>
  <c r="L58" i="3"/>
  <c r="L90" i="3"/>
  <c r="L122" i="3"/>
  <c r="L154" i="3"/>
  <c r="L186" i="3"/>
  <c r="L218" i="3"/>
  <c r="L234" i="3"/>
  <c r="L250" i="3"/>
  <c r="L266" i="3"/>
  <c r="L282" i="3"/>
  <c r="L298" i="3"/>
  <c r="L314" i="3"/>
  <c r="L346" i="3"/>
  <c r="L378" i="3"/>
  <c r="L410" i="3"/>
  <c r="L442" i="3"/>
  <c r="L474" i="3"/>
  <c r="L506" i="3"/>
  <c r="L538" i="3"/>
  <c r="L570" i="3"/>
  <c r="L602" i="3"/>
  <c r="L618" i="3"/>
  <c r="L634" i="3"/>
  <c r="L650" i="3"/>
  <c r="L666" i="3"/>
  <c r="L682" i="3"/>
  <c r="L698" i="3"/>
  <c r="L714" i="3"/>
  <c r="L730" i="3"/>
  <c r="L762" i="3"/>
  <c r="L778" i="3"/>
  <c r="L794" i="3"/>
  <c r="L826" i="3"/>
  <c r="L842" i="3"/>
  <c r="L858" i="3"/>
  <c r="L874" i="3"/>
  <c r="L890" i="3"/>
  <c r="L922" i="3"/>
  <c r="L938" i="3"/>
  <c r="L954" i="3"/>
  <c r="L970" i="3"/>
  <c r="L986" i="3"/>
  <c r="L1018" i="3"/>
  <c r="L1050" i="3"/>
  <c r="L1066" i="3"/>
  <c r="L1082" i="3"/>
  <c r="L1098" i="3"/>
  <c r="L1114" i="3"/>
  <c r="L1130" i="3"/>
  <c r="L1146" i="3"/>
  <c r="L1160" i="3"/>
  <c r="L1170" i="3"/>
  <c r="L1192" i="3"/>
  <c r="L1213" i="3"/>
  <c r="L1224" i="3"/>
  <c r="L1234" i="3"/>
  <c r="L1245" i="3"/>
  <c r="L1256" i="3"/>
  <c r="L1266" i="3"/>
  <c r="L1277" i="3"/>
  <c r="L1288" i="3"/>
  <c r="L1298" i="3"/>
  <c r="L1320" i="3"/>
  <c r="L1330" i="3"/>
  <c r="L1341" i="3"/>
  <c r="L1352" i="3"/>
  <c r="L1361" i="3"/>
  <c r="L1369" i="3"/>
  <c r="L1385" i="3"/>
  <c r="L1393" i="3"/>
  <c r="L1401" i="3"/>
  <c r="L1417" i="3"/>
  <c r="L1425" i="3"/>
  <c r="L1441" i="3"/>
  <c r="L1449" i="3"/>
  <c r="L1457" i="3"/>
  <c r="L1465" i="3"/>
  <c r="L1473" i="3"/>
  <c r="L1481" i="3"/>
  <c r="L1489" i="3"/>
  <c r="L1497" i="3"/>
  <c r="L1513" i="3"/>
  <c r="L1521" i="3"/>
  <c r="L1529" i="3"/>
  <c r="L1537" i="3"/>
  <c r="L1553" i="3"/>
  <c r="L1561" i="3"/>
  <c r="L1569" i="3"/>
  <c r="L1577" i="3"/>
  <c r="L1601" i="3"/>
  <c r="L1617" i="3"/>
  <c r="L1625" i="3"/>
  <c r="L1633" i="3"/>
  <c r="L1641" i="3"/>
  <c r="L1649" i="3"/>
  <c r="L1657" i="3"/>
  <c r="L1665" i="3"/>
  <c r="L1673" i="3"/>
  <c r="L1681" i="3"/>
  <c r="L1689" i="3"/>
  <c r="L1697" i="3"/>
  <c r="L1713" i="3"/>
  <c r="L1729" i="3"/>
  <c r="L1753" i="3"/>
  <c r="L1761" i="3"/>
  <c r="L1769" i="3"/>
  <c r="L1777" i="3"/>
  <c r="L1785" i="3"/>
  <c r="L1793" i="3"/>
  <c r="L1801" i="3"/>
  <c r="L1809" i="3"/>
  <c r="L1817" i="3"/>
  <c r="L1825" i="3"/>
  <c r="L1833" i="3"/>
  <c r="L1841" i="3"/>
  <c r="L1857" i="3"/>
  <c r="L1865" i="3"/>
  <c r="L1873" i="3"/>
  <c r="L1881" i="3"/>
  <c r="L1905" i="3"/>
  <c r="L1913" i="3"/>
  <c r="L1945" i="3"/>
  <c r="L1953" i="3"/>
  <c r="L1969" i="3"/>
  <c r="L1977" i="3"/>
  <c r="L2000" i="3"/>
  <c r="L2004" i="3"/>
  <c r="L2008" i="3"/>
  <c r="L2012" i="3"/>
  <c r="L2016" i="3"/>
  <c r="L2020" i="3"/>
  <c r="L2024" i="3"/>
  <c r="L2028" i="3"/>
  <c r="L2032" i="3"/>
  <c r="L30" i="3"/>
  <c r="L46" i="3"/>
  <c r="L62" i="3"/>
  <c r="L94" i="3"/>
  <c r="L126" i="3"/>
  <c r="L142" i="3"/>
  <c r="L158" i="3"/>
  <c r="L190" i="3"/>
  <c r="L222" i="3"/>
  <c r="L238" i="3"/>
  <c r="L270" i="3"/>
  <c r="L286" i="3"/>
  <c r="L318" i="3"/>
  <c r="L334" i="3"/>
  <c r="L350" i="3"/>
  <c r="L382" i="3"/>
  <c r="L414" i="3"/>
  <c r="L446" i="3"/>
  <c r="L478" i="3"/>
  <c r="L510" i="3"/>
  <c r="L526" i="3"/>
  <c r="L542" i="3"/>
  <c r="L558" i="3"/>
  <c r="L590" i="3"/>
  <c r="L606" i="3"/>
  <c r="L622" i="3"/>
  <c r="L702" i="3"/>
  <c r="L734" i="3"/>
  <c r="L750" i="3"/>
  <c r="L766" i="3"/>
  <c r="L782" i="3"/>
  <c r="L798" i="3"/>
  <c r="L814" i="3"/>
  <c r="L830" i="3"/>
  <c r="L846" i="3"/>
  <c r="L862" i="3"/>
  <c r="L910" i="3"/>
  <c r="L926" i="3"/>
  <c r="L942" i="3"/>
  <c r="L958" i="3"/>
  <c r="L974" i="3"/>
  <c r="L990" i="3"/>
  <c r="L1006" i="3"/>
  <c r="L1022" i="3"/>
  <c r="L1038" i="3"/>
  <c r="L1070" i="3"/>
  <c r="L1086" i="3"/>
  <c r="L1102" i="3"/>
  <c r="L1118" i="3"/>
  <c r="L1134" i="3"/>
  <c r="L1150" i="3"/>
  <c r="L1162" i="3"/>
  <c r="L1173" i="3"/>
  <c r="L1184" i="3"/>
  <c r="L1194" i="3"/>
  <c r="L1216" i="3"/>
  <c r="L1226" i="3"/>
  <c r="L1237" i="3"/>
  <c r="L1248" i="3"/>
  <c r="L1258" i="3"/>
  <c r="L1269" i="3"/>
  <c r="L1280" i="3"/>
  <c r="L1290" i="3"/>
  <c r="L1301" i="3"/>
  <c r="L1312" i="3"/>
  <c r="L1322" i="3"/>
  <c r="L1333" i="3"/>
  <c r="L1344" i="3"/>
  <c r="L1354" i="3"/>
  <c r="L1363" i="3"/>
  <c r="L1371" i="3"/>
  <c r="L1379" i="3"/>
  <c r="L1387" i="3"/>
  <c r="L1395" i="3"/>
  <c r="L1403" i="3"/>
  <c r="L1411" i="3"/>
  <c r="L1419" i="3"/>
  <c r="L1427" i="3"/>
  <c r="L1435" i="3"/>
  <c r="L1443" i="3"/>
  <c r="L1451" i="3"/>
  <c r="L1459" i="3"/>
  <c r="L1467" i="3"/>
  <c r="L1475" i="3"/>
  <c r="L1483" i="3"/>
  <c r="L1491" i="3"/>
  <c r="L1499" i="3"/>
  <c r="L1507" i="3"/>
  <c r="L1515" i="3"/>
  <c r="L1523" i="3"/>
  <c r="L1531" i="3"/>
  <c r="L1539" i="3"/>
  <c r="L1547" i="3"/>
  <c r="L1555" i="3"/>
  <c r="L1563" i="3"/>
  <c r="L1571" i="3"/>
  <c r="L1579" i="3"/>
  <c r="L1587" i="3"/>
  <c r="L1595" i="3"/>
  <c r="L1603" i="3"/>
  <c r="L1611" i="3"/>
  <c r="L1619" i="3"/>
  <c r="L1627" i="3"/>
  <c r="L1635" i="3"/>
  <c r="L1643" i="3"/>
  <c r="L1651" i="3"/>
  <c r="L1659" i="3"/>
  <c r="L1667" i="3"/>
  <c r="L1675" i="3"/>
  <c r="L1683" i="3"/>
  <c r="L1691" i="3"/>
  <c r="L1699" i="3"/>
  <c r="L1707" i="3"/>
  <c r="L1715" i="3"/>
  <c r="L1723" i="3"/>
  <c r="L1731" i="3"/>
  <c r="L1739" i="3"/>
  <c r="L1747" i="3"/>
  <c r="L1755" i="3"/>
  <c r="L1763" i="3"/>
  <c r="L1771" i="3"/>
  <c r="L1779" i="3"/>
  <c r="L1787" i="3"/>
  <c r="L1795" i="3"/>
  <c r="L1803" i="3"/>
  <c r="L1811" i="3"/>
  <c r="L1819" i="3"/>
  <c r="L1827" i="3"/>
  <c r="L1835" i="3"/>
  <c r="L1843" i="3"/>
  <c r="L1851" i="3"/>
  <c r="L1859" i="3"/>
  <c r="L1867" i="3"/>
  <c r="L1875" i="3"/>
  <c r="L1883" i="3"/>
  <c r="L1891" i="3"/>
  <c r="L1899" i="3"/>
  <c r="L1907" i="3"/>
  <c r="L1915" i="3"/>
  <c r="L1923" i="3"/>
  <c r="L1931" i="3"/>
  <c r="L1939" i="3"/>
  <c r="L1947" i="3"/>
  <c r="L1955" i="3"/>
  <c r="L1963" i="3"/>
  <c r="L1971" i="3"/>
  <c r="L1979" i="3"/>
  <c r="L1987" i="3"/>
  <c r="L1995" i="3"/>
  <c r="L2001" i="3"/>
  <c r="L2005" i="3"/>
  <c r="L2013" i="3"/>
  <c r="L2017" i="3"/>
  <c r="L2021" i="3"/>
  <c r="L2025" i="3"/>
  <c r="L2029" i="3"/>
  <c r="L2033" i="3"/>
  <c r="D9" i="2"/>
  <c r="F9" i="3" s="1"/>
  <c r="C10" i="4"/>
  <c r="C11" i="4" s="1"/>
  <c r="D9" i="4"/>
  <c r="G9" i="4" s="1"/>
  <c r="D10" i="4" l="1"/>
  <c r="G10" i="4" s="1"/>
  <c r="D11" i="4"/>
  <c r="G11" i="4" s="1"/>
  <c r="C12" i="4"/>
  <c r="C13" i="4" l="1"/>
  <c r="D12" i="4"/>
  <c r="G12" i="4" l="1"/>
  <c r="C14" i="4"/>
  <c r="D13" i="4"/>
  <c r="G13" i="4" l="1"/>
  <c r="D14" i="4"/>
  <c r="C15" i="4"/>
  <c r="G14" i="4" l="1"/>
  <c r="D15" i="4"/>
  <c r="C16" i="4"/>
  <c r="C17" i="4" l="1"/>
  <c r="D16" i="4"/>
  <c r="G15" i="4"/>
  <c r="G16" i="4" l="1"/>
  <c r="C18" i="4"/>
  <c r="D17" i="4"/>
  <c r="D18" i="4" l="1"/>
  <c r="C19" i="4"/>
  <c r="G17" i="4"/>
  <c r="D19" i="4" l="1"/>
  <c r="C20" i="4"/>
  <c r="G18" i="4"/>
  <c r="C21" i="4" l="1"/>
  <c r="D20" i="4"/>
  <c r="G19" i="4"/>
  <c r="C22" i="4" l="1"/>
  <c r="D21" i="4"/>
  <c r="G20" i="4"/>
  <c r="G21" i="4" l="1"/>
  <c r="D22" i="4"/>
  <c r="C23" i="4"/>
  <c r="G22" i="4" l="1"/>
  <c r="D23" i="4"/>
  <c r="C24" i="4"/>
  <c r="C25" i="4" l="1"/>
  <c r="D24" i="4"/>
  <c r="G23" i="4"/>
  <c r="G24" i="4" l="1"/>
  <c r="C26" i="4"/>
  <c r="D25" i="4"/>
  <c r="G25" i="4" l="1"/>
  <c r="D26" i="4"/>
  <c r="C27" i="4"/>
  <c r="D27" i="4" l="1"/>
  <c r="C28" i="4"/>
  <c r="G26" i="4"/>
  <c r="C29" i="4" l="1"/>
  <c r="D28" i="4"/>
  <c r="G27" i="4"/>
  <c r="G28" i="4" l="1"/>
  <c r="C30" i="4"/>
  <c r="D29" i="4"/>
  <c r="G29" i="4" l="1"/>
  <c r="D30" i="4"/>
  <c r="C31" i="4"/>
  <c r="G30" i="4" l="1"/>
  <c r="D31" i="4"/>
  <c r="C32" i="4"/>
  <c r="G31" i="4" l="1"/>
  <c r="C33" i="4"/>
  <c r="D32" i="4"/>
  <c r="G32" i="4" l="1"/>
  <c r="C34" i="4"/>
  <c r="D33" i="4"/>
  <c r="D34" i="4" l="1"/>
  <c r="C35" i="4"/>
  <c r="G33" i="4"/>
  <c r="D35" i="4" l="1"/>
  <c r="C36" i="4"/>
  <c r="G34" i="4"/>
  <c r="G35" i="4" l="1"/>
  <c r="C37" i="4"/>
  <c r="D36" i="4"/>
  <c r="G36" i="4" l="1"/>
  <c r="C38" i="4"/>
  <c r="D37" i="4"/>
  <c r="G37" i="4" l="1"/>
  <c r="D38" i="4"/>
  <c r="C39" i="4"/>
  <c r="G38" i="4" l="1"/>
  <c r="D39" i="4"/>
  <c r="C40" i="4"/>
  <c r="G39" i="4" l="1"/>
  <c r="C41" i="4"/>
  <c r="D40" i="4"/>
  <c r="G40" i="4" l="1"/>
  <c r="C42" i="4"/>
  <c r="D41" i="4"/>
  <c r="D42" i="4" l="1"/>
  <c r="C43" i="4"/>
  <c r="G41" i="4"/>
  <c r="D43" i="4" l="1"/>
  <c r="C44" i="4"/>
  <c r="G42" i="4"/>
  <c r="G43" i="4" l="1"/>
  <c r="C45" i="4"/>
  <c r="D44" i="4"/>
  <c r="G44" i="4" l="1"/>
  <c r="C46" i="4"/>
  <c r="D45" i="4"/>
  <c r="D46" i="4" l="1"/>
  <c r="C47" i="4"/>
  <c r="G45" i="4"/>
  <c r="D47" i="4" l="1"/>
  <c r="C48" i="4"/>
  <c r="G46" i="4"/>
  <c r="C49" i="4" l="1"/>
  <c r="D48" i="4"/>
  <c r="G47" i="4"/>
  <c r="C50" i="4" l="1"/>
  <c r="D49" i="4"/>
  <c r="G48" i="4"/>
  <c r="G49" i="4" l="1"/>
  <c r="D50" i="4"/>
  <c r="C51" i="4"/>
  <c r="G50" i="4" l="1"/>
  <c r="D51" i="4"/>
  <c r="C52" i="4"/>
  <c r="C53" i="4" l="1"/>
  <c r="D52" i="4"/>
  <c r="G51" i="4"/>
  <c r="G52" i="4" l="1"/>
  <c r="C54" i="4"/>
  <c r="D53" i="4"/>
  <c r="C55" i="4" l="1"/>
  <c r="D54" i="4"/>
  <c r="G53" i="4"/>
  <c r="G54" i="4" l="1"/>
  <c r="D55" i="4"/>
  <c r="C56" i="4"/>
  <c r="D56" i="4" l="1"/>
  <c r="C57" i="4"/>
  <c r="G55" i="4"/>
  <c r="C58" i="4" l="1"/>
  <c r="D57" i="4"/>
  <c r="G56" i="4"/>
  <c r="G57" i="4" l="1"/>
  <c r="C59" i="4"/>
  <c r="D58" i="4"/>
  <c r="G58" i="4" l="1"/>
  <c r="D59" i="4"/>
  <c r="C60" i="4"/>
  <c r="D60" i="4" l="1"/>
  <c r="C61" i="4"/>
  <c r="G59" i="4"/>
  <c r="C62" i="4" l="1"/>
  <c r="D61" i="4"/>
  <c r="G60" i="4"/>
  <c r="C63" i="4" l="1"/>
  <c r="D62" i="4"/>
  <c r="G61" i="4"/>
  <c r="G62" i="4" l="1"/>
  <c r="D63" i="4"/>
  <c r="C64" i="4"/>
  <c r="D64" i="4" l="1"/>
  <c r="C65" i="4"/>
  <c r="G63" i="4"/>
  <c r="C66" i="4" l="1"/>
  <c r="D65" i="4"/>
  <c r="G64" i="4"/>
  <c r="G65" i="4" l="1"/>
  <c r="C67" i="4"/>
  <c r="D66" i="4"/>
  <c r="D67" i="4" l="1"/>
  <c r="C68" i="4"/>
  <c r="G66" i="4"/>
  <c r="G67" i="4" l="1"/>
  <c r="D68" i="4"/>
  <c r="C69" i="4"/>
  <c r="G68" i="4" l="1"/>
  <c r="C70" i="4"/>
  <c r="D69" i="4"/>
  <c r="C71" i="4" l="1"/>
  <c r="D70" i="4"/>
  <c r="G69" i="4"/>
  <c r="G70" i="4" l="1"/>
  <c r="D71" i="4"/>
  <c r="C72" i="4"/>
  <c r="D72" i="4" l="1"/>
  <c r="C73" i="4"/>
  <c r="G71" i="4"/>
  <c r="C74" i="4" l="1"/>
  <c r="D73" i="4"/>
  <c r="G72" i="4"/>
  <c r="C75" i="4" l="1"/>
  <c r="D74" i="4"/>
  <c r="G73" i="4"/>
  <c r="G74" i="4" l="1"/>
  <c r="D75" i="4"/>
  <c r="C76" i="4"/>
  <c r="G75" i="4" l="1"/>
  <c r="D76" i="4"/>
  <c r="C77" i="4"/>
  <c r="G76" i="4" l="1"/>
  <c r="C78" i="4"/>
  <c r="D77" i="4"/>
  <c r="G77" i="4" l="1"/>
  <c r="C79" i="4"/>
  <c r="D78" i="4"/>
  <c r="G78" i="4" l="1"/>
  <c r="D79" i="4"/>
  <c r="C80" i="4"/>
  <c r="D80" i="4" l="1"/>
  <c r="C81" i="4"/>
  <c r="G79" i="4"/>
  <c r="C82" i="4" l="1"/>
  <c r="D81" i="4"/>
  <c r="G80" i="4"/>
  <c r="G81" i="4" l="1"/>
  <c r="C83" i="4"/>
  <c r="D82" i="4"/>
  <c r="D83" i="4" l="1"/>
  <c r="C84" i="4"/>
  <c r="G82" i="4"/>
  <c r="D84" i="4" l="1"/>
  <c r="C85" i="4"/>
  <c r="G83" i="4"/>
  <c r="G84" i="4" l="1"/>
  <c r="C86" i="4"/>
  <c r="D85" i="4"/>
  <c r="C87" i="4" l="1"/>
  <c r="D86" i="4"/>
  <c r="G85" i="4"/>
  <c r="G86" i="4" l="1"/>
  <c r="D87" i="4"/>
  <c r="G87" i="4" l="1"/>
  <c r="E11" i="4" l="1"/>
  <c r="F11" i="4" s="1"/>
  <c r="E10" i="4"/>
  <c r="F10" i="4" s="1"/>
  <c r="E9" i="4"/>
  <c r="F9" i="4" s="1"/>
  <c r="E13" i="4"/>
  <c r="F13" i="4" s="1"/>
  <c r="E12" i="4"/>
  <c r="F12" i="4" s="1"/>
  <c r="E14" i="4"/>
  <c r="F14" i="4" s="1"/>
  <c r="E15" i="4"/>
  <c r="F15" i="4" s="1"/>
  <c r="E19" i="4"/>
  <c r="F19" i="4" s="1"/>
  <c r="E16" i="4"/>
  <c r="F16" i="4" s="1"/>
  <c r="E17" i="4"/>
  <c r="F17" i="4" s="1"/>
  <c r="E20" i="4"/>
  <c r="F20" i="4" s="1"/>
  <c r="E18" i="4"/>
  <c r="F18" i="4" s="1"/>
  <c r="E21" i="4"/>
  <c r="F21" i="4" s="1"/>
  <c r="E22" i="4"/>
  <c r="F22" i="4" s="1"/>
  <c r="E24" i="4"/>
  <c r="F24" i="4" s="1"/>
  <c r="E25" i="4"/>
  <c r="F25" i="4" s="1"/>
  <c r="E23" i="4"/>
  <c r="F23" i="4" s="1"/>
  <c r="E30" i="4"/>
  <c r="F30" i="4" s="1"/>
  <c r="E26" i="4"/>
  <c r="F26" i="4" s="1"/>
  <c r="E27" i="4"/>
  <c r="F27" i="4" s="1"/>
  <c r="E28" i="4"/>
  <c r="F28" i="4" s="1"/>
  <c r="E29" i="4"/>
  <c r="F29" i="4" s="1"/>
  <c r="E31" i="4"/>
  <c r="F31" i="4" s="1"/>
  <c r="E32" i="4"/>
  <c r="F32" i="4" s="1"/>
  <c r="E33" i="4"/>
  <c r="F33" i="4" s="1"/>
  <c r="E35" i="4"/>
  <c r="F35" i="4" s="1"/>
  <c r="E36" i="4"/>
  <c r="F36" i="4" s="1"/>
  <c r="E37" i="4"/>
  <c r="F37" i="4" s="1"/>
  <c r="E34" i="4"/>
  <c r="F34" i="4" s="1"/>
  <c r="E38" i="4"/>
  <c r="F38" i="4" s="1"/>
  <c r="E43" i="4"/>
  <c r="F43" i="4" s="1"/>
  <c r="E39" i="4"/>
  <c r="F39" i="4" s="1"/>
  <c r="E40" i="4"/>
  <c r="F40" i="4" s="1"/>
  <c r="E41" i="4"/>
  <c r="F41" i="4" s="1"/>
  <c r="E42" i="4"/>
  <c r="F42" i="4" s="1"/>
  <c r="P2420" i="3" s="1"/>
  <c r="R2420" i="3" s="1"/>
  <c r="E46" i="4"/>
  <c r="F46" i="4" s="1"/>
  <c r="E44" i="4"/>
  <c r="F44" i="4" s="1"/>
  <c r="E45" i="4"/>
  <c r="F45" i="4" s="1"/>
  <c r="P2408" i="3" s="1"/>
  <c r="R2408" i="3" s="1"/>
  <c r="E49" i="4"/>
  <c r="F49" i="4" s="1"/>
  <c r="E48" i="4"/>
  <c r="F48" i="4" s="1"/>
  <c r="E47" i="4"/>
  <c r="F47" i="4" s="1"/>
  <c r="E50" i="4"/>
  <c r="F50" i="4" s="1"/>
  <c r="E52" i="4"/>
  <c r="F52" i="4" s="1"/>
  <c r="P2376" i="3" s="1"/>
  <c r="R2376" i="3" s="1"/>
  <c r="E51" i="4"/>
  <c r="F51" i="4" s="1"/>
  <c r="E53" i="4"/>
  <c r="F53" i="4" s="1"/>
  <c r="E56" i="4"/>
  <c r="F56" i="4" s="1"/>
  <c r="E54" i="4"/>
  <c r="F54" i="4" s="1"/>
  <c r="E57" i="4"/>
  <c r="F57" i="4" s="1"/>
  <c r="E55" i="4"/>
  <c r="F55" i="4" s="1"/>
  <c r="E58" i="4"/>
  <c r="F58" i="4" s="1"/>
  <c r="E60" i="4"/>
  <c r="F60" i="4" s="1"/>
  <c r="E62" i="4"/>
  <c r="F62" i="4" s="1"/>
  <c r="E59" i="4"/>
  <c r="F59" i="4" s="1"/>
  <c r="P2402" i="3" s="1"/>
  <c r="R2402" i="3" s="1"/>
  <c r="E61" i="4"/>
  <c r="F61" i="4" s="1"/>
  <c r="E65" i="4"/>
  <c r="F65" i="4" s="1"/>
  <c r="E64" i="4"/>
  <c r="F64" i="4" s="1"/>
  <c r="E63" i="4"/>
  <c r="F63" i="4" s="1"/>
  <c r="E66" i="4"/>
  <c r="F66" i="4" s="1"/>
  <c r="E67" i="4"/>
  <c r="F67" i="4" s="1"/>
  <c r="E69" i="4"/>
  <c r="F69" i="4" s="1"/>
  <c r="E70" i="4"/>
  <c r="F70" i="4" s="1"/>
  <c r="E68" i="4"/>
  <c r="F68" i="4" s="1"/>
  <c r="E71" i="4"/>
  <c r="F71" i="4" s="1"/>
  <c r="E73" i="4"/>
  <c r="F73" i="4" s="1"/>
  <c r="E72" i="4"/>
  <c r="F72" i="4" s="1"/>
  <c r="E74" i="4"/>
  <c r="F74" i="4" s="1"/>
  <c r="E75" i="4"/>
  <c r="F75" i="4" s="1"/>
  <c r="E77" i="4"/>
  <c r="F77" i="4" s="1"/>
  <c r="E76" i="4"/>
  <c r="F76" i="4" s="1"/>
  <c r="E78" i="4"/>
  <c r="F78" i="4" s="1"/>
  <c r="E79" i="4"/>
  <c r="F79" i="4" s="1"/>
  <c r="E80" i="4"/>
  <c r="F80" i="4" s="1"/>
  <c r="E84" i="4"/>
  <c r="F84" i="4" s="1"/>
  <c r="E81" i="4"/>
  <c r="F81" i="4" s="1"/>
  <c r="E83" i="4"/>
  <c r="F83" i="4" s="1"/>
  <c r="E82" i="4"/>
  <c r="F82" i="4" s="1"/>
  <c r="E85" i="4"/>
  <c r="F85" i="4" s="1"/>
  <c r="E86" i="4"/>
  <c r="F86" i="4" s="1"/>
  <c r="E87" i="4"/>
  <c r="F87" i="4" s="1"/>
  <c r="P2045" i="3" l="1"/>
  <c r="R2045" i="3" s="1"/>
  <c r="P2121" i="3"/>
  <c r="R2121" i="3" s="1"/>
  <c r="P2273" i="3"/>
  <c r="R2273" i="3" s="1"/>
  <c r="P2286" i="3"/>
  <c r="R2286" i="3" s="1"/>
  <c r="P2290" i="3"/>
  <c r="R2290" i="3" s="1"/>
  <c r="P2312" i="3"/>
  <c r="R2312" i="3" s="1"/>
  <c r="P2342" i="3"/>
  <c r="R2342" i="3" s="1"/>
  <c r="P2063" i="3"/>
  <c r="R2063" i="3" s="1"/>
  <c r="P2274" i="3"/>
  <c r="R2274" i="3" s="1"/>
  <c r="P2300" i="3"/>
  <c r="R2300" i="3" s="1"/>
  <c r="P2043" i="3"/>
  <c r="R2043" i="3" s="1"/>
  <c r="P2251" i="3"/>
  <c r="R2251" i="3" s="1"/>
  <c r="P2301" i="3"/>
  <c r="R2301" i="3" s="1"/>
  <c r="P2327" i="3"/>
  <c r="R2327" i="3" s="1"/>
  <c r="P2388" i="3"/>
  <c r="R2388" i="3" s="1"/>
  <c r="P2331" i="3"/>
  <c r="R2331" i="3" s="1"/>
  <c r="P2385" i="3"/>
  <c r="R2385" i="3" s="1"/>
  <c r="P1367" i="3"/>
  <c r="R1367" i="3" s="1"/>
  <c r="P1895" i="3"/>
  <c r="R1895" i="3" s="1"/>
  <c r="P1920" i="3"/>
  <c r="R1920" i="3" s="1"/>
  <c r="P311" i="3"/>
  <c r="R311" i="3" s="1"/>
  <c r="P1247" i="3"/>
  <c r="R1247" i="3" s="1"/>
  <c r="P1019" i="3"/>
  <c r="R1019" i="3" s="1"/>
  <c r="P455" i="3"/>
  <c r="R455" i="3" s="1"/>
  <c r="P1724" i="3"/>
  <c r="R1724" i="3" s="1"/>
  <c r="P595" i="3"/>
  <c r="R595" i="3" s="1"/>
  <c r="P379" i="3"/>
  <c r="R379" i="3" s="1"/>
  <c r="P1167" i="3"/>
  <c r="R1167" i="3" s="1"/>
  <c r="P1948" i="3"/>
  <c r="R1948" i="3" s="1"/>
  <c r="P1031" i="3"/>
  <c r="R1031" i="3" s="1"/>
  <c r="P955" i="3"/>
  <c r="R955" i="3" s="1"/>
  <c r="P851" i="3"/>
  <c r="R851" i="3" s="1"/>
  <c r="P1695" i="3"/>
  <c r="R1695" i="3" s="1"/>
  <c r="P255" i="3"/>
  <c r="R255" i="3" s="1"/>
  <c r="P135" i="3"/>
  <c r="R135" i="3" s="1"/>
  <c r="P1376" i="3"/>
  <c r="R1376" i="3" s="1"/>
  <c r="P1400" i="3"/>
  <c r="R1400" i="3" s="1"/>
  <c r="P1256" i="3"/>
  <c r="R1256" i="3" s="1"/>
  <c r="P936" i="3"/>
  <c r="R936" i="3" s="1"/>
  <c r="P932" i="3"/>
  <c r="R932" i="3" s="1"/>
  <c r="P868" i="3"/>
  <c r="R868" i="3" s="1"/>
  <c r="P676" i="3"/>
  <c r="R676" i="3" s="1"/>
  <c r="P27" i="3"/>
  <c r="R27" i="3" s="1"/>
  <c r="P244" i="3"/>
  <c r="R244" i="3" s="1"/>
  <c r="P1196" i="3"/>
  <c r="R1196" i="3" s="1"/>
  <c r="P580" i="3"/>
  <c r="R580" i="3" s="1"/>
  <c r="P504" i="3"/>
  <c r="R504" i="3" s="1"/>
  <c r="P372" i="3"/>
  <c r="R372" i="3" s="1"/>
  <c r="P260" i="3"/>
  <c r="R260" i="3" s="1"/>
  <c r="P68" i="3"/>
  <c r="R68" i="3" s="1"/>
  <c r="P1288" i="3"/>
  <c r="R1288" i="3" s="1"/>
  <c r="P192" i="3"/>
  <c r="R192" i="3" s="1"/>
  <c r="P856" i="3"/>
  <c r="R856" i="3" s="1"/>
  <c r="P880" i="3"/>
  <c r="R880" i="3" s="1"/>
  <c r="P666" i="3"/>
  <c r="R666" i="3" s="1"/>
  <c r="P1186" i="3"/>
  <c r="R1186" i="3" s="1"/>
  <c r="P570" i="3"/>
  <c r="R570" i="3" s="1"/>
  <c r="P1754" i="3"/>
  <c r="R1754" i="3" s="1"/>
  <c r="P382" i="3"/>
  <c r="R382" i="3" s="1"/>
  <c r="P1261" i="3"/>
  <c r="R1261" i="3" s="1"/>
  <c r="P454" i="3"/>
  <c r="R454" i="3" s="1"/>
  <c r="P1418" i="3"/>
  <c r="R1418" i="3" s="1"/>
  <c r="P1017" i="3"/>
  <c r="R1017" i="3" s="1"/>
  <c r="P1178" i="3"/>
  <c r="R1178" i="3" s="1"/>
  <c r="P1249" i="3"/>
  <c r="R1249" i="3" s="1"/>
  <c r="P233" i="3"/>
  <c r="R233" i="3" s="1"/>
  <c r="P1610" i="3"/>
  <c r="R1610" i="3" s="1"/>
  <c r="P1081" i="3"/>
  <c r="R1081" i="3" s="1"/>
  <c r="P2065" i="3"/>
  <c r="R2065" i="3" s="1"/>
  <c r="P2183" i="3"/>
  <c r="R2183" i="3" s="1"/>
  <c r="P2062" i="3"/>
  <c r="R2062" i="3" s="1"/>
  <c r="P2075" i="3"/>
  <c r="R2075" i="3" s="1"/>
  <c r="P2176" i="3"/>
  <c r="R2176" i="3" s="1"/>
  <c r="P2338" i="3"/>
  <c r="R2338" i="3" s="1"/>
  <c r="P2084" i="3"/>
  <c r="R2084" i="3" s="1"/>
  <c r="P2039" i="3"/>
  <c r="R2039" i="3" s="1"/>
  <c r="P2064" i="3"/>
  <c r="R2064" i="3" s="1"/>
  <c r="P2068" i="3"/>
  <c r="R2068" i="3" s="1"/>
  <c r="P2072" i="3"/>
  <c r="R2072" i="3" s="1"/>
  <c r="P2150" i="3"/>
  <c r="R2150" i="3" s="1"/>
  <c r="P2293" i="3"/>
  <c r="R2293" i="3" s="1"/>
  <c r="P2326" i="3"/>
  <c r="R2326" i="3" s="1"/>
  <c r="P2372" i="3"/>
  <c r="R2372" i="3" s="1"/>
  <c r="P2386" i="3"/>
  <c r="R2386" i="3" s="1"/>
  <c r="P2030" i="3"/>
  <c r="R2030" i="3" s="1"/>
  <c r="P2163" i="3"/>
  <c r="R2163" i="3" s="1"/>
  <c r="P2187" i="3"/>
  <c r="R2187" i="3" s="1"/>
  <c r="P2101" i="3"/>
  <c r="R2101" i="3" s="1"/>
  <c r="P2365" i="3"/>
  <c r="R2365" i="3" s="1"/>
  <c r="P2115" i="3"/>
  <c r="R2115" i="3" s="1"/>
  <c r="P2166" i="3"/>
  <c r="R2166" i="3" s="1"/>
  <c r="P2214" i="3"/>
  <c r="R2214" i="3" s="1"/>
  <c r="P2106" i="3"/>
  <c r="R2106" i="3" s="1"/>
  <c r="P2282" i="3"/>
  <c r="R2282" i="3" s="1"/>
  <c r="P2316" i="3"/>
  <c r="R2316" i="3" s="1"/>
  <c r="P2263" i="3"/>
  <c r="R2263" i="3" s="1"/>
  <c r="P2322" i="3"/>
  <c r="R2322" i="3" s="1"/>
  <c r="P2390" i="3"/>
  <c r="R2390" i="3" s="1"/>
  <c r="P2392" i="3"/>
  <c r="R2392" i="3" s="1"/>
  <c r="P2024" i="3"/>
  <c r="R2024" i="3" s="1"/>
  <c r="P2069" i="3"/>
  <c r="R2069" i="3" s="1"/>
  <c r="P2073" i="3"/>
  <c r="R2073" i="3" s="1"/>
  <c r="P2100" i="3"/>
  <c r="R2100" i="3" s="1"/>
  <c r="P2212" i="3"/>
  <c r="R2212" i="3" s="1"/>
  <c r="P2089" i="3"/>
  <c r="R2089" i="3" s="1"/>
  <c r="P2118" i="3"/>
  <c r="R2118" i="3" s="1"/>
  <c r="P2060" i="3"/>
  <c r="R2060" i="3" s="1"/>
  <c r="P2090" i="3"/>
  <c r="R2090" i="3" s="1"/>
  <c r="P2142" i="3"/>
  <c r="R2142" i="3" s="1"/>
  <c r="P2194" i="3"/>
  <c r="R2194" i="3" s="1"/>
  <c r="P2284" i="3"/>
  <c r="R2284" i="3" s="1"/>
  <c r="P2340" i="3"/>
  <c r="R2340" i="3" s="1"/>
  <c r="P2369" i="3"/>
  <c r="R2369" i="3" s="1"/>
  <c r="P2379" i="3"/>
  <c r="R2379" i="3" s="1"/>
  <c r="P2387" i="3"/>
  <c r="R2387" i="3" s="1"/>
  <c r="P2422" i="3"/>
  <c r="R2422" i="3" s="1"/>
  <c r="P54" i="3"/>
  <c r="R54" i="3" s="1"/>
  <c r="P2211" i="3"/>
  <c r="R2211" i="3" s="1"/>
  <c r="P2160" i="3"/>
  <c r="R2160" i="3" s="1"/>
  <c r="P2172" i="3"/>
  <c r="R2172" i="3" s="1"/>
  <c r="P2257" i="3"/>
  <c r="R2257" i="3" s="1"/>
  <c r="P2355" i="3"/>
  <c r="R2355" i="3" s="1"/>
  <c r="P2047" i="3"/>
  <c r="R2047" i="3" s="1"/>
  <c r="P2170" i="3"/>
  <c r="R2170" i="3" s="1"/>
  <c r="P2178" i="3"/>
  <c r="R2178" i="3" s="1"/>
  <c r="P2297" i="3"/>
  <c r="R2297" i="3" s="1"/>
  <c r="P2337" i="3"/>
  <c r="R2337" i="3" s="1"/>
  <c r="P2396" i="3"/>
  <c r="R2396" i="3" s="1"/>
  <c r="P1823" i="3"/>
  <c r="R1823" i="3" s="1"/>
  <c r="P319" i="3"/>
  <c r="R319" i="3" s="1"/>
  <c r="P291" i="3"/>
  <c r="R291" i="3" s="1"/>
  <c r="P219" i="3"/>
  <c r="R219" i="3" s="1"/>
  <c r="P903" i="3"/>
  <c r="R903" i="3" s="1"/>
  <c r="P487" i="3"/>
  <c r="R487" i="3" s="1"/>
  <c r="P395" i="3"/>
  <c r="R395" i="3" s="1"/>
  <c r="P1864" i="3"/>
  <c r="R1864" i="3" s="1"/>
  <c r="P1791" i="3"/>
  <c r="R1791" i="3" s="1"/>
  <c r="P1275" i="3"/>
  <c r="R1275" i="3" s="1"/>
  <c r="P591" i="3"/>
  <c r="R591" i="3" s="1"/>
  <c r="P1539" i="3"/>
  <c r="R1539" i="3" s="1"/>
  <c r="P1199" i="3"/>
  <c r="R1199" i="3" s="1"/>
  <c r="P1360" i="3"/>
  <c r="R1360" i="3" s="1"/>
  <c r="P263" i="3"/>
  <c r="R263" i="3" s="1"/>
  <c r="P1500" i="3"/>
  <c r="R1500" i="3" s="1"/>
  <c r="P1428" i="3"/>
  <c r="R1428" i="3" s="1"/>
  <c r="P872" i="3"/>
  <c r="R872" i="3" s="1"/>
  <c r="P764" i="3"/>
  <c r="R764" i="3" s="1"/>
  <c r="P756" i="3"/>
  <c r="R756" i="3" s="1"/>
  <c r="P652" i="3"/>
  <c r="R652" i="3" s="1"/>
  <c r="P336" i="3"/>
  <c r="R336" i="3" s="1"/>
  <c r="P24" i="3"/>
  <c r="R24" i="3" s="1"/>
  <c r="P976" i="3"/>
  <c r="R976" i="3" s="1"/>
  <c r="P184" i="3"/>
  <c r="R184" i="3" s="1"/>
  <c r="P1108" i="3"/>
  <c r="R1108" i="3" s="1"/>
  <c r="P384" i="3"/>
  <c r="R384" i="3" s="1"/>
  <c r="P304" i="3"/>
  <c r="R304" i="3" s="1"/>
  <c r="P100" i="3"/>
  <c r="R100" i="3" s="1"/>
  <c r="P26" i="3"/>
  <c r="R26" i="3" s="1"/>
  <c r="P338" i="3"/>
  <c r="R338" i="3" s="1"/>
  <c r="P386" i="3"/>
  <c r="R386" i="3" s="1"/>
  <c r="P962" i="3"/>
  <c r="R962" i="3" s="1"/>
  <c r="P1930" i="3"/>
  <c r="R1930" i="3" s="1"/>
  <c r="P206" i="3"/>
  <c r="R206" i="3" s="1"/>
  <c r="P758" i="3"/>
  <c r="R758" i="3" s="1"/>
  <c r="P1897" i="3"/>
  <c r="R1897" i="3" s="1"/>
  <c r="P1057" i="3"/>
  <c r="R1057" i="3" s="1"/>
  <c r="P585" i="3"/>
  <c r="R585" i="3" s="1"/>
  <c r="P1461" i="3"/>
  <c r="R1461" i="3" s="1"/>
  <c r="P429" i="3"/>
  <c r="R429" i="3" s="1"/>
  <c r="P1978" i="3"/>
  <c r="R1978" i="3" s="1"/>
  <c r="P1693" i="3"/>
  <c r="R1693" i="3" s="1"/>
  <c r="P1685" i="3"/>
  <c r="R1685" i="3" s="1"/>
  <c r="P462" i="3"/>
  <c r="R462" i="3" s="1"/>
  <c r="P822" i="3"/>
  <c r="R822" i="3" s="1"/>
  <c r="P1385" i="3"/>
  <c r="R1385" i="3" s="1"/>
  <c r="P1369" i="3"/>
  <c r="R1369" i="3" s="1"/>
  <c r="P41" i="3"/>
  <c r="R41" i="3" s="1"/>
  <c r="P237" i="3"/>
  <c r="R237" i="3" s="1"/>
  <c r="P317" i="3"/>
  <c r="R317" i="3" s="1"/>
  <c r="P997" i="3"/>
  <c r="R997" i="3" s="1"/>
  <c r="P1029" i="3"/>
  <c r="R1029" i="3" s="1"/>
  <c r="P893" i="3"/>
  <c r="R893" i="3" s="1"/>
  <c r="P1337" i="3"/>
  <c r="R1337" i="3" s="1"/>
  <c r="P1598" i="3"/>
  <c r="R1598" i="3" s="1"/>
  <c r="P701" i="3"/>
  <c r="R701" i="3" s="1"/>
  <c r="P1166" i="3"/>
  <c r="R1166" i="3" s="1"/>
  <c r="P133" i="3"/>
  <c r="R133" i="3" s="1"/>
  <c r="P197" i="3"/>
  <c r="R197" i="3" s="1"/>
  <c r="P581" i="3"/>
  <c r="R581" i="3" s="1"/>
  <c r="P2138" i="3"/>
  <c r="R2138" i="3" s="1"/>
  <c r="P2124" i="3"/>
  <c r="R2124" i="3" s="1"/>
  <c r="P2252" i="3"/>
  <c r="R2252" i="3" s="1"/>
  <c r="P2049" i="3"/>
  <c r="R2049" i="3" s="1"/>
  <c r="P2111" i="3"/>
  <c r="R2111" i="3" s="1"/>
  <c r="P2181" i="3"/>
  <c r="R2181" i="3" s="1"/>
  <c r="P2368" i="3"/>
  <c r="R2368" i="3" s="1"/>
  <c r="P864" i="3"/>
  <c r="R864" i="3" s="1"/>
  <c r="P473" i="3"/>
  <c r="R473" i="3" s="1"/>
  <c r="P2205" i="3"/>
  <c r="R2205" i="3" s="1"/>
  <c r="P2321" i="3"/>
  <c r="R2321" i="3" s="1"/>
  <c r="P2162" i="3"/>
  <c r="R2162" i="3" s="1"/>
  <c r="P2259" i="3"/>
  <c r="R2259" i="3" s="1"/>
  <c r="P2267" i="3"/>
  <c r="R2267" i="3" s="1"/>
  <c r="P2318" i="3"/>
  <c r="R2318" i="3" s="1"/>
  <c r="P2416" i="3"/>
  <c r="R2416" i="3" s="1"/>
  <c r="P2272" i="3"/>
  <c r="R2272" i="3" s="1"/>
  <c r="P2323" i="3"/>
  <c r="R2323" i="3" s="1"/>
  <c r="P2383" i="3"/>
  <c r="R2383" i="3" s="1"/>
  <c r="P2023" i="3"/>
  <c r="R2023" i="3" s="1"/>
  <c r="P1032" i="3"/>
  <c r="R1032" i="3" s="1"/>
  <c r="P2105" i="3"/>
  <c r="R2105" i="3" s="1"/>
  <c r="P2116" i="3"/>
  <c r="R2116" i="3" s="1"/>
  <c r="P2143" i="3"/>
  <c r="R2143" i="3" s="1"/>
  <c r="P2216" i="3"/>
  <c r="R2216" i="3" s="1"/>
  <c r="P2131" i="3"/>
  <c r="R2131" i="3" s="1"/>
  <c r="P2200" i="3"/>
  <c r="R2200" i="3" s="1"/>
  <c r="P2269" i="3"/>
  <c r="R2269" i="3" s="1"/>
  <c r="P2308" i="3"/>
  <c r="R2308" i="3" s="1"/>
  <c r="P2333" i="3"/>
  <c r="R2333" i="3" s="1"/>
  <c r="P2346" i="3"/>
  <c r="R2346" i="3" s="1"/>
  <c r="P2097" i="3"/>
  <c r="R2097" i="3" s="1"/>
  <c r="P2218" i="3"/>
  <c r="R2218" i="3" s="1"/>
  <c r="P2309" i="3"/>
  <c r="R2309" i="3" s="1"/>
  <c r="P2314" i="3"/>
  <c r="R2314" i="3" s="1"/>
  <c r="P2260" i="3"/>
  <c r="R2260" i="3" s="1"/>
  <c r="P2399" i="3"/>
  <c r="R2399" i="3" s="1"/>
  <c r="P2256" i="3"/>
  <c r="R2256" i="3" s="1"/>
  <c r="P2091" i="3"/>
  <c r="R2091" i="3" s="1"/>
  <c r="P2110" i="3"/>
  <c r="R2110" i="3" s="1"/>
  <c r="P2134" i="3"/>
  <c r="R2134" i="3" s="1"/>
  <c r="P2171" i="3"/>
  <c r="R2171" i="3" s="1"/>
  <c r="P2220" i="3"/>
  <c r="R2220" i="3" s="1"/>
  <c r="P2087" i="3"/>
  <c r="R2087" i="3" s="1"/>
  <c r="P2140" i="3"/>
  <c r="R2140" i="3" s="1"/>
  <c r="P2144" i="3"/>
  <c r="R2144" i="3" s="1"/>
  <c r="P2152" i="3"/>
  <c r="R2152" i="3" s="1"/>
  <c r="P2221" i="3"/>
  <c r="R2221" i="3" s="1"/>
  <c r="P2185" i="3"/>
  <c r="R2185" i="3" s="1"/>
  <c r="P2230" i="3"/>
  <c r="R2230" i="3" s="1"/>
  <c r="P2292" i="3"/>
  <c r="R2292" i="3" s="1"/>
  <c r="P2174" i="3"/>
  <c r="R2174" i="3" s="1"/>
  <c r="P2243" i="3"/>
  <c r="R2243" i="3" s="1"/>
  <c r="P2310" i="3"/>
  <c r="R2310" i="3" s="1"/>
  <c r="P2276" i="3"/>
  <c r="R2276" i="3" s="1"/>
  <c r="P2285" i="3"/>
  <c r="R2285" i="3" s="1"/>
  <c r="P2382" i="3"/>
  <c r="R2382" i="3" s="1"/>
  <c r="P2421" i="3"/>
  <c r="R2421" i="3" s="1"/>
  <c r="P1955" i="3"/>
  <c r="R1955" i="3" s="1"/>
  <c r="P1711" i="3"/>
  <c r="R1711" i="3" s="1"/>
  <c r="P1815" i="3"/>
  <c r="R1815" i="3" s="1"/>
  <c r="P1047" i="3"/>
  <c r="R1047" i="3" s="1"/>
  <c r="P1891" i="3"/>
  <c r="R1891" i="3" s="1"/>
  <c r="P359" i="3"/>
  <c r="R359" i="3" s="1"/>
  <c r="P1683" i="3"/>
  <c r="R1683" i="3" s="1"/>
  <c r="P1523" i="3"/>
  <c r="R1523" i="3" s="1"/>
  <c r="P1339" i="3"/>
  <c r="R1339" i="3" s="1"/>
  <c r="P523" i="3"/>
  <c r="R523" i="3" s="1"/>
  <c r="P1764" i="3"/>
  <c r="R1764" i="3" s="1"/>
  <c r="P1939" i="3"/>
  <c r="R1939" i="3" s="1"/>
  <c r="P835" i="3"/>
  <c r="R835" i="3" s="1"/>
  <c r="P1459" i="3"/>
  <c r="R1459" i="3" s="1"/>
  <c r="P1584" i="3"/>
  <c r="R1584" i="3" s="1"/>
  <c r="P1231" i="3"/>
  <c r="R1231" i="3" s="1"/>
  <c r="P1667" i="3"/>
  <c r="R1667" i="3" s="1"/>
  <c r="P15" i="3"/>
  <c r="R15" i="3" s="1"/>
  <c r="P616" i="3"/>
  <c r="R616" i="3" s="1"/>
  <c r="P1380" i="3"/>
  <c r="R1380" i="3" s="1"/>
  <c r="P972" i="3"/>
  <c r="R972" i="3" s="1"/>
  <c r="P884" i="3"/>
  <c r="R884" i="3" s="1"/>
  <c r="P560" i="3"/>
  <c r="R560" i="3" s="1"/>
  <c r="P460" i="3"/>
  <c r="R460" i="3" s="1"/>
  <c r="P276" i="3"/>
  <c r="R276" i="3" s="1"/>
  <c r="P1515" i="3"/>
  <c r="R1515" i="3" s="1"/>
  <c r="P1132" i="3"/>
  <c r="R1132" i="3" s="1"/>
  <c r="P1068" i="3"/>
  <c r="R1068" i="3" s="1"/>
  <c r="P1004" i="3"/>
  <c r="R1004" i="3" s="1"/>
  <c r="P928" i="3"/>
  <c r="R928" i="3" s="1"/>
  <c r="P672" i="3"/>
  <c r="R672" i="3" s="1"/>
  <c r="P108" i="3"/>
  <c r="R108" i="3" s="1"/>
  <c r="P96" i="3"/>
  <c r="R96" i="3" s="1"/>
  <c r="P428" i="3"/>
  <c r="R428" i="3" s="1"/>
  <c r="P154" i="3"/>
  <c r="R154" i="3" s="1"/>
  <c r="P650" i="3"/>
  <c r="R650" i="3" s="1"/>
  <c r="P1382" i="3"/>
  <c r="R1382" i="3" s="1"/>
  <c r="P1454" i="3"/>
  <c r="R1454" i="3" s="1"/>
  <c r="P1462" i="3"/>
  <c r="R1462" i="3" s="1"/>
  <c r="P1810" i="3"/>
  <c r="R1810" i="3" s="1"/>
  <c r="P1961" i="3"/>
  <c r="R1961" i="3" s="1"/>
  <c r="P494" i="3"/>
  <c r="R494" i="3" s="1"/>
  <c r="P598" i="3"/>
  <c r="R598" i="3" s="1"/>
  <c r="P537" i="3"/>
  <c r="R537" i="3" s="1"/>
  <c r="P322" i="3"/>
  <c r="R322" i="3" s="1"/>
  <c r="P1501" i="3"/>
  <c r="R1501" i="3" s="1"/>
  <c r="P669" i="3"/>
  <c r="R669" i="3" s="1"/>
  <c r="P1545" i="3"/>
  <c r="R1545" i="3" s="1"/>
  <c r="P1885" i="3"/>
  <c r="R1885" i="3" s="1"/>
  <c r="P665" i="3"/>
  <c r="R665" i="3" s="1"/>
  <c r="P1293" i="3"/>
  <c r="R1293" i="3" s="1"/>
  <c r="P1517" i="3"/>
  <c r="R1517" i="3" s="1"/>
  <c r="P878" i="3"/>
  <c r="R878" i="3" s="1"/>
  <c r="P1321" i="3"/>
  <c r="R1321" i="3" s="1"/>
  <c r="P1077" i="3"/>
  <c r="R1077" i="3" s="1"/>
  <c r="P1210" i="3"/>
  <c r="R1210" i="3" s="1"/>
  <c r="P821" i="3"/>
  <c r="R821" i="3" s="1"/>
  <c r="P1370" i="3"/>
  <c r="R1370" i="3" s="1"/>
  <c r="P769" i="3"/>
  <c r="R769" i="3" s="1"/>
  <c r="P1289" i="3"/>
  <c r="R1289" i="3" s="1"/>
  <c r="P1689" i="3"/>
  <c r="R1689" i="3" s="1"/>
  <c r="P1853" i="3"/>
  <c r="R1853" i="3" s="1"/>
  <c r="P453" i="3"/>
  <c r="R453" i="3" s="1"/>
  <c r="P1473" i="3"/>
  <c r="R1473" i="3" s="1"/>
  <c r="P2078" i="3"/>
  <c r="R2078" i="3" s="1"/>
  <c r="P2151" i="3"/>
  <c r="R2151" i="3" s="1"/>
  <c r="P2155" i="3"/>
  <c r="R2155" i="3" s="1"/>
  <c r="P2249" i="3"/>
  <c r="R2249" i="3" s="1"/>
  <c r="P2046" i="3"/>
  <c r="R2046" i="3" s="1"/>
  <c r="P2132" i="3"/>
  <c r="R2132" i="3" s="1"/>
  <c r="P2165" i="3"/>
  <c r="R2165" i="3" s="1"/>
  <c r="P2173" i="3"/>
  <c r="R2173" i="3" s="1"/>
  <c r="P2051" i="3"/>
  <c r="R2051" i="3" s="1"/>
  <c r="P2154" i="3"/>
  <c r="R2154" i="3" s="1"/>
  <c r="P2198" i="3"/>
  <c r="R2198" i="3" s="1"/>
  <c r="P2344" i="3"/>
  <c r="R2344" i="3" s="1"/>
  <c r="P2394" i="3"/>
  <c r="R2394" i="3" s="1"/>
  <c r="P2341" i="3"/>
  <c r="R2341" i="3" s="1"/>
  <c r="P2019" i="3"/>
  <c r="R2019" i="3" s="1"/>
  <c r="P1903" i="3"/>
  <c r="R1903" i="3" s="1"/>
  <c r="P1879" i="3"/>
  <c r="R1879" i="3" s="1"/>
  <c r="P1847" i="3"/>
  <c r="R1847" i="3" s="1"/>
  <c r="P1623" i="3"/>
  <c r="R1623" i="3" s="1"/>
  <c r="P1987" i="3"/>
  <c r="R1987" i="3" s="1"/>
  <c r="P1911" i="3"/>
  <c r="R1911" i="3" s="1"/>
  <c r="P1207" i="3"/>
  <c r="R1207" i="3" s="1"/>
  <c r="P919" i="3"/>
  <c r="R919" i="3" s="1"/>
  <c r="P887" i="3"/>
  <c r="R887" i="3" s="1"/>
  <c r="P855" i="3"/>
  <c r="R855" i="3" s="1"/>
  <c r="P295" i="3"/>
  <c r="R295" i="3" s="1"/>
  <c r="P2032" i="3"/>
  <c r="R2032" i="3" s="1"/>
  <c r="P1964" i="3"/>
  <c r="R1964" i="3" s="1"/>
  <c r="P2015" i="3"/>
  <c r="R2015" i="3" s="1"/>
  <c r="P1991" i="3"/>
  <c r="R1991" i="3" s="1"/>
  <c r="P1971" i="3"/>
  <c r="R1971" i="3" s="1"/>
  <c r="P1907" i="3"/>
  <c r="R1907" i="3" s="1"/>
  <c r="P1859" i="3"/>
  <c r="R1859" i="3" s="1"/>
  <c r="P1851" i="3"/>
  <c r="R1851" i="3" s="1"/>
  <c r="P1835" i="3"/>
  <c r="R1835" i="3" s="1"/>
  <c r="P2000" i="3"/>
  <c r="R2000" i="3" s="1"/>
  <c r="P587" i="3"/>
  <c r="R587" i="3" s="1"/>
  <c r="P579" i="3"/>
  <c r="R579" i="3" s="1"/>
  <c r="P299" i="3"/>
  <c r="R299" i="3" s="1"/>
  <c r="P211" i="3"/>
  <c r="R211" i="3" s="1"/>
  <c r="P203" i="3"/>
  <c r="R203" i="3" s="1"/>
  <c r="P115" i="3"/>
  <c r="R115" i="3" s="1"/>
  <c r="P1880" i="3"/>
  <c r="R1880" i="3" s="1"/>
  <c r="P1712" i="3"/>
  <c r="R1712" i="3" s="1"/>
  <c r="P323" i="3"/>
  <c r="R323" i="3" s="1"/>
  <c r="P303" i="3"/>
  <c r="R303" i="3" s="1"/>
  <c r="P1571" i="3"/>
  <c r="R1571" i="3" s="1"/>
  <c r="P1475" i="3"/>
  <c r="R1475" i="3" s="1"/>
  <c r="P1435" i="3"/>
  <c r="R1435" i="3" s="1"/>
  <c r="P1423" i="3"/>
  <c r="R1423" i="3" s="1"/>
  <c r="P1311" i="3"/>
  <c r="R1311" i="3" s="1"/>
  <c r="P1279" i="3"/>
  <c r="R1279" i="3" s="1"/>
  <c r="P1215" i="3"/>
  <c r="R1215" i="3" s="1"/>
  <c r="P1203" i="3"/>
  <c r="R1203" i="3" s="1"/>
  <c r="P1195" i="3"/>
  <c r="R1195" i="3" s="1"/>
  <c r="P1159" i="3"/>
  <c r="R1159" i="3" s="1"/>
  <c r="P1055" i="3"/>
  <c r="R1055" i="3" s="1"/>
  <c r="P1027" i="3"/>
  <c r="R1027" i="3" s="1"/>
  <c r="P1011" i="3"/>
  <c r="R1011" i="3" s="1"/>
  <c r="P927" i="3"/>
  <c r="R927" i="3" s="1"/>
  <c r="P411" i="3"/>
  <c r="R411" i="3" s="1"/>
  <c r="P351" i="3"/>
  <c r="R351" i="3" s="1"/>
  <c r="P1836" i="3"/>
  <c r="R1836" i="3" s="1"/>
  <c r="P159" i="3"/>
  <c r="R159" i="3" s="1"/>
  <c r="P1912" i="3"/>
  <c r="R1912" i="3" s="1"/>
  <c r="P1856" i="3"/>
  <c r="R1856" i="3" s="1"/>
  <c r="P671" i="3"/>
  <c r="R671" i="3" s="1"/>
  <c r="P663" i="3"/>
  <c r="R663" i="3" s="1"/>
  <c r="P631" i="3"/>
  <c r="R631" i="3" s="1"/>
  <c r="P419" i="3"/>
  <c r="R419" i="3" s="1"/>
  <c r="P335" i="3"/>
  <c r="R335" i="3" s="1"/>
  <c r="P227" i="3"/>
  <c r="R227" i="3" s="1"/>
  <c r="P195" i="3"/>
  <c r="R195" i="3" s="1"/>
  <c r="P1736" i="3"/>
  <c r="R1736" i="3" s="1"/>
  <c r="P2014" i="3"/>
  <c r="R2014" i="3" s="1"/>
  <c r="P1975" i="3"/>
  <c r="R1975" i="3" s="1"/>
  <c r="P1959" i="3"/>
  <c r="R1959" i="3" s="1"/>
  <c r="P1923" i="3"/>
  <c r="R1923" i="3" s="1"/>
  <c r="P1899" i="3"/>
  <c r="R1899" i="3" s="1"/>
  <c r="P1875" i="3"/>
  <c r="R1875" i="3" s="1"/>
  <c r="P895" i="3"/>
  <c r="R895" i="3" s="1"/>
  <c r="P883" i="3"/>
  <c r="R883" i="3" s="1"/>
  <c r="P867" i="3"/>
  <c r="R867" i="3" s="1"/>
  <c r="P847" i="3"/>
  <c r="R847" i="3" s="1"/>
  <c r="P831" i="3"/>
  <c r="R831" i="3" s="1"/>
  <c r="P815" i="3"/>
  <c r="R815" i="3" s="1"/>
  <c r="P711" i="3"/>
  <c r="R711" i="3" s="1"/>
  <c r="P703" i="3"/>
  <c r="R703" i="3" s="1"/>
  <c r="P515" i="3"/>
  <c r="R515" i="3" s="1"/>
  <c r="P387" i="3"/>
  <c r="R387" i="3" s="1"/>
  <c r="P371" i="3"/>
  <c r="R371" i="3" s="1"/>
  <c r="P271" i="3"/>
  <c r="R271" i="3" s="1"/>
  <c r="P235" i="3"/>
  <c r="R235" i="3" s="1"/>
  <c r="P171" i="3"/>
  <c r="R171" i="3" s="1"/>
  <c r="P1968" i="3"/>
  <c r="R1968" i="3" s="1"/>
  <c r="P1896" i="3"/>
  <c r="R1896" i="3" s="1"/>
  <c r="P1872" i="3"/>
  <c r="R1872" i="3" s="1"/>
  <c r="P1852" i="3"/>
  <c r="R1852" i="3" s="1"/>
  <c r="P1843" i="3"/>
  <c r="R1843" i="3" s="1"/>
  <c r="P1739" i="3"/>
  <c r="R1739" i="3" s="1"/>
  <c r="P1395" i="3"/>
  <c r="R1395" i="3" s="1"/>
  <c r="P1371" i="3"/>
  <c r="R1371" i="3" s="1"/>
  <c r="P1347" i="3"/>
  <c r="R1347" i="3" s="1"/>
  <c r="P1343" i="3"/>
  <c r="R1343" i="3" s="1"/>
  <c r="P1259" i="3"/>
  <c r="R1259" i="3" s="1"/>
  <c r="P1163" i="3"/>
  <c r="R1163" i="3" s="1"/>
  <c r="P1023" i="3"/>
  <c r="R1023" i="3" s="1"/>
  <c r="P995" i="3"/>
  <c r="R995" i="3" s="1"/>
  <c r="P963" i="3"/>
  <c r="R963" i="3" s="1"/>
  <c r="P907" i="3"/>
  <c r="R907" i="3" s="1"/>
  <c r="P899" i="3"/>
  <c r="R899" i="3" s="1"/>
  <c r="P891" i="3"/>
  <c r="R891" i="3" s="1"/>
  <c r="P863" i="3"/>
  <c r="R863" i="3" s="1"/>
  <c r="P811" i="3"/>
  <c r="R811" i="3" s="1"/>
  <c r="P795" i="3"/>
  <c r="R795" i="3" s="1"/>
  <c r="P791" i="3"/>
  <c r="R791" i="3" s="1"/>
  <c r="P767" i="3"/>
  <c r="R767" i="3" s="1"/>
  <c r="P707" i="3"/>
  <c r="R707" i="3" s="1"/>
  <c r="P683" i="3"/>
  <c r="R683" i="3" s="1"/>
  <c r="P659" i="3"/>
  <c r="R659" i="3" s="1"/>
  <c r="P627" i="3"/>
  <c r="R627" i="3" s="1"/>
  <c r="P527" i="3"/>
  <c r="R527" i="3" s="1"/>
  <c r="P519" i="3"/>
  <c r="R519" i="3" s="1"/>
  <c r="P503" i="3"/>
  <c r="R503" i="3" s="1"/>
  <c r="P459" i="3"/>
  <c r="R459" i="3" s="1"/>
  <c r="P423" i="3"/>
  <c r="R423" i="3" s="1"/>
  <c r="P407" i="3"/>
  <c r="R407" i="3" s="1"/>
  <c r="P383" i="3"/>
  <c r="R383" i="3" s="1"/>
  <c r="P375" i="3"/>
  <c r="R375" i="3" s="1"/>
  <c r="P367" i="3"/>
  <c r="R367" i="3" s="1"/>
  <c r="P239" i="3"/>
  <c r="R239" i="3" s="1"/>
  <c r="P99" i="3"/>
  <c r="R99" i="3" s="1"/>
  <c r="P87" i="3"/>
  <c r="R87" i="3" s="1"/>
  <c r="P471" i="3"/>
  <c r="R471" i="3" s="1"/>
  <c r="P315" i="3"/>
  <c r="R315" i="3" s="1"/>
  <c r="P1855" i="3"/>
  <c r="R1855" i="3" s="1"/>
  <c r="P563" i="3"/>
  <c r="R563" i="3" s="1"/>
  <c r="P327" i="3"/>
  <c r="R327" i="3" s="1"/>
  <c r="P1820" i="3"/>
  <c r="R1820" i="3" s="1"/>
  <c r="P1772" i="3"/>
  <c r="R1772" i="3" s="1"/>
  <c r="P231" i="3"/>
  <c r="R231" i="3" s="1"/>
  <c r="P123" i="3"/>
  <c r="R123" i="3" s="1"/>
  <c r="P111" i="3"/>
  <c r="R111" i="3" s="1"/>
  <c r="P39" i="3"/>
  <c r="R39" i="3" s="1"/>
  <c r="P1860" i="3"/>
  <c r="R1860" i="3" s="1"/>
  <c r="P1616" i="3"/>
  <c r="R1616" i="3" s="1"/>
  <c r="P1408" i="3"/>
  <c r="R1408" i="3" s="1"/>
  <c r="P1392" i="3"/>
  <c r="R1392" i="3" s="1"/>
  <c r="P1328" i="3"/>
  <c r="R1328" i="3" s="1"/>
  <c r="P1216" i="3"/>
  <c r="R1216" i="3" s="1"/>
  <c r="P199" i="3"/>
  <c r="R199" i="3" s="1"/>
  <c r="P167" i="3"/>
  <c r="R167" i="3" s="1"/>
  <c r="P31" i="3"/>
  <c r="R31" i="3" s="1"/>
  <c r="P1884" i="3"/>
  <c r="R1884" i="3" s="1"/>
  <c r="P1840" i="3"/>
  <c r="R1840" i="3" s="1"/>
  <c r="P1816" i="3"/>
  <c r="R1816" i="3" s="1"/>
  <c r="P1528" i="3"/>
  <c r="R1528" i="3" s="1"/>
  <c r="P1372" i="3"/>
  <c r="R1372" i="3" s="1"/>
  <c r="P1308" i="3"/>
  <c r="R1308" i="3" s="1"/>
  <c r="P1188" i="3"/>
  <c r="R1188" i="3" s="1"/>
  <c r="P1172" i="3"/>
  <c r="R1172" i="3" s="1"/>
  <c r="P1443" i="3"/>
  <c r="R1443" i="3" s="1"/>
  <c r="P283" i="3"/>
  <c r="R283" i="3" s="1"/>
  <c r="P247" i="3"/>
  <c r="R247" i="3" s="1"/>
  <c r="P207" i="3"/>
  <c r="R207" i="3" s="1"/>
  <c r="P107" i="3"/>
  <c r="R107" i="3" s="1"/>
  <c r="P51" i="3"/>
  <c r="R51" i="3" s="1"/>
  <c r="P47" i="3"/>
  <c r="R47" i="3" s="1"/>
  <c r="P35" i="3"/>
  <c r="R35" i="3" s="1"/>
  <c r="P1916" i="3"/>
  <c r="R1916" i="3" s="1"/>
  <c r="P1868" i="3"/>
  <c r="R1868" i="3" s="1"/>
  <c r="P1628" i="3"/>
  <c r="R1628" i="3" s="1"/>
  <c r="P1532" i="3"/>
  <c r="R1532" i="3" s="1"/>
  <c r="P1420" i="3"/>
  <c r="R1420" i="3" s="1"/>
  <c r="P1412" i="3"/>
  <c r="R1412" i="3" s="1"/>
  <c r="P1220" i="3"/>
  <c r="R1220" i="3" s="1"/>
  <c r="P1192" i="3"/>
  <c r="R1192" i="3" s="1"/>
  <c r="P1144" i="3"/>
  <c r="R1144" i="3" s="1"/>
  <c r="P1016" i="3"/>
  <c r="R1016" i="3" s="1"/>
  <c r="P984" i="3"/>
  <c r="R984" i="3" s="1"/>
  <c r="P804" i="3"/>
  <c r="R804" i="3" s="1"/>
  <c r="P784" i="3"/>
  <c r="R784" i="3" s="1"/>
  <c r="P1135" i="3"/>
  <c r="R1135" i="3" s="1"/>
  <c r="P147" i="3"/>
  <c r="R147" i="3" s="1"/>
  <c r="P1716" i="3"/>
  <c r="R1716" i="3" s="1"/>
  <c r="P1164" i="3"/>
  <c r="R1164" i="3" s="1"/>
  <c r="P948" i="3"/>
  <c r="R948" i="3" s="1"/>
  <c r="P844" i="3"/>
  <c r="R844" i="3" s="1"/>
  <c r="P796" i="3"/>
  <c r="R796" i="3" s="1"/>
  <c r="P780" i="3"/>
  <c r="R780" i="3" s="1"/>
  <c r="P692" i="3"/>
  <c r="R692" i="3" s="1"/>
  <c r="P668" i="3"/>
  <c r="R668" i="3" s="1"/>
  <c r="P540" i="3"/>
  <c r="R540" i="3" s="1"/>
  <c r="P456" i="3"/>
  <c r="R456" i="3" s="1"/>
  <c r="P432" i="3"/>
  <c r="R432" i="3" s="1"/>
  <c r="P412" i="3"/>
  <c r="R412" i="3" s="1"/>
  <c r="P340" i="3"/>
  <c r="R340" i="3" s="1"/>
  <c r="P328" i="3"/>
  <c r="R328" i="3" s="1"/>
  <c r="P256" i="3"/>
  <c r="R256" i="3" s="1"/>
  <c r="P252" i="3"/>
  <c r="R252" i="3" s="1"/>
  <c r="P236" i="3"/>
  <c r="R236" i="3" s="1"/>
  <c r="P232" i="3"/>
  <c r="R232" i="3" s="1"/>
  <c r="P224" i="3"/>
  <c r="R224" i="3" s="1"/>
  <c r="P156" i="3"/>
  <c r="R156" i="3" s="1"/>
  <c r="P152" i="3"/>
  <c r="R152" i="3" s="1"/>
  <c r="P140" i="3"/>
  <c r="R140" i="3" s="1"/>
  <c r="P56" i="3"/>
  <c r="R56" i="3" s="1"/>
  <c r="P52" i="3"/>
  <c r="R52" i="3" s="1"/>
  <c r="P48" i="3"/>
  <c r="R48" i="3" s="1"/>
  <c r="P36" i="3"/>
  <c r="R36" i="3" s="1"/>
  <c r="P32" i="3"/>
  <c r="R32" i="3" s="1"/>
  <c r="P1640" i="3"/>
  <c r="R1640" i="3" s="1"/>
  <c r="P1567" i="3"/>
  <c r="R1567" i="3" s="1"/>
  <c r="P223" i="3"/>
  <c r="R223" i="3" s="1"/>
  <c r="P1876" i="3"/>
  <c r="R1876" i="3" s="1"/>
  <c r="P1588" i="3"/>
  <c r="R1588" i="3" s="1"/>
  <c r="P1544" i="3"/>
  <c r="R1544" i="3" s="1"/>
  <c r="P1260" i="3"/>
  <c r="R1260" i="3" s="1"/>
  <c r="P1148" i="3"/>
  <c r="R1148" i="3" s="1"/>
  <c r="P1052" i="3"/>
  <c r="R1052" i="3" s="1"/>
  <c r="P988" i="3"/>
  <c r="R988" i="3" s="1"/>
  <c r="P964" i="3"/>
  <c r="R964" i="3" s="1"/>
  <c r="P836" i="3"/>
  <c r="R836" i="3" s="1"/>
  <c r="P772" i="3"/>
  <c r="R772" i="3" s="1"/>
  <c r="P644" i="3"/>
  <c r="R644" i="3" s="1"/>
  <c r="P500" i="3"/>
  <c r="R500" i="3" s="1"/>
  <c r="P440" i="3"/>
  <c r="R440" i="3" s="1"/>
  <c r="P436" i="3"/>
  <c r="R436" i="3" s="1"/>
  <c r="P416" i="3"/>
  <c r="R416" i="3" s="1"/>
  <c r="P360" i="3"/>
  <c r="R360" i="3" s="1"/>
  <c r="P356" i="3"/>
  <c r="R356" i="3" s="1"/>
  <c r="P352" i="3"/>
  <c r="R352" i="3" s="1"/>
  <c r="P280" i="3"/>
  <c r="R280" i="3" s="1"/>
  <c r="P272" i="3"/>
  <c r="R272" i="3" s="1"/>
  <c r="P264" i="3"/>
  <c r="R264" i="3" s="1"/>
  <c r="P180" i="3"/>
  <c r="R180" i="3" s="1"/>
  <c r="P176" i="3"/>
  <c r="R176" i="3" s="1"/>
  <c r="P168" i="3"/>
  <c r="R168" i="3" s="1"/>
  <c r="P80" i="3"/>
  <c r="R80" i="3" s="1"/>
  <c r="P1848" i="3"/>
  <c r="R1848" i="3" s="1"/>
  <c r="P1620" i="3"/>
  <c r="R1620" i="3" s="1"/>
  <c r="P1556" i="3"/>
  <c r="R1556" i="3" s="1"/>
  <c r="P19" i="3"/>
  <c r="R19" i="3" s="1"/>
  <c r="P1444" i="3"/>
  <c r="R1444" i="3" s="1"/>
  <c r="P1316" i="3"/>
  <c r="R1316" i="3" s="1"/>
  <c r="P1168" i="3"/>
  <c r="R1168" i="3" s="1"/>
  <c r="P940" i="3"/>
  <c r="R940" i="3" s="1"/>
  <c r="P904" i="3"/>
  <c r="R904" i="3" s="1"/>
  <c r="P812" i="3"/>
  <c r="R812" i="3" s="1"/>
  <c r="P684" i="3"/>
  <c r="R684" i="3" s="1"/>
  <c r="P648" i="3"/>
  <c r="R648" i="3" s="1"/>
  <c r="P572" i="3"/>
  <c r="R572" i="3" s="1"/>
  <c r="P380" i="3"/>
  <c r="R380" i="3" s="1"/>
  <c r="P300" i="3"/>
  <c r="R300" i="3" s="1"/>
  <c r="P296" i="3"/>
  <c r="R296" i="3" s="1"/>
  <c r="P292" i="3"/>
  <c r="R292" i="3" s="1"/>
  <c r="P288" i="3"/>
  <c r="R288" i="3" s="1"/>
  <c r="P188" i="3"/>
  <c r="R188" i="3" s="1"/>
  <c r="P251" i="3"/>
  <c r="R251" i="3" s="1"/>
  <c r="P191" i="3"/>
  <c r="R191" i="3" s="1"/>
  <c r="P1072" i="3"/>
  <c r="R1072" i="3" s="1"/>
  <c r="P704" i="3"/>
  <c r="R704" i="3" s="1"/>
  <c r="P396" i="3"/>
  <c r="R396" i="3" s="1"/>
  <c r="P220" i="3"/>
  <c r="R220" i="3" s="1"/>
  <c r="P200" i="3"/>
  <c r="R200" i="3" s="1"/>
  <c r="P640" i="3"/>
  <c r="R640" i="3" s="1"/>
  <c r="P400" i="3"/>
  <c r="R400" i="3" s="1"/>
  <c r="P208" i="3"/>
  <c r="R208" i="3" s="1"/>
  <c r="P768" i="3"/>
  <c r="R768" i="3" s="1"/>
  <c r="P660" i="3"/>
  <c r="R660" i="3" s="1"/>
  <c r="P448" i="3"/>
  <c r="R448" i="3" s="1"/>
  <c r="P212" i="3"/>
  <c r="R212" i="3" s="1"/>
  <c r="P196" i="3"/>
  <c r="R196" i="3" s="1"/>
  <c r="P124" i="3"/>
  <c r="R124" i="3" s="1"/>
  <c r="P664" i="3"/>
  <c r="R664" i="3" s="1"/>
  <c r="P392" i="3"/>
  <c r="R392" i="3" s="1"/>
  <c r="P18" i="3"/>
  <c r="R18" i="3" s="1"/>
  <c r="P42" i="3"/>
  <c r="R42" i="3" s="1"/>
  <c r="P106" i="3"/>
  <c r="R106" i="3" s="1"/>
  <c r="P122" i="3"/>
  <c r="R122" i="3" s="1"/>
  <c r="P186" i="3"/>
  <c r="R186" i="3" s="1"/>
  <c r="P202" i="3"/>
  <c r="R202" i="3" s="1"/>
  <c r="P218" i="3"/>
  <c r="R218" i="3" s="1"/>
  <c r="P258" i="3"/>
  <c r="R258" i="3" s="1"/>
  <c r="P298" i="3"/>
  <c r="R298" i="3" s="1"/>
  <c r="P314" i="3"/>
  <c r="R314" i="3" s="1"/>
  <c r="P354" i="3"/>
  <c r="R354" i="3" s="1"/>
  <c r="P418" i="3"/>
  <c r="R418" i="3" s="1"/>
  <c r="P482" i="3"/>
  <c r="R482" i="3" s="1"/>
  <c r="P514" i="3"/>
  <c r="R514" i="3" s="1"/>
  <c r="P634" i="3"/>
  <c r="R634" i="3" s="1"/>
  <c r="P690" i="3"/>
  <c r="R690" i="3" s="1"/>
  <c r="P746" i="3"/>
  <c r="R746" i="3" s="1"/>
  <c r="P810" i="3"/>
  <c r="R810" i="3" s="1"/>
  <c r="P834" i="3"/>
  <c r="R834" i="3" s="1"/>
  <c r="P866" i="3"/>
  <c r="R866" i="3" s="1"/>
  <c r="P938" i="3"/>
  <c r="R938" i="3" s="1"/>
  <c r="P946" i="3"/>
  <c r="R946" i="3" s="1"/>
  <c r="P1170" i="3"/>
  <c r="R1170" i="3" s="1"/>
  <c r="P1278" i="3"/>
  <c r="R1278" i="3" s="1"/>
  <c r="P1326" i="3"/>
  <c r="R1326" i="3" s="1"/>
  <c r="P1334" i="3"/>
  <c r="R1334" i="3" s="1"/>
  <c r="P1390" i="3"/>
  <c r="R1390" i="3" s="1"/>
  <c r="P1414" i="3"/>
  <c r="R1414" i="3" s="1"/>
  <c r="P1438" i="3"/>
  <c r="R1438" i="3" s="1"/>
  <c r="P1478" i="3"/>
  <c r="R1478" i="3" s="1"/>
  <c r="P1710" i="3"/>
  <c r="R1710" i="3" s="1"/>
  <c r="P1850" i="3"/>
  <c r="R1850" i="3" s="1"/>
  <c r="P1882" i="3"/>
  <c r="R1882" i="3" s="1"/>
  <c r="P1946" i="3"/>
  <c r="R1946" i="3" s="1"/>
  <c r="P1297" i="3"/>
  <c r="R1297" i="3" s="1"/>
  <c r="P1373" i="3"/>
  <c r="R1373" i="3" s="1"/>
  <c r="P1413" i="3"/>
  <c r="R1413" i="3" s="1"/>
  <c r="P1785" i="3"/>
  <c r="R1785" i="3" s="1"/>
  <c r="P1829" i="3"/>
  <c r="R1829" i="3" s="1"/>
  <c r="P1909" i="3"/>
  <c r="R1909" i="3" s="1"/>
  <c r="P34" i="3"/>
  <c r="R34" i="3" s="1"/>
  <c r="P98" i="3"/>
  <c r="R98" i="3" s="1"/>
  <c r="P162" i="3"/>
  <c r="R162" i="3" s="1"/>
  <c r="P194" i="3"/>
  <c r="R194" i="3" s="1"/>
  <c r="P306" i="3"/>
  <c r="R306" i="3" s="1"/>
  <c r="P410" i="3"/>
  <c r="R410" i="3" s="1"/>
  <c r="P442" i="3"/>
  <c r="R442" i="3" s="1"/>
  <c r="P506" i="3"/>
  <c r="R506" i="3" s="1"/>
  <c r="P658" i="3"/>
  <c r="R658" i="3" s="1"/>
  <c r="P698" i="3"/>
  <c r="R698" i="3" s="1"/>
  <c r="P778" i="3"/>
  <c r="R778" i="3" s="1"/>
  <c r="P994" i="3"/>
  <c r="R994" i="3" s="1"/>
  <c r="P1010" i="3"/>
  <c r="R1010" i="3" s="1"/>
  <c r="P1042" i="3"/>
  <c r="R1042" i="3" s="1"/>
  <c r="P1154" i="3"/>
  <c r="R1154" i="3" s="1"/>
  <c r="P1234" i="3"/>
  <c r="R1234" i="3" s="1"/>
  <c r="P1518" i="3"/>
  <c r="R1518" i="3" s="1"/>
  <c r="P1626" i="3"/>
  <c r="R1626" i="3" s="1"/>
  <c r="P1686" i="3"/>
  <c r="R1686" i="3" s="1"/>
  <c r="P1133" i="3"/>
  <c r="R1133" i="3" s="1"/>
  <c r="P1881" i="3"/>
  <c r="R1881" i="3" s="1"/>
  <c r="P110" i="3"/>
  <c r="R110" i="3" s="1"/>
  <c r="P302" i="3"/>
  <c r="R302" i="3" s="1"/>
  <c r="P1622" i="3"/>
  <c r="R1622" i="3" s="1"/>
  <c r="P369" i="3"/>
  <c r="R369" i="3" s="1"/>
  <c r="P505" i="3"/>
  <c r="R505" i="3" s="1"/>
  <c r="P561" i="3"/>
  <c r="R561" i="3" s="1"/>
  <c r="P649" i="3"/>
  <c r="R649" i="3" s="1"/>
  <c r="P745" i="3"/>
  <c r="R745" i="3" s="1"/>
  <c r="P1557" i="3"/>
  <c r="R1557" i="3" s="1"/>
  <c r="P1609" i="3"/>
  <c r="R1609" i="3" s="1"/>
  <c r="P1921" i="3"/>
  <c r="R1921" i="3" s="1"/>
  <c r="P1993" i="3"/>
  <c r="R1993" i="3" s="1"/>
  <c r="P118" i="3"/>
  <c r="R118" i="3" s="1"/>
  <c r="P182" i="3"/>
  <c r="R182" i="3" s="1"/>
  <c r="P254" i="3"/>
  <c r="R254" i="3" s="1"/>
  <c r="P270" i="3"/>
  <c r="R270" i="3" s="1"/>
  <c r="P310" i="3"/>
  <c r="R310" i="3" s="1"/>
  <c r="P350" i="3"/>
  <c r="R350" i="3" s="1"/>
  <c r="P414" i="3"/>
  <c r="R414" i="3" s="1"/>
  <c r="P534" i="3"/>
  <c r="R534" i="3" s="1"/>
  <c r="P630" i="3"/>
  <c r="R630" i="3" s="1"/>
  <c r="P662" i="3"/>
  <c r="R662" i="3" s="1"/>
  <c r="P718" i="3"/>
  <c r="R718" i="3" s="1"/>
  <c r="P886" i="3"/>
  <c r="R886" i="3" s="1"/>
  <c r="P934" i="3"/>
  <c r="R934" i="3" s="1"/>
  <c r="P1206" i="3"/>
  <c r="R1206" i="3" s="1"/>
  <c r="P797" i="3"/>
  <c r="R797" i="3" s="1"/>
  <c r="P1453" i="3"/>
  <c r="R1453" i="3" s="1"/>
  <c r="P1485" i="3"/>
  <c r="R1485" i="3" s="1"/>
  <c r="P1805" i="3"/>
  <c r="R1805" i="3" s="1"/>
  <c r="P1857" i="3"/>
  <c r="R1857" i="3" s="1"/>
  <c r="P126" i="3"/>
  <c r="R126" i="3" s="1"/>
  <c r="P278" i="3"/>
  <c r="R278" i="3" s="1"/>
  <c r="P374" i="3"/>
  <c r="R374" i="3" s="1"/>
  <c r="P422" i="3"/>
  <c r="R422" i="3" s="1"/>
  <c r="P566" i="3"/>
  <c r="R566" i="3" s="1"/>
  <c r="P622" i="3"/>
  <c r="R622" i="3" s="1"/>
  <c r="P918" i="3"/>
  <c r="R918" i="3" s="1"/>
  <c r="P966" i="3"/>
  <c r="R966" i="3" s="1"/>
  <c r="P1666" i="3"/>
  <c r="R1666" i="3" s="1"/>
  <c r="P1886" i="3"/>
  <c r="R1886" i="3" s="1"/>
  <c r="P1974" i="3"/>
  <c r="R1974" i="3" s="1"/>
  <c r="P377" i="3"/>
  <c r="R377" i="3" s="1"/>
  <c r="P425" i="3"/>
  <c r="R425" i="3" s="1"/>
  <c r="P937" i="3"/>
  <c r="R937" i="3" s="1"/>
  <c r="P1953" i="3"/>
  <c r="R1953" i="3" s="1"/>
  <c r="P2009" i="3"/>
  <c r="R2009" i="3" s="1"/>
  <c r="P190" i="3"/>
  <c r="R190" i="3" s="1"/>
  <c r="P342" i="3"/>
  <c r="R342" i="3" s="1"/>
  <c r="P470" i="3"/>
  <c r="R470" i="3" s="1"/>
  <c r="P550" i="3"/>
  <c r="R550" i="3" s="1"/>
  <c r="P1054" i="3"/>
  <c r="R1054" i="3" s="1"/>
  <c r="P1902" i="3"/>
  <c r="R1902" i="3" s="1"/>
  <c r="P397" i="3"/>
  <c r="R397" i="3" s="1"/>
  <c r="P525" i="3"/>
  <c r="R525" i="3" s="1"/>
  <c r="P541" i="3"/>
  <c r="R541" i="3" s="1"/>
  <c r="P717" i="3"/>
  <c r="R717" i="3" s="1"/>
  <c r="P809" i="3"/>
  <c r="R809" i="3" s="1"/>
  <c r="P817" i="3"/>
  <c r="R817" i="3" s="1"/>
  <c r="P941" i="3"/>
  <c r="R941" i="3" s="1"/>
  <c r="P957" i="3"/>
  <c r="R957" i="3" s="1"/>
  <c r="P1037" i="3"/>
  <c r="R1037" i="3" s="1"/>
  <c r="P1845" i="3"/>
  <c r="R1845" i="3" s="1"/>
  <c r="P1941" i="3"/>
  <c r="R1941" i="3" s="1"/>
  <c r="P2025" i="3"/>
  <c r="R2025" i="3" s="1"/>
  <c r="P82" i="3"/>
  <c r="R82" i="3" s="1"/>
  <c r="P114" i="3"/>
  <c r="R114" i="3" s="1"/>
  <c r="P146" i="3"/>
  <c r="R146" i="3" s="1"/>
  <c r="P178" i="3"/>
  <c r="R178" i="3" s="1"/>
  <c r="P210" i="3"/>
  <c r="R210" i="3" s="1"/>
  <c r="P290" i="3"/>
  <c r="R290" i="3" s="1"/>
  <c r="P326" i="3"/>
  <c r="R326" i="3" s="1"/>
  <c r="P426" i="3"/>
  <c r="R426" i="3" s="1"/>
  <c r="P706" i="3"/>
  <c r="R706" i="3" s="1"/>
  <c r="P770" i="3"/>
  <c r="R770" i="3" s="1"/>
  <c r="P906" i="3"/>
  <c r="R906" i="3" s="1"/>
  <c r="P1218" i="3"/>
  <c r="R1218" i="3" s="1"/>
  <c r="P1726" i="3"/>
  <c r="R1726" i="3" s="1"/>
  <c r="P1826" i="3"/>
  <c r="R1826" i="3" s="1"/>
  <c r="P1906" i="3"/>
  <c r="R1906" i="3" s="1"/>
  <c r="P1533" i="3"/>
  <c r="R1533" i="3" s="1"/>
  <c r="P1905" i="3"/>
  <c r="R1905" i="3" s="1"/>
  <c r="P262" i="3"/>
  <c r="R262" i="3" s="1"/>
  <c r="P358" i="3"/>
  <c r="R358" i="3" s="1"/>
  <c r="P846" i="3"/>
  <c r="R846" i="3" s="1"/>
  <c r="P950" i="3"/>
  <c r="R950" i="3" s="1"/>
  <c r="P1870" i="3"/>
  <c r="R1870" i="3" s="1"/>
  <c r="P633" i="3"/>
  <c r="R633" i="3" s="1"/>
  <c r="P721" i="3"/>
  <c r="R721" i="3" s="1"/>
  <c r="P929" i="3"/>
  <c r="R929" i="3" s="1"/>
  <c r="P1229" i="3"/>
  <c r="R1229" i="3" s="1"/>
  <c r="P1309" i="3"/>
  <c r="R1309" i="3" s="1"/>
  <c r="P1833" i="3"/>
  <c r="R1833" i="3" s="1"/>
  <c r="P1849" i="3"/>
  <c r="R1849" i="3" s="1"/>
  <c r="P1913" i="3"/>
  <c r="R1913" i="3" s="1"/>
  <c r="P1945" i="3"/>
  <c r="R1945" i="3" s="1"/>
  <c r="P1977" i="3"/>
  <c r="R1977" i="3" s="1"/>
  <c r="P102" i="3"/>
  <c r="R102" i="3" s="1"/>
  <c r="P166" i="3"/>
  <c r="R166" i="3" s="1"/>
  <c r="P238" i="3"/>
  <c r="R238" i="3" s="1"/>
  <c r="P294" i="3"/>
  <c r="R294" i="3" s="1"/>
  <c r="P398" i="3"/>
  <c r="R398" i="3" s="1"/>
  <c r="P430" i="3"/>
  <c r="R430" i="3" s="1"/>
  <c r="P590" i="3"/>
  <c r="R590" i="3" s="1"/>
  <c r="P606" i="3"/>
  <c r="R606" i="3" s="1"/>
  <c r="P646" i="3"/>
  <c r="R646" i="3" s="1"/>
  <c r="P926" i="3"/>
  <c r="R926" i="3" s="1"/>
  <c r="P1182" i="3"/>
  <c r="R1182" i="3" s="1"/>
  <c r="P1222" i="3"/>
  <c r="R1222" i="3" s="1"/>
  <c r="P21" i="3"/>
  <c r="R21" i="3" s="1"/>
  <c r="P105" i="3"/>
  <c r="R105" i="3" s="1"/>
  <c r="P169" i="3"/>
  <c r="R169" i="3" s="1"/>
  <c r="P1198" i="3"/>
  <c r="R1198" i="3" s="1"/>
  <c r="P1230" i="3"/>
  <c r="R1230" i="3" s="1"/>
  <c r="P37" i="3"/>
  <c r="R37" i="3" s="1"/>
  <c r="P201" i="3"/>
  <c r="R201" i="3" s="1"/>
  <c r="P249" i="3"/>
  <c r="R249" i="3" s="1"/>
  <c r="P281" i="3"/>
  <c r="R281" i="3" s="1"/>
  <c r="P329" i="3"/>
  <c r="R329" i="3" s="1"/>
  <c r="P737" i="3"/>
  <c r="R737" i="3" s="1"/>
  <c r="P1442" i="3"/>
  <c r="R1442" i="3" s="1"/>
  <c r="P25" i="3"/>
  <c r="R25" i="3" s="1"/>
  <c r="P57" i="3"/>
  <c r="R57" i="3" s="1"/>
  <c r="P77" i="3"/>
  <c r="R77" i="3" s="1"/>
  <c r="P109" i="3"/>
  <c r="R109" i="3" s="1"/>
  <c r="P173" i="3"/>
  <c r="R173" i="3" s="1"/>
  <c r="P253" i="3"/>
  <c r="R253" i="3" s="1"/>
  <c r="P285" i="3"/>
  <c r="R285" i="3" s="1"/>
  <c r="P301" i="3"/>
  <c r="R301" i="3" s="1"/>
  <c r="P349" i="3"/>
  <c r="R349" i="3" s="1"/>
  <c r="P693" i="3"/>
  <c r="R693" i="3" s="1"/>
  <c r="P741" i="3"/>
  <c r="R741" i="3" s="1"/>
  <c r="P1061" i="3"/>
  <c r="R1061" i="3" s="1"/>
  <c r="P1177" i="3"/>
  <c r="R1177" i="3" s="1"/>
  <c r="P1465" i="3"/>
  <c r="R1465" i="3" s="1"/>
  <c r="P922" i="3"/>
  <c r="R922" i="3" s="1"/>
  <c r="P1842" i="3"/>
  <c r="R1842" i="3" s="1"/>
  <c r="P53" i="3"/>
  <c r="R53" i="3" s="1"/>
  <c r="P29" i="3"/>
  <c r="R29" i="3" s="1"/>
  <c r="P81" i="3"/>
  <c r="R81" i="3" s="1"/>
  <c r="P113" i="3"/>
  <c r="R113" i="3" s="1"/>
  <c r="P145" i="3"/>
  <c r="R145" i="3" s="1"/>
  <c r="P177" i="3"/>
  <c r="R177" i="3" s="1"/>
  <c r="P193" i="3"/>
  <c r="R193" i="3" s="1"/>
  <c r="P209" i="3"/>
  <c r="R209" i="3" s="1"/>
  <c r="P225" i="3"/>
  <c r="R225" i="3" s="1"/>
  <c r="P241" i="3"/>
  <c r="R241" i="3" s="1"/>
  <c r="P305" i="3"/>
  <c r="R305" i="3" s="1"/>
  <c r="P337" i="3"/>
  <c r="R337" i="3" s="1"/>
  <c r="P545" i="3"/>
  <c r="R545" i="3" s="1"/>
  <c r="P1894" i="3"/>
  <c r="R1894" i="3" s="1"/>
  <c r="P121" i="3"/>
  <c r="R121" i="3" s="1"/>
  <c r="P261" i="3"/>
  <c r="R261" i="3" s="1"/>
  <c r="P277" i="3"/>
  <c r="R277" i="3" s="1"/>
  <c r="P293" i="3"/>
  <c r="R293" i="3" s="1"/>
  <c r="P325" i="3"/>
  <c r="R325" i="3" s="1"/>
  <c r="P341" i="3"/>
  <c r="R341" i="3" s="1"/>
  <c r="P357" i="3"/>
  <c r="R357" i="3" s="1"/>
  <c r="P1294" i="3"/>
  <c r="R1294" i="3" s="1"/>
  <c r="P1394" i="3"/>
  <c r="R1394" i="3" s="1"/>
  <c r="P1353" i="3"/>
  <c r="R1353" i="3" s="1"/>
  <c r="P257" i="3"/>
  <c r="R257" i="3" s="1"/>
  <c r="P321" i="3"/>
  <c r="R321" i="3" s="1"/>
  <c r="P1433" i="3"/>
  <c r="R1433" i="3" s="1"/>
  <c r="P1650" i="3"/>
  <c r="R1650" i="3" s="1"/>
  <c r="P1581" i="3"/>
  <c r="R1581" i="3" s="1"/>
  <c r="P1741" i="3"/>
  <c r="R1741" i="3" s="1"/>
  <c r="P1837" i="3"/>
  <c r="R1837" i="3" s="1"/>
  <c r="P1965" i="3"/>
  <c r="R1965" i="3" s="1"/>
  <c r="P1346" i="3"/>
  <c r="R1346" i="3" s="1"/>
  <c r="P1402" i="3"/>
  <c r="R1402" i="3" s="1"/>
  <c r="P117" i="3"/>
  <c r="R117" i="3" s="1"/>
  <c r="P149" i="3"/>
  <c r="R149" i="3" s="1"/>
  <c r="P213" i="3"/>
  <c r="R213" i="3" s="1"/>
  <c r="P469" i="3"/>
  <c r="R469" i="3" s="1"/>
  <c r="P933" i="3"/>
  <c r="R933" i="3" s="1"/>
  <c r="P1013" i="3"/>
  <c r="R1013" i="3" s="1"/>
  <c r="P1834" i="3"/>
  <c r="R1834" i="3" s="1"/>
  <c r="P1458" i="3"/>
  <c r="R1458" i="3" s="1"/>
  <c r="P1345" i="3"/>
  <c r="R1345" i="3" s="1"/>
  <c r="P1630" i="3"/>
  <c r="R1630" i="3" s="1"/>
  <c r="P1790" i="3"/>
  <c r="R1790" i="3" s="1"/>
  <c r="P1814" i="3"/>
  <c r="R1814" i="3" s="1"/>
  <c r="P1846" i="3"/>
  <c r="R1846" i="3" s="1"/>
  <c r="P1862" i="3"/>
  <c r="R1862" i="3" s="1"/>
  <c r="P1878" i="3"/>
  <c r="R1878" i="3" s="1"/>
  <c r="P1926" i="3"/>
  <c r="R1926" i="3" s="1"/>
  <c r="P1962" i="3"/>
  <c r="R1962" i="3" s="1"/>
  <c r="P653" i="3"/>
  <c r="R653" i="3" s="1"/>
  <c r="P1717" i="3"/>
  <c r="R1717" i="3" s="1"/>
  <c r="P1981" i="3"/>
  <c r="R1981" i="3" s="1"/>
  <c r="P1866" i="3"/>
  <c r="R1866" i="3" s="1"/>
  <c r="P1393" i="3"/>
  <c r="R1393" i="3" s="1"/>
  <c r="P1378" i="3"/>
  <c r="R1378" i="3" s="1"/>
  <c r="P1410" i="3"/>
  <c r="R1410" i="3" s="1"/>
  <c r="P1522" i="3"/>
  <c r="R1522" i="3" s="1"/>
  <c r="P1706" i="3"/>
  <c r="R1706" i="3" s="1"/>
  <c r="P101" i="3"/>
  <c r="R101" i="3" s="1"/>
  <c r="P229" i="3"/>
  <c r="R229" i="3" s="1"/>
  <c r="P421" i="3"/>
  <c r="R421" i="3" s="1"/>
  <c r="P917" i="3"/>
  <c r="R917" i="3" s="1"/>
  <c r="P965" i="3"/>
  <c r="R965" i="3" s="1"/>
  <c r="P986" i="3"/>
  <c r="R986" i="3" s="1"/>
  <c r="P2234" i="3"/>
  <c r="R2234" i="3" s="1"/>
  <c r="P2246" i="3"/>
  <c r="R2246" i="3" s="1"/>
  <c r="P2279" i="3"/>
  <c r="R2279" i="3" s="1"/>
  <c r="P2296" i="3"/>
  <c r="R2296" i="3" s="1"/>
  <c r="P2366" i="3"/>
  <c r="R2366" i="3" s="1"/>
  <c r="P2190" i="3"/>
  <c r="R2190" i="3" s="1"/>
  <c r="P2235" i="3"/>
  <c r="R2235" i="3" s="1"/>
  <c r="P2239" i="3"/>
  <c r="R2239" i="3" s="1"/>
  <c r="P1966" i="3"/>
  <c r="R1966" i="3" s="1"/>
  <c r="P2003" i="3"/>
  <c r="R2003" i="3" s="1"/>
  <c r="P1175" i="3"/>
  <c r="R1175" i="3" s="1"/>
  <c r="P1015" i="3"/>
  <c r="R1015" i="3" s="1"/>
  <c r="P1811" i="3"/>
  <c r="R1811" i="3" s="1"/>
  <c r="P435" i="3"/>
  <c r="R435" i="3" s="1"/>
  <c r="P307" i="3"/>
  <c r="R307" i="3" s="1"/>
  <c r="P143" i="3"/>
  <c r="R143" i="3" s="1"/>
  <c r="P1960" i="3"/>
  <c r="R1960" i="3" s="1"/>
  <c r="P495" i="3"/>
  <c r="R495" i="3" s="1"/>
  <c r="P275" i="3"/>
  <c r="R275" i="3" s="1"/>
  <c r="P647" i="3"/>
  <c r="R647" i="3" s="1"/>
  <c r="P623" i="3"/>
  <c r="R623" i="3" s="1"/>
  <c r="P507" i="3"/>
  <c r="R507" i="3" s="1"/>
  <c r="P343" i="3"/>
  <c r="R343" i="3" s="1"/>
  <c r="P259" i="3"/>
  <c r="R259" i="3" s="1"/>
  <c r="P163" i="3"/>
  <c r="R163" i="3" s="1"/>
  <c r="P155" i="3"/>
  <c r="R155" i="3" s="1"/>
  <c r="P1950" i="3"/>
  <c r="R1950" i="3" s="1"/>
  <c r="P799" i="3"/>
  <c r="R799" i="3" s="1"/>
  <c r="P179" i="3"/>
  <c r="R179" i="3" s="1"/>
  <c r="P1315" i="3"/>
  <c r="R1315" i="3" s="1"/>
  <c r="P987" i="3"/>
  <c r="R987" i="3" s="1"/>
  <c r="P635" i="3"/>
  <c r="R635" i="3" s="1"/>
  <c r="P583" i="3"/>
  <c r="R583" i="3" s="1"/>
  <c r="P543" i="3"/>
  <c r="R543" i="3" s="1"/>
  <c r="P535" i="3"/>
  <c r="R535" i="3" s="1"/>
  <c r="P511" i="3"/>
  <c r="R511" i="3" s="1"/>
  <c r="P491" i="3"/>
  <c r="R491" i="3" s="1"/>
  <c r="P483" i="3"/>
  <c r="R483" i="3" s="1"/>
  <c r="P475" i="3"/>
  <c r="R475" i="3" s="1"/>
  <c r="P467" i="3"/>
  <c r="R467" i="3" s="1"/>
  <c r="P391" i="3"/>
  <c r="R391" i="3" s="1"/>
  <c r="P131" i="3"/>
  <c r="R131" i="3" s="1"/>
  <c r="P127" i="3"/>
  <c r="R127" i="3" s="1"/>
  <c r="P2004" i="3"/>
  <c r="R2004" i="3" s="1"/>
  <c r="P151" i="3"/>
  <c r="R151" i="3" s="1"/>
  <c r="P103" i="3"/>
  <c r="R103" i="3" s="1"/>
  <c r="P1956" i="3"/>
  <c r="R1956" i="3" s="1"/>
  <c r="P1156" i="3"/>
  <c r="R1156" i="3" s="1"/>
  <c r="P1827" i="3"/>
  <c r="R1827" i="3" s="1"/>
  <c r="P175" i="3"/>
  <c r="R175" i="3" s="1"/>
  <c r="P1928" i="3"/>
  <c r="R1928" i="3" s="1"/>
  <c r="P1356" i="3"/>
  <c r="R1356" i="3" s="1"/>
  <c r="P952" i="3"/>
  <c r="R952" i="3" s="1"/>
  <c r="P744" i="3"/>
  <c r="R744" i="3" s="1"/>
  <c r="P1904" i="3"/>
  <c r="R1904" i="3" s="1"/>
  <c r="P924" i="3"/>
  <c r="R924" i="3" s="1"/>
  <c r="P716" i="3"/>
  <c r="R716" i="3" s="1"/>
  <c r="P632" i="3"/>
  <c r="R632" i="3" s="1"/>
  <c r="P516" i="3"/>
  <c r="R516" i="3" s="1"/>
  <c r="P496" i="3"/>
  <c r="R496" i="3" s="1"/>
  <c r="P476" i="3"/>
  <c r="R476" i="3" s="1"/>
  <c r="P148" i="3"/>
  <c r="R148" i="3" s="1"/>
  <c r="P144" i="3"/>
  <c r="R144" i="3" s="1"/>
  <c r="P136" i="3"/>
  <c r="R136" i="3" s="1"/>
  <c r="P64" i="3"/>
  <c r="R64" i="3" s="1"/>
  <c r="P1452" i="3"/>
  <c r="R1452" i="3" s="1"/>
  <c r="P1388" i="3"/>
  <c r="R1388" i="3" s="1"/>
  <c r="P900" i="3"/>
  <c r="R900" i="3" s="1"/>
  <c r="P708" i="3"/>
  <c r="R708" i="3" s="1"/>
  <c r="P544" i="3"/>
  <c r="R544" i="3" s="1"/>
  <c r="P480" i="3"/>
  <c r="R480" i="3" s="1"/>
  <c r="P368" i="3"/>
  <c r="R368" i="3" s="1"/>
  <c r="P164" i="3"/>
  <c r="R164" i="3" s="1"/>
  <c r="P160" i="3"/>
  <c r="R160" i="3" s="1"/>
  <c r="P139" i="3"/>
  <c r="R139" i="3" s="1"/>
  <c r="P2020" i="3"/>
  <c r="R2020" i="3" s="1"/>
  <c r="P1416" i="3"/>
  <c r="R1416" i="3" s="1"/>
  <c r="P1396" i="3"/>
  <c r="R1396" i="3" s="1"/>
  <c r="P712" i="3"/>
  <c r="R712" i="3" s="1"/>
  <c r="P608" i="3"/>
  <c r="R608" i="3" s="1"/>
  <c r="P552" i="3"/>
  <c r="R552" i="3" s="1"/>
  <c r="P528" i="3"/>
  <c r="R528" i="3" s="1"/>
  <c r="P508" i="3"/>
  <c r="R508" i="3" s="1"/>
  <c r="P488" i="3"/>
  <c r="R488" i="3" s="1"/>
  <c r="P444" i="3"/>
  <c r="R444" i="3" s="1"/>
  <c r="P116" i="3"/>
  <c r="R116" i="3" s="1"/>
  <c r="P112" i="3"/>
  <c r="R112" i="3" s="1"/>
  <c r="P1432" i="3"/>
  <c r="R1432" i="3" s="1"/>
  <c r="P492" i="3"/>
  <c r="R492" i="3" s="1"/>
  <c r="P204" i="3"/>
  <c r="R204" i="3" s="1"/>
  <c r="P536" i="3"/>
  <c r="R536" i="3" s="1"/>
  <c r="P320" i="3"/>
  <c r="R320" i="3" s="1"/>
  <c r="P128" i="3"/>
  <c r="R128" i="3" s="1"/>
  <c r="P576" i="3"/>
  <c r="R576" i="3" s="1"/>
  <c r="P532" i="3"/>
  <c r="R532" i="3" s="1"/>
  <c r="P512" i="3"/>
  <c r="R512" i="3" s="1"/>
  <c r="P468" i="3"/>
  <c r="R468" i="3" s="1"/>
  <c r="P404" i="3"/>
  <c r="R404" i="3" s="1"/>
  <c r="P472" i="3"/>
  <c r="R472" i="3" s="1"/>
  <c r="P138" i="3"/>
  <c r="R138" i="3" s="1"/>
  <c r="P170" i="3"/>
  <c r="R170" i="3" s="1"/>
  <c r="P274" i="3"/>
  <c r="R274" i="3" s="1"/>
  <c r="P434" i="3"/>
  <c r="R434" i="3" s="1"/>
  <c r="P466" i="3"/>
  <c r="R466" i="3" s="1"/>
  <c r="P498" i="3"/>
  <c r="R498" i="3" s="1"/>
  <c r="P722" i="3"/>
  <c r="R722" i="3" s="1"/>
  <c r="P2026" i="3"/>
  <c r="R2026" i="3" s="1"/>
  <c r="P925" i="3"/>
  <c r="R925" i="3" s="1"/>
  <c r="P66" i="3"/>
  <c r="R66" i="3" s="1"/>
  <c r="P474" i="3"/>
  <c r="R474" i="3" s="1"/>
  <c r="P530" i="3"/>
  <c r="R530" i="3" s="1"/>
  <c r="P626" i="3"/>
  <c r="R626" i="3" s="1"/>
  <c r="P762" i="3"/>
  <c r="R762" i="3" s="1"/>
  <c r="P2006" i="3"/>
  <c r="R2006" i="3" s="1"/>
  <c r="P1929" i="3"/>
  <c r="R1929" i="3" s="1"/>
  <c r="P406" i="3"/>
  <c r="R406" i="3" s="1"/>
  <c r="P502" i="3"/>
  <c r="R502" i="3" s="1"/>
  <c r="P638" i="3"/>
  <c r="R638" i="3" s="1"/>
  <c r="P1174" i="3"/>
  <c r="R1174" i="3" s="1"/>
  <c r="P433" i="3"/>
  <c r="R433" i="3" s="1"/>
  <c r="P601" i="3"/>
  <c r="R601" i="3" s="1"/>
  <c r="P873" i="3"/>
  <c r="R873" i="3" s="1"/>
  <c r="P1065" i="3"/>
  <c r="R1065" i="3" s="1"/>
  <c r="P1865" i="3"/>
  <c r="R1865" i="3" s="1"/>
  <c r="P86" i="3"/>
  <c r="R86" i="3" s="1"/>
  <c r="P150" i="3"/>
  <c r="R150" i="3" s="1"/>
  <c r="P574" i="3"/>
  <c r="R574" i="3" s="1"/>
  <c r="P1014" i="3"/>
  <c r="R1014" i="3" s="1"/>
  <c r="P497" i="3"/>
  <c r="R497" i="3" s="1"/>
  <c r="P993" i="3"/>
  <c r="R993" i="3" s="1"/>
  <c r="P1825" i="3"/>
  <c r="R1825" i="3" s="1"/>
  <c r="P78" i="3"/>
  <c r="R78" i="3" s="1"/>
  <c r="P174" i="3"/>
  <c r="R174" i="3" s="1"/>
  <c r="P486" i="3"/>
  <c r="R486" i="3" s="1"/>
  <c r="P582" i="3"/>
  <c r="R582" i="3" s="1"/>
  <c r="P521" i="3"/>
  <c r="R521" i="3" s="1"/>
  <c r="P286" i="3"/>
  <c r="R286" i="3" s="1"/>
  <c r="P390" i="3"/>
  <c r="R390" i="3" s="1"/>
  <c r="P438" i="3"/>
  <c r="R438" i="3" s="1"/>
  <c r="P894" i="3"/>
  <c r="R894" i="3" s="1"/>
  <c r="P1217" i="3"/>
  <c r="R1217" i="3" s="1"/>
  <c r="P1265" i="3"/>
  <c r="R1265" i="3" s="1"/>
  <c r="P394" i="3"/>
  <c r="R394" i="3" s="1"/>
  <c r="P490" i="3"/>
  <c r="R490" i="3" s="1"/>
  <c r="P522" i="3"/>
  <c r="R522" i="3" s="1"/>
  <c r="P1922" i="3"/>
  <c r="R1922" i="3" s="1"/>
  <c r="P393" i="3"/>
  <c r="R393" i="3" s="1"/>
  <c r="P1841" i="3"/>
  <c r="R1841" i="3" s="1"/>
  <c r="P62" i="3"/>
  <c r="R62" i="3" s="1"/>
  <c r="P158" i="3"/>
  <c r="R158" i="3" s="1"/>
  <c r="P489" i="3"/>
  <c r="R489" i="3" s="1"/>
  <c r="P961" i="3"/>
  <c r="R961" i="3" s="1"/>
  <c r="P1009" i="3"/>
  <c r="R1009" i="3" s="1"/>
  <c r="P38" i="3"/>
  <c r="R38" i="3" s="1"/>
  <c r="P70" i="3"/>
  <c r="R70" i="3" s="1"/>
  <c r="P198" i="3"/>
  <c r="R198" i="3" s="1"/>
  <c r="P510" i="3"/>
  <c r="R510" i="3" s="1"/>
  <c r="P265" i="3"/>
  <c r="R265" i="3" s="1"/>
  <c r="P609" i="3"/>
  <c r="R609" i="3" s="1"/>
  <c r="P641" i="3"/>
  <c r="R641" i="3" s="1"/>
  <c r="P142" i="3"/>
  <c r="R142" i="3" s="1"/>
  <c r="P125" i="3"/>
  <c r="R125" i="3" s="1"/>
  <c r="P157" i="3"/>
  <c r="R157" i="3" s="1"/>
  <c r="P205" i="3"/>
  <c r="R205" i="3" s="1"/>
  <c r="P485" i="3"/>
  <c r="R485" i="3" s="1"/>
  <c r="P137" i="3"/>
  <c r="R137" i="3" s="1"/>
  <c r="P1049" i="3"/>
  <c r="R1049" i="3" s="1"/>
  <c r="P65" i="3"/>
  <c r="R65" i="3" s="1"/>
  <c r="P129" i="3"/>
  <c r="R129" i="3" s="1"/>
  <c r="P161" i="3"/>
  <c r="R161" i="3" s="1"/>
  <c r="P273" i="3"/>
  <c r="R273" i="3" s="1"/>
  <c r="P1314" i="3"/>
  <c r="R1314" i="3" s="1"/>
  <c r="P245" i="3"/>
  <c r="R245" i="3" s="1"/>
  <c r="P1050" i="3"/>
  <c r="R1050" i="3" s="1"/>
  <c r="P989" i="3"/>
  <c r="R989" i="3" s="1"/>
  <c r="P1185" i="3"/>
  <c r="R1185" i="3" s="1"/>
  <c r="P1193" i="3"/>
  <c r="R1193" i="3" s="1"/>
  <c r="P2005" i="3"/>
  <c r="R2005" i="3" s="1"/>
  <c r="P181" i="3"/>
  <c r="R181" i="3" s="1"/>
  <c r="P437" i="3"/>
  <c r="R437" i="3" s="1"/>
  <c r="P533" i="3"/>
  <c r="R533" i="3" s="1"/>
  <c r="P513" i="3"/>
  <c r="R513" i="3" s="1"/>
  <c r="P577" i="3"/>
  <c r="R577" i="3" s="1"/>
  <c r="P1562" i="3"/>
  <c r="R1562" i="3" s="1"/>
  <c r="P477" i="3"/>
  <c r="R477" i="3" s="1"/>
  <c r="P877" i="3"/>
  <c r="R877" i="3" s="1"/>
  <c r="P954" i="3"/>
  <c r="R954" i="3" s="1"/>
  <c r="P297" i="3"/>
  <c r="R297" i="3" s="1"/>
  <c r="P1409" i="3"/>
  <c r="R1409" i="3" s="1"/>
  <c r="P33" i="3"/>
  <c r="R33" i="3" s="1"/>
  <c r="P165" i="3"/>
  <c r="R165" i="3" s="1"/>
  <c r="P389" i="3"/>
  <c r="R389" i="3" s="1"/>
  <c r="P517" i="3"/>
  <c r="R517" i="3" s="1"/>
  <c r="P2195" i="3"/>
  <c r="R2195" i="3" s="1"/>
  <c r="P2241" i="3"/>
  <c r="R2241" i="3" s="1"/>
  <c r="P2197" i="3"/>
  <c r="R2197" i="3" s="1"/>
  <c r="P2146" i="3"/>
  <c r="R2146" i="3" s="1"/>
  <c r="P2306" i="3"/>
  <c r="R2306" i="3" s="1"/>
  <c r="P2336" i="3"/>
  <c r="R2336" i="3" s="1"/>
  <c r="P2294" i="3"/>
  <c r="R2294" i="3" s="1"/>
  <c r="P2374" i="3"/>
  <c r="R2374" i="3" s="1"/>
  <c r="P2268" i="3"/>
  <c r="R2268" i="3" s="1"/>
  <c r="P2044" i="3"/>
  <c r="R2044" i="3" s="1"/>
  <c r="P2057" i="3"/>
  <c r="R2057" i="3" s="1"/>
  <c r="P2184" i="3"/>
  <c r="R2184" i="3" s="1"/>
  <c r="P2265" i="3"/>
  <c r="R2265" i="3" s="1"/>
  <c r="P2295" i="3"/>
  <c r="R2295" i="3" s="1"/>
  <c r="P2343" i="3"/>
  <c r="R2343" i="3" s="1"/>
  <c r="P2347" i="3"/>
  <c r="R2347" i="3" s="1"/>
  <c r="P2371" i="3"/>
  <c r="R2371" i="3" s="1"/>
  <c r="P2109" i="3"/>
  <c r="R2109" i="3" s="1"/>
  <c r="P2227" i="3"/>
  <c r="R2227" i="3" s="1"/>
  <c r="P2401" i="3"/>
  <c r="R2401" i="3" s="1"/>
  <c r="P2359" i="3"/>
  <c r="R2359" i="3" s="1"/>
  <c r="P1927" i="3"/>
  <c r="R1927" i="3" s="1"/>
  <c r="P1807" i="3"/>
  <c r="R1807" i="3" s="1"/>
  <c r="P1783" i="3"/>
  <c r="R1783" i="3" s="1"/>
  <c r="P1767" i="3"/>
  <c r="R1767" i="3" s="1"/>
  <c r="P1687" i="3"/>
  <c r="R1687" i="3" s="1"/>
  <c r="P1647" i="3"/>
  <c r="R1647" i="3" s="1"/>
  <c r="P1607" i="3"/>
  <c r="R1607" i="3" s="1"/>
  <c r="P1551" i="3"/>
  <c r="R1551" i="3" s="1"/>
  <c r="P1303" i="3"/>
  <c r="R1303" i="3" s="1"/>
  <c r="P1943" i="3"/>
  <c r="R1943" i="3" s="1"/>
  <c r="P1863" i="3"/>
  <c r="R1863" i="3" s="1"/>
  <c r="P1839" i="3"/>
  <c r="R1839" i="3" s="1"/>
  <c r="P1799" i="3"/>
  <c r="R1799" i="3" s="1"/>
  <c r="P1775" i="3"/>
  <c r="R1775" i="3" s="1"/>
  <c r="P1751" i="3"/>
  <c r="R1751" i="3" s="1"/>
  <c r="P1735" i="3"/>
  <c r="R1735" i="3" s="1"/>
  <c r="P1719" i="3"/>
  <c r="R1719" i="3" s="1"/>
  <c r="P1703" i="3"/>
  <c r="R1703" i="3" s="1"/>
  <c r="P1679" i="3"/>
  <c r="R1679" i="3" s="1"/>
  <c r="P1639" i="3"/>
  <c r="R1639" i="3" s="1"/>
  <c r="P1591" i="3"/>
  <c r="R1591" i="3" s="1"/>
  <c r="P1575" i="3"/>
  <c r="R1575" i="3" s="1"/>
  <c r="P1559" i="3"/>
  <c r="R1559" i="3" s="1"/>
  <c r="P1543" i="3"/>
  <c r="R1543" i="3" s="1"/>
  <c r="P1519" i="3"/>
  <c r="R1519" i="3" s="1"/>
  <c r="P1463" i="3"/>
  <c r="R1463" i="3" s="1"/>
  <c r="P1271" i="3"/>
  <c r="R1271" i="3" s="1"/>
  <c r="P1239" i="3"/>
  <c r="R1239" i="3" s="1"/>
  <c r="P1143" i="3"/>
  <c r="R1143" i="3" s="1"/>
  <c r="P951" i="3"/>
  <c r="R951" i="3" s="1"/>
  <c r="P1924" i="3"/>
  <c r="R1924" i="3" s="1"/>
  <c r="P2027" i="3"/>
  <c r="R2027" i="3" s="1"/>
  <c r="P2007" i="3"/>
  <c r="R2007" i="3" s="1"/>
  <c r="P1919" i="3"/>
  <c r="R1919" i="3" s="1"/>
  <c r="P1883" i="3"/>
  <c r="R1883" i="3" s="1"/>
  <c r="P1795" i="3"/>
  <c r="R1795" i="3" s="1"/>
  <c r="P1944" i="3"/>
  <c r="R1944" i="3" s="1"/>
  <c r="P911" i="3"/>
  <c r="R911" i="3" s="1"/>
  <c r="P451" i="3"/>
  <c r="R451" i="3" s="1"/>
  <c r="P2018" i="3"/>
  <c r="R2018" i="3" s="1"/>
  <c r="P1984" i="3"/>
  <c r="R1984" i="3" s="1"/>
  <c r="P1844" i="3"/>
  <c r="R1844" i="3" s="1"/>
  <c r="P1784" i="3"/>
  <c r="R1784" i="3" s="1"/>
  <c r="P1768" i="3"/>
  <c r="R1768" i="3" s="1"/>
  <c r="P1752" i="3"/>
  <c r="R1752" i="3" s="1"/>
  <c r="P1771" i="3"/>
  <c r="R1771" i="3" s="1"/>
  <c r="P1727" i="3"/>
  <c r="R1727" i="3" s="1"/>
  <c r="P1675" i="3"/>
  <c r="R1675" i="3" s="1"/>
  <c r="P1651" i="3"/>
  <c r="R1651" i="3" s="1"/>
  <c r="P1635" i="3"/>
  <c r="R1635" i="3" s="1"/>
  <c r="P1611" i="3"/>
  <c r="R1611" i="3" s="1"/>
  <c r="P1599" i="3"/>
  <c r="R1599" i="3" s="1"/>
  <c r="P1487" i="3"/>
  <c r="R1487" i="3" s="1"/>
  <c r="P1319" i="3"/>
  <c r="R1319" i="3" s="1"/>
  <c r="P1291" i="3"/>
  <c r="R1291" i="3" s="1"/>
  <c r="P1283" i="3"/>
  <c r="R1283" i="3" s="1"/>
  <c r="P1267" i="3"/>
  <c r="R1267" i="3" s="1"/>
  <c r="P1255" i="3"/>
  <c r="R1255" i="3" s="1"/>
  <c r="P1179" i="3"/>
  <c r="R1179" i="3" s="1"/>
  <c r="P1155" i="3"/>
  <c r="R1155" i="3" s="1"/>
  <c r="P1127" i="3"/>
  <c r="R1127" i="3" s="1"/>
  <c r="P1123" i="3"/>
  <c r="R1123" i="3" s="1"/>
  <c r="P1095" i="3"/>
  <c r="R1095" i="3" s="1"/>
  <c r="P1059" i="3"/>
  <c r="R1059" i="3" s="1"/>
  <c r="P1003" i="3"/>
  <c r="R1003" i="3" s="1"/>
  <c r="P979" i="3"/>
  <c r="R979" i="3" s="1"/>
  <c r="P923" i="3"/>
  <c r="R923" i="3" s="1"/>
  <c r="P1744" i="3"/>
  <c r="R1744" i="3" s="1"/>
  <c r="P1676" i="3"/>
  <c r="R1676" i="3" s="1"/>
  <c r="P1952" i="3"/>
  <c r="R1952" i="3" s="1"/>
  <c r="P1980" i="3"/>
  <c r="R1980" i="3" s="1"/>
  <c r="P687" i="3"/>
  <c r="R687" i="3" s="1"/>
  <c r="P615" i="3"/>
  <c r="R615" i="3" s="1"/>
  <c r="P611" i="3"/>
  <c r="R611" i="3" s="1"/>
  <c r="P603" i="3"/>
  <c r="R603" i="3" s="1"/>
  <c r="P1796" i="3"/>
  <c r="R1796" i="3" s="1"/>
  <c r="P2031" i="3"/>
  <c r="R2031" i="3" s="1"/>
  <c r="P2011" i="3"/>
  <c r="R2011" i="3" s="1"/>
  <c r="P1983" i="3"/>
  <c r="R1983" i="3" s="1"/>
  <c r="P1951" i="3"/>
  <c r="R1951" i="3" s="1"/>
  <c r="P1915" i="3"/>
  <c r="R1915" i="3" s="1"/>
  <c r="P1887" i="3"/>
  <c r="R1887" i="3" s="1"/>
  <c r="P807" i="3"/>
  <c r="R807" i="3" s="1"/>
  <c r="P771" i="3"/>
  <c r="R771" i="3" s="1"/>
  <c r="P755" i="3"/>
  <c r="R755" i="3" s="1"/>
  <c r="P547" i="3"/>
  <c r="R547" i="3" s="1"/>
  <c r="P1986" i="3"/>
  <c r="R1986" i="3" s="1"/>
  <c r="P1704" i="3"/>
  <c r="R1704" i="3" s="1"/>
  <c r="P1691" i="3"/>
  <c r="R1691" i="3" s="1"/>
  <c r="P1579" i="3"/>
  <c r="R1579" i="3" s="1"/>
  <c r="P1531" i="3"/>
  <c r="R1531" i="3" s="1"/>
  <c r="P1451" i="3"/>
  <c r="R1451" i="3" s="1"/>
  <c r="P1379" i="3"/>
  <c r="R1379" i="3" s="1"/>
  <c r="P1375" i="3"/>
  <c r="R1375" i="3" s="1"/>
  <c r="P1327" i="3"/>
  <c r="R1327" i="3" s="1"/>
  <c r="P1227" i="3"/>
  <c r="R1227" i="3" s="1"/>
  <c r="P1219" i="3"/>
  <c r="R1219" i="3" s="1"/>
  <c r="P1211" i="3"/>
  <c r="R1211" i="3" s="1"/>
  <c r="P1191" i="3"/>
  <c r="R1191" i="3" s="1"/>
  <c r="P1183" i="3"/>
  <c r="R1183" i="3" s="1"/>
  <c r="P1083" i="3"/>
  <c r="R1083" i="3" s="1"/>
  <c r="P939" i="3"/>
  <c r="R939" i="3" s="1"/>
  <c r="P879" i="3"/>
  <c r="R879" i="3" s="1"/>
  <c r="P871" i="3"/>
  <c r="R871" i="3" s="1"/>
  <c r="P827" i="3"/>
  <c r="R827" i="3" s="1"/>
  <c r="P803" i="3"/>
  <c r="R803" i="3" s="1"/>
  <c r="P783" i="3"/>
  <c r="R783" i="3" s="1"/>
  <c r="P775" i="3"/>
  <c r="R775" i="3" s="1"/>
  <c r="P759" i="3"/>
  <c r="R759" i="3" s="1"/>
  <c r="P751" i="3"/>
  <c r="R751" i="3" s="1"/>
  <c r="P643" i="3"/>
  <c r="R643" i="3" s="1"/>
  <c r="P619" i="3"/>
  <c r="R619" i="3" s="1"/>
  <c r="P567" i="3"/>
  <c r="R567" i="3" s="1"/>
  <c r="P551" i="3"/>
  <c r="R551" i="3" s="1"/>
  <c r="P399" i="3"/>
  <c r="R399" i="3" s="1"/>
  <c r="P331" i="3"/>
  <c r="R331" i="3" s="1"/>
  <c r="P1755" i="3"/>
  <c r="R1755" i="3" s="1"/>
  <c r="P1643" i="3"/>
  <c r="R1643" i="3" s="1"/>
  <c r="P1427" i="3"/>
  <c r="R1427" i="3" s="1"/>
  <c r="P1295" i="3"/>
  <c r="R1295" i="3" s="1"/>
  <c r="P1263" i="3"/>
  <c r="R1263" i="3" s="1"/>
  <c r="P1659" i="3"/>
  <c r="R1659" i="3" s="1"/>
  <c r="P1507" i="3"/>
  <c r="R1507" i="3" s="1"/>
  <c r="P1471" i="3"/>
  <c r="R1471" i="3" s="1"/>
  <c r="P1439" i="3"/>
  <c r="R1439" i="3" s="1"/>
  <c r="P1407" i="3"/>
  <c r="R1407" i="3" s="1"/>
  <c r="P1824" i="3"/>
  <c r="R1824" i="3" s="1"/>
  <c r="P1800" i="3"/>
  <c r="R1800" i="3" s="1"/>
  <c r="P1728" i="3"/>
  <c r="R1728" i="3" s="1"/>
  <c r="P1684" i="3"/>
  <c r="R1684" i="3" s="1"/>
  <c r="P1648" i="3"/>
  <c r="R1648" i="3" s="1"/>
  <c r="P1632" i="3"/>
  <c r="R1632" i="3" s="1"/>
  <c r="P1568" i="3"/>
  <c r="R1568" i="3" s="1"/>
  <c r="P1536" i="3"/>
  <c r="R1536" i="3" s="1"/>
  <c r="P1488" i="3"/>
  <c r="R1488" i="3" s="1"/>
  <c r="P1456" i="3"/>
  <c r="R1456" i="3" s="1"/>
  <c r="P1296" i="3"/>
  <c r="R1296" i="3" s="1"/>
  <c r="P1280" i="3"/>
  <c r="R1280" i="3" s="1"/>
  <c r="P975" i="3"/>
  <c r="R975" i="3" s="1"/>
  <c r="P1039" i="3"/>
  <c r="R1039" i="3" s="1"/>
  <c r="P13" i="3"/>
  <c r="P1720" i="3"/>
  <c r="R1720" i="3" s="1"/>
  <c r="P1656" i="3"/>
  <c r="R1656" i="3" s="1"/>
  <c r="P1604" i="3"/>
  <c r="R1604" i="3" s="1"/>
  <c r="P1592" i="3"/>
  <c r="R1592" i="3" s="1"/>
  <c r="P1572" i="3"/>
  <c r="R1572" i="3" s="1"/>
  <c r="P1492" i="3"/>
  <c r="R1492" i="3" s="1"/>
  <c r="P1364" i="3"/>
  <c r="R1364" i="3" s="1"/>
  <c r="P1336" i="3"/>
  <c r="R1336" i="3" s="1"/>
  <c r="P1300" i="3"/>
  <c r="R1300" i="3" s="1"/>
  <c r="P1272" i="3"/>
  <c r="R1272" i="3" s="1"/>
  <c r="P1140" i="3"/>
  <c r="R1140" i="3" s="1"/>
  <c r="P2022" i="3"/>
  <c r="R2022" i="3" s="1"/>
  <c r="P1972" i="3"/>
  <c r="R1972" i="3" s="1"/>
  <c r="P1692" i="3"/>
  <c r="R1692" i="3" s="1"/>
  <c r="P1660" i="3"/>
  <c r="R1660" i="3" s="1"/>
  <c r="P1596" i="3"/>
  <c r="R1596" i="3" s="1"/>
  <c r="P1448" i="3"/>
  <c r="R1448" i="3" s="1"/>
  <c r="P1384" i="3"/>
  <c r="R1384" i="3" s="1"/>
  <c r="P1320" i="3"/>
  <c r="R1320" i="3" s="1"/>
  <c r="P1284" i="3"/>
  <c r="R1284" i="3" s="1"/>
  <c r="P1228" i="3"/>
  <c r="R1228" i="3" s="1"/>
  <c r="P1176" i="3"/>
  <c r="R1176" i="3" s="1"/>
  <c r="P1128" i="3"/>
  <c r="R1128" i="3" s="1"/>
  <c r="P1112" i="3"/>
  <c r="R1112" i="3" s="1"/>
  <c r="P912" i="3"/>
  <c r="R912" i="3" s="1"/>
  <c r="P848" i="3"/>
  <c r="R848" i="3" s="1"/>
  <c r="P720" i="3"/>
  <c r="R720" i="3" s="1"/>
  <c r="P700" i="3"/>
  <c r="R700" i="3" s="1"/>
  <c r="P592" i="3"/>
  <c r="R592" i="3" s="1"/>
  <c r="P943" i="3"/>
  <c r="R943" i="3" s="1"/>
  <c r="P1812" i="3"/>
  <c r="R1812" i="3" s="1"/>
  <c r="P1480" i="3"/>
  <c r="R1480" i="3" s="1"/>
  <c r="P1460" i="3"/>
  <c r="R1460" i="3" s="1"/>
  <c r="P1224" i="3"/>
  <c r="R1224" i="3" s="1"/>
  <c r="P1204" i="3"/>
  <c r="R1204" i="3" s="1"/>
  <c r="P1088" i="3"/>
  <c r="R1088" i="3" s="1"/>
  <c r="P1076" i="3"/>
  <c r="R1076" i="3" s="1"/>
  <c r="P1036" i="3"/>
  <c r="R1036" i="3" s="1"/>
  <c r="P1024" i="3"/>
  <c r="R1024" i="3" s="1"/>
  <c r="P908" i="3"/>
  <c r="R908" i="3" s="1"/>
  <c r="P696" i="3"/>
  <c r="R696" i="3" s="1"/>
  <c r="P628" i="3"/>
  <c r="R628" i="3" s="1"/>
  <c r="P604" i="3"/>
  <c r="R604" i="3" s="1"/>
  <c r="P20" i="3"/>
  <c r="R20" i="3" s="1"/>
  <c r="P1918" i="3"/>
  <c r="R1918" i="3" s="1"/>
  <c r="P1910" i="3"/>
  <c r="R1910" i="3" s="1"/>
  <c r="P1822" i="3"/>
  <c r="R1822" i="3" s="1"/>
  <c r="P1806" i="3"/>
  <c r="R1806" i="3" s="1"/>
  <c r="P1798" i="3"/>
  <c r="R1798" i="3" s="1"/>
  <c r="P1782" i="3"/>
  <c r="R1782" i="3" s="1"/>
  <c r="P1762" i="3"/>
  <c r="R1762" i="3" s="1"/>
  <c r="P1690" i="3"/>
  <c r="R1690" i="3" s="1"/>
  <c r="P1658" i="3"/>
  <c r="R1658" i="3" s="1"/>
  <c r="P1606" i="3"/>
  <c r="R1606" i="3" s="1"/>
  <c r="P1590" i="3"/>
  <c r="R1590" i="3" s="1"/>
  <c r="P1538" i="3"/>
  <c r="R1538" i="3" s="1"/>
  <c r="P1362" i="3"/>
  <c r="R1362" i="3" s="1"/>
  <c r="P1330" i="3"/>
  <c r="R1330" i="3" s="1"/>
  <c r="P1254" i="3"/>
  <c r="R1254" i="3" s="1"/>
  <c r="P1246" i="3"/>
  <c r="R1246" i="3" s="1"/>
  <c r="P1238" i="3"/>
  <c r="R1238" i="3" s="1"/>
  <c r="P1150" i="3"/>
  <c r="R1150" i="3" s="1"/>
  <c r="P1146" i="3"/>
  <c r="R1146" i="3" s="1"/>
  <c r="P1106" i="3"/>
  <c r="R1106" i="3" s="1"/>
  <c r="P1062" i="3"/>
  <c r="R1062" i="3" s="1"/>
  <c r="P1018" i="3"/>
  <c r="R1018" i="3" s="1"/>
  <c r="P998" i="3"/>
  <c r="R998" i="3" s="1"/>
  <c r="P782" i="3"/>
  <c r="R782" i="3" s="1"/>
  <c r="P774" i="3"/>
  <c r="R774" i="3" s="1"/>
  <c r="P766" i="3"/>
  <c r="R766" i="3" s="1"/>
  <c r="P702" i="3"/>
  <c r="R702" i="3" s="1"/>
  <c r="P526" i="3"/>
  <c r="R526" i="3" s="1"/>
  <c r="P2021" i="3"/>
  <c r="R2021" i="3" s="1"/>
  <c r="P1797" i="3"/>
  <c r="R1797" i="3" s="1"/>
  <c r="P1789" i="3"/>
  <c r="R1789" i="3" s="1"/>
  <c r="P1781" i="3"/>
  <c r="R1781" i="3" s="1"/>
  <c r="P1661" i="3"/>
  <c r="R1661" i="3" s="1"/>
  <c r="P1653" i="3"/>
  <c r="R1653" i="3" s="1"/>
  <c r="P1617" i="3"/>
  <c r="R1617" i="3" s="1"/>
  <c r="P1549" i="3"/>
  <c r="R1549" i="3" s="1"/>
  <c r="P1541" i="3"/>
  <c r="R1541" i="3" s="1"/>
  <c r="P1525" i="3"/>
  <c r="R1525" i="3" s="1"/>
  <c r="P1513" i="3"/>
  <c r="R1513" i="3" s="1"/>
  <c r="P1493" i="3"/>
  <c r="R1493" i="3" s="1"/>
  <c r="P1305" i="3"/>
  <c r="R1305" i="3" s="1"/>
  <c r="P1277" i="3"/>
  <c r="R1277" i="3" s="1"/>
  <c r="P1213" i="3"/>
  <c r="R1213" i="3" s="1"/>
  <c r="P1145" i="3"/>
  <c r="R1145" i="3" s="1"/>
  <c r="P1105" i="3"/>
  <c r="R1105" i="3" s="1"/>
  <c r="P1041" i="3"/>
  <c r="R1041" i="3" s="1"/>
  <c r="P1033" i="3"/>
  <c r="R1033" i="3" s="1"/>
  <c r="P1025" i="3"/>
  <c r="R1025" i="3" s="1"/>
  <c r="P1001" i="3"/>
  <c r="R1001" i="3" s="1"/>
  <c r="P981" i="3"/>
  <c r="R981" i="3" s="1"/>
  <c r="P949" i="3"/>
  <c r="R949" i="3" s="1"/>
  <c r="P869" i="3"/>
  <c r="R869" i="3" s="1"/>
  <c r="P829" i="3"/>
  <c r="R829" i="3" s="1"/>
  <c r="P813" i="3"/>
  <c r="R813" i="3" s="1"/>
  <c r="P761" i="3"/>
  <c r="R761" i="3" s="1"/>
  <c r="P689" i="3"/>
  <c r="R689" i="3" s="1"/>
  <c r="P617" i="3"/>
  <c r="R617" i="3" s="1"/>
  <c r="P593" i="3"/>
  <c r="R593" i="3" s="1"/>
  <c r="P61" i="3"/>
  <c r="R61" i="3" s="1"/>
  <c r="P1324" i="3"/>
  <c r="R1324" i="3" s="1"/>
  <c r="P1276" i="3"/>
  <c r="R1276" i="3" s="1"/>
  <c r="P1060" i="3"/>
  <c r="R1060" i="3" s="1"/>
  <c r="P1652" i="3"/>
  <c r="R1652" i="3" s="1"/>
  <c r="P1644" i="3"/>
  <c r="R1644" i="3" s="1"/>
  <c r="P1580" i="3"/>
  <c r="R1580" i="3" s="1"/>
  <c r="P1524" i="3"/>
  <c r="R1524" i="3" s="1"/>
  <c r="P1496" i="3"/>
  <c r="R1496" i="3" s="1"/>
  <c r="P1340" i="3"/>
  <c r="R1340" i="3" s="1"/>
  <c r="P1104" i="3"/>
  <c r="R1104" i="3" s="1"/>
  <c r="P1028" i="3"/>
  <c r="R1028" i="3" s="1"/>
  <c r="P564" i="3"/>
  <c r="R564" i="3" s="1"/>
  <c r="P84" i="3"/>
  <c r="R84" i="3" s="1"/>
  <c r="P1750" i="3"/>
  <c r="R1750" i="3" s="1"/>
  <c r="P1694" i="3"/>
  <c r="R1694" i="3" s="1"/>
  <c r="P1662" i="3"/>
  <c r="R1662" i="3" s="1"/>
  <c r="P1582" i="3"/>
  <c r="R1582" i="3" s="1"/>
  <c r="P1510" i="3"/>
  <c r="R1510" i="3" s="1"/>
  <c r="P1506" i="3"/>
  <c r="R1506" i="3" s="1"/>
  <c r="P1486" i="3"/>
  <c r="R1486" i="3" s="1"/>
  <c r="P1470" i="3"/>
  <c r="R1470" i="3" s="1"/>
  <c r="P1466" i="3"/>
  <c r="R1466" i="3" s="1"/>
  <c r="P1446" i="3"/>
  <c r="R1446" i="3" s="1"/>
  <c r="P1430" i="3"/>
  <c r="R1430" i="3" s="1"/>
  <c r="P1426" i="3"/>
  <c r="R1426" i="3" s="1"/>
  <c r="P1358" i="3"/>
  <c r="R1358" i="3" s="1"/>
  <c r="P1110" i="3"/>
  <c r="R1110" i="3" s="1"/>
  <c r="P1094" i="3"/>
  <c r="R1094" i="3" s="1"/>
  <c r="P1086" i="3"/>
  <c r="R1086" i="3" s="1"/>
  <c r="P1038" i="3"/>
  <c r="R1038" i="3" s="1"/>
  <c r="P1006" i="3"/>
  <c r="R1006" i="3" s="1"/>
  <c r="P970" i="3"/>
  <c r="R970" i="3" s="1"/>
  <c r="P914" i="3"/>
  <c r="R914" i="3" s="1"/>
  <c r="P910" i="3"/>
  <c r="R910" i="3" s="1"/>
  <c r="P898" i="3"/>
  <c r="R898" i="3" s="1"/>
  <c r="P850" i="3"/>
  <c r="R850" i="3" s="1"/>
  <c r="P754" i="3"/>
  <c r="R754" i="3" s="1"/>
  <c r="P738" i="3"/>
  <c r="R738" i="3" s="1"/>
  <c r="P546" i="3"/>
  <c r="R546" i="3" s="1"/>
  <c r="P318" i="3"/>
  <c r="R318" i="3" s="1"/>
  <c r="P282" i="3"/>
  <c r="R282" i="3" s="1"/>
  <c r="P226" i="3"/>
  <c r="R226" i="3" s="1"/>
  <c r="P2013" i="3"/>
  <c r="R2013" i="3" s="1"/>
  <c r="P1933" i="3"/>
  <c r="R1933" i="3" s="1"/>
  <c r="P1821" i="3"/>
  <c r="R1821" i="3" s="1"/>
  <c r="P1809" i="3"/>
  <c r="R1809" i="3" s="1"/>
  <c r="P1801" i="3"/>
  <c r="R1801" i="3" s="1"/>
  <c r="P1761" i="3"/>
  <c r="R1761" i="3" s="1"/>
  <c r="P1749" i="3"/>
  <c r="R1749" i="3" s="1"/>
  <c r="P1725" i="3"/>
  <c r="R1725" i="3" s="1"/>
  <c r="P1709" i="3"/>
  <c r="R1709" i="3" s="1"/>
  <c r="P1629" i="3"/>
  <c r="R1629" i="3" s="1"/>
  <c r="P1589" i="3"/>
  <c r="R1589" i="3" s="1"/>
  <c r="P1573" i="3"/>
  <c r="R1573" i="3" s="1"/>
  <c r="P1565" i="3"/>
  <c r="R1565" i="3" s="1"/>
  <c r="P1529" i="3"/>
  <c r="R1529" i="3" s="1"/>
  <c r="P1405" i="3"/>
  <c r="R1405" i="3" s="1"/>
  <c r="P1325" i="3"/>
  <c r="R1325" i="3" s="1"/>
  <c r="P1317" i="3"/>
  <c r="R1317" i="3" s="1"/>
  <c r="P1313" i="3"/>
  <c r="R1313" i="3" s="1"/>
  <c r="P1269" i="3"/>
  <c r="R1269" i="3" s="1"/>
  <c r="P1257" i="3"/>
  <c r="R1257" i="3" s="1"/>
  <c r="P1201" i="3"/>
  <c r="R1201" i="3" s="1"/>
  <c r="P1173" i="3"/>
  <c r="R1173" i="3" s="1"/>
  <c r="P1121" i="3"/>
  <c r="R1121" i="3" s="1"/>
  <c r="P1053" i="3"/>
  <c r="R1053" i="3" s="1"/>
  <c r="P953" i="3"/>
  <c r="R953" i="3" s="1"/>
  <c r="P857" i="3"/>
  <c r="R857" i="3" s="1"/>
  <c r="P837" i="3"/>
  <c r="R837" i="3" s="1"/>
  <c r="P805" i="3"/>
  <c r="R805" i="3" s="1"/>
  <c r="P777" i="3"/>
  <c r="R777" i="3" s="1"/>
  <c r="P773" i="3"/>
  <c r="R773" i="3" s="1"/>
  <c r="P621" i="3"/>
  <c r="R621" i="3" s="1"/>
  <c r="P17" i="3"/>
  <c r="R17" i="3" s="1"/>
  <c r="P1084" i="3"/>
  <c r="R1084" i="3" s="1"/>
  <c r="P1988" i="3"/>
  <c r="R1988" i="3" s="1"/>
  <c r="P1808" i="3"/>
  <c r="R1808" i="3" s="1"/>
  <c r="P1708" i="3"/>
  <c r="R1708" i="3" s="1"/>
  <c r="P1056" i="3"/>
  <c r="R1056" i="3" s="1"/>
  <c r="P980" i="3"/>
  <c r="R980" i="3" s="1"/>
  <c r="P876" i="3"/>
  <c r="R876" i="3" s="1"/>
  <c r="P800" i="3"/>
  <c r="R800" i="3" s="1"/>
  <c r="P736" i="3"/>
  <c r="R736" i="3" s="1"/>
  <c r="P548" i="3"/>
  <c r="R548" i="3" s="1"/>
  <c r="P1942" i="3"/>
  <c r="R1942" i="3" s="1"/>
  <c r="P1934" i="3"/>
  <c r="R1934" i="3" s="1"/>
  <c r="P1746" i="3"/>
  <c r="R1746" i="3" s="1"/>
  <c r="P1698" i="3"/>
  <c r="R1698" i="3" s="1"/>
  <c r="P1646" i="3"/>
  <c r="R1646" i="3" s="1"/>
  <c r="P1642" i="3"/>
  <c r="R1642" i="3" s="1"/>
  <c r="P1554" i="3"/>
  <c r="R1554" i="3" s="1"/>
  <c r="P1530" i="3"/>
  <c r="R1530" i="3" s="1"/>
  <c r="P1298" i="3"/>
  <c r="R1298" i="3" s="1"/>
  <c r="P1190" i="3"/>
  <c r="R1190" i="3" s="1"/>
  <c r="P1142" i="3"/>
  <c r="R1142" i="3" s="1"/>
  <c r="P1134" i="3"/>
  <c r="R1134" i="3" s="1"/>
  <c r="P1082" i="3"/>
  <c r="R1082" i="3" s="1"/>
  <c r="P982" i="3"/>
  <c r="R982" i="3" s="1"/>
  <c r="P854" i="3"/>
  <c r="R854" i="3" s="1"/>
  <c r="P838" i="3"/>
  <c r="R838" i="3" s="1"/>
  <c r="P830" i="3"/>
  <c r="R830" i="3" s="1"/>
  <c r="P814" i="3"/>
  <c r="R814" i="3" s="1"/>
  <c r="P806" i="3"/>
  <c r="R806" i="3" s="1"/>
  <c r="P742" i="3"/>
  <c r="R742" i="3" s="1"/>
  <c r="P726" i="3"/>
  <c r="R726" i="3" s="1"/>
  <c r="P614" i="3"/>
  <c r="R614" i="3" s="1"/>
  <c r="P334" i="3"/>
  <c r="R334" i="3" s="1"/>
  <c r="P22" i="3"/>
  <c r="R22" i="3" s="1"/>
  <c r="P1813" i="3"/>
  <c r="R1813" i="3" s="1"/>
  <c r="P1773" i="3"/>
  <c r="R1773" i="3" s="1"/>
  <c r="P1765" i="3"/>
  <c r="R1765" i="3" s="1"/>
  <c r="P1713" i="3"/>
  <c r="R1713" i="3" s="1"/>
  <c r="P1697" i="3"/>
  <c r="R1697" i="3" s="1"/>
  <c r="P1677" i="3"/>
  <c r="R1677" i="3" s="1"/>
  <c r="P1645" i="3"/>
  <c r="R1645" i="3" s="1"/>
  <c r="P1577" i="3"/>
  <c r="R1577" i="3" s="1"/>
  <c r="P1481" i="3"/>
  <c r="R1481" i="3" s="1"/>
  <c r="P1457" i="3"/>
  <c r="R1457" i="3" s="1"/>
  <c r="P1449" i="3"/>
  <c r="R1449" i="3" s="1"/>
  <c r="P1441" i="3"/>
  <c r="R1441" i="3" s="1"/>
  <c r="P1109" i="3"/>
  <c r="R1109" i="3" s="1"/>
  <c r="P1097" i="3"/>
  <c r="R1097" i="3" s="1"/>
  <c r="P1093" i="3"/>
  <c r="R1093" i="3" s="1"/>
  <c r="P1045" i="3"/>
  <c r="R1045" i="3" s="1"/>
  <c r="P977" i="3"/>
  <c r="R977" i="3" s="1"/>
  <c r="P969" i="3"/>
  <c r="R969" i="3" s="1"/>
  <c r="P905" i="3"/>
  <c r="R905" i="3" s="1"/>
  <c r="P897" i="3"/>
  <c r="R897" i="3" s="1"/>
  <c r="P781" i="3"/>
  <c r="R781" i="3" s="1"/>
  <c r="P729" i="3"/>
  <c r="R729" i="3" s="1"/>
  <c r="P681" i="3"/>
  <c r="R681" i="3" s="1"/>
  <c r="P661" i="3"/>
  <c r="R661" i="3" s="1"/>
  <c r="P1779" i="3"/>
  <c r="R1779" i="3" s="1"/>
  <c r="P1415" i="3"/>
  <c r="R1415" i="3" s="1"/>
  <c r="P1103" i="3"/>
  <c r="R1103" i="3" s="1"/>
  <c r="P1576" i="3"/>
  <c r="R1576" i="3" s="1"/>
  <c r="P1304" i="3"/>
  <c r="R1304" i="3" s="1"/>
  <c r="P1124" i="3"/>
  <c r="R1124" i="3" s="1"/>
  <c r="P996" i="3"/>
  <c r="R996" i="3" s="1"/>
  <c r="P1702" i="3"/>
  <c r="R1702" i="3" s="1"/>
  <c r="P1602" i="3"/>
  <c r="R1602" i="3" s="1"/>
  <c r="P1534" i="3"/>
  <c r="R1534" i="3" s="1"/>
  <c r="P1386" i="3"/>
  <c r="R1386" i="3" s="1"/>
  <c r="P1270" i="3"/>
  <c r="R1270" i="3" s="1"/>
  <c r="P818" i="3"/>
  <c r="R818" i="3" s="1"/>
  <c r="P714" i="3"/>
  <c r="R714" i="3" s="1"/>
  <c r="P1917" i="3"/>
  <c r="R1917" i="3" s="1"/>
  <c r="P1817" i="3"/>
  <c r="R1817" i="3" s="1"/>
  <c r="P1777" i="3"/>
  <c r="R1777" i="3" s="1"/>
  <c r="P1681" i="3"/>
  <c r="R1681" i="3" s="1"/>
  <c r="P1605" i="3"/>
  <c r="R1605" i="3" s="1"/>
  <c r="P1521" i="3"/>
  <c r="R1521" i="3" s="1"/>
  <c r="P1333" i="3"/>
  <c r="R1333" i="3" s="1"/>
  <c r="P1117" i="3"/>
  <c r="R1117" i="3" s="1"/>
  <c r="P909" i="3"/>
  <c r="R909" i="3" s="1"/>
  <c r="P685" i="3"/>
  <c r="R685" i="3" s="1"/>
  <c r="P1654" i="3"/>
  <c r="R1654" i="3" s="1"/>
  <c r="P1474" i="3"/>
  <c r="R1474" i="3" s="1"/>
  <c r="P942" i="3"/>
  <c r="R942" i="3" s="1"/>
  <c r="P858" i="3"/>
  <c r="R858" i="3" s="1"/>
  <c r="P2017" i="3"/>
  <c r="R2017" i="3" s="1"/>
  <c r="P1437" i="3"/>
  <c r="R1437" i="3" s="1"/>
  <c r="P1125" i="3"/>
  <c r="R1125" i="3" s="1"/>
  <c r="P852" i="3"/>
  <c r="R852" i="3" s="1"/>
  <c r="P882" i="3"/>
  <c r="R882" i="3" s="1"/>
  <c r="P1893" i="3"/>
  <c r="R1893" i="3" s="1"/>
  <c r="P1633" i="3"/>
  <c r="R1633" i="3" s="1"/>
  <c r="P789" i="3"/>
  <c r="R789" i="3" s="1"/>
  <c r="P956" i="3"/>
  <c r="R956" i="3" s="1"/>
  <c r="P896" i="3"/>
  <c r="R896" i="3" s="1"/>
  <c r="P1794" i="3"/>
  <c r="R1794" i="3" s="1"/>
  <c r="P1738" i="3"/>
  <c r="R1738" i="3" s="1"/>
  <c r="P1714" i="3"/>
  <c r="R1714" i="3" s="1"/>
  <c r="P1586" i="3"/>
  <c r="R1586" i="3" s="1"/>
  <c r="P1558" i="3"/>
  <c r="R1558" i="3" s="1"/>
  <c r="P1450" i="3"/>
  <c r="R1450" i="3" s="1"/>
  <c r="P1118" i="3"/>
  <c r="R1118" i="3" s="1"/>
  <c r="P1078" i="3"/>
  <c r="R1078" i="3" s="1"/>
  <c r="P974" i="3"/>
  <c r="R974" i="3" s="1"/>
  <c r="P794" i="3"/>
  <c r="R794" i="3" s="1"/>
  <c r="P682" i="3"/>
  <c r="R682" i="3" s="1"/>
  <c r="P1613" i="3"/>
  <c r="R1613" i="3" s="1"/>
  <c r="P1561" i="3"/>
  <c r="R1561" i="3" s="1"/>
  <c r="P1429" i="3"/>
  <c r="R1429" i="3" s="1"/>
  <c r="P1341" i="3"/>
  <c r="R1341" i="3" s="1"/>
  <c r="P1225" i="3"/>
  <c r="R1225" i="3" s="1"/>
  <c r="P1153" i="3"/>
  <c r="R1153" i="3" s="1"/>
  <c r="P825" i="3"/>
  <c r="R825" i="3" s="1"/>
  <c r="P1774" i="3"/>
  <c r="R1774" i="3" s="1"/>
  <c r="P1566" i="3"/>
  <c r="R1566" i="3" s="1"/>
  <c r="P1434" i="3"/>
  <c r="R1434" i="3" s="1"/>
  <c r="P1318" i="3"/>
  <c r="R1318" i="3" s="1"/>
  <c r="P930" i="3"/>
  <c r="R930" i="3" s="1"/>
  <c r="P594" i="3"/>
  <c r="R594" i="3" s="1"/>
  <c r="P1869" i="3"/>
  <c r="R1869" i="3" s="1"/>
  <c r="P1649" i="3"/>
  <c r="R1649" i="3" s="1"/>
  <c r="P1329" i="3"/>
  <c r="R1329" i="3" s="1"/>
  <c r="P1113" i="3"/>
  <c r="R1113" i="3" s="1"/>
  <c r="P705" i="3"/>
  <c r="R705" i="3" s="1"/>
  <c r="P509" i="3"/>
  <c r="R509" i="3" s="1"/>
  <c r="P408" i="3"/>
  <c r="R408" i="3" s="1"/>
  <c r="P1114" i="3"/>
  <c r="R1114" i="3" s="1"/>
  <c r="P602" i="3"/>
  <c r="R602" i="3" s="1"/>
  <c r="P1997" i="3"/>
  <c r="R1997" i="3" s="1"/>
  <c r="P1189" i="3"/>
  <c r="R1189" i="3" s="1"/>
  <c r="P865" i="3"/>
  <c r="R865" i="3" s="1"/>
  <c r="P944" i="3"/>
  <c r="R944" i="3" s="1"/>
  <c r="P1818" i="3"/>
  <c r="R1818" i="3" s="1"/>
  <c r="P1502" i="3"/>
  <c r="R1502" i="3" s="1"/>
  <c r="P1406" i="3"/>
  <c r="R1406" i="3" s="1"/>
  <c r="P1126" i="3"/>
  <c r="R1126" i="3" s="1"/>
  <c r="P1101" i="3"/>
  <c r="R1101" i="3" s="1"/>
  <c r="P1742" i="3"/>
  <c r="R1742" i="3" s="1"/>
  <c r="P1425" i="3"/>
  <c r="R1425" i="3" s="1"/>
  <c r="P2207" i="3"/>
  <c r="R2207" i="3" s="1"/>
  <c r="P2070" i="3"/>
  <c r="R2070" i="3" s="1"/>
  <c r="P2304" i="3"/>
  <c r="R2304" i="3" s="1"/>
  <c r="P2067" i="3"/>
  <c r="R2067" i="3" s="1"/>
  <c r="P2128" i="3"/>
  <c r="R2128" i="3" s="1"/>
  <c r="P2193" i="3"/>
  <c r="R2193" i="3" s="1"/>
  <c r="P2287" i="3"/>
  <c r="R2287" i="3" s="1"/>
  <c r="P2325" i="3"/>
  <c r="R2325" i="3" s="1"/>
  <c r="P2329" i="3"/>
  <c r="R2329" i="3" s="1"/>
  <c r="P2186" i="3"/>
  <c r="R2186" i="3" s="1"/>
  <c r="P2206" i="3"/>
  <c r="R2206" i="3" s="1"/>
  <c r="P2281" i="3"/>
  <c r="R2281" i="3" s="1"/>
  <c r="P2373" i="3"/>
  <c r="R2373" i="3" s="1"/>
  <c r="P2418" i="3"/>
  <c r="R2418" i="3" s="1"/>
  <c r="P1411" i="3"/>
  <c r="R1411" i="3" s="1"/>
  <c r="P1792" i="3"/>
  <c r="R1792" i="3" s="1"/>
  <c r="P839" i="3"/>
  <c r="R839" i="3" s="1"/>
  <c r="P723" i="3"/>
  <c r="R723" i="3" s="1"/>
  <c r="P571" i="3"/>
  <c r="R571" i="3" s="1"/>
  <c r="P740" i="3"/>
  <c r="R740" i="3" s="1"/>
  <c r="P1688" i="3"/>
  <c r="R1688" i="3" s="1"/>
  <c r="P1332" i="3"/>
  <c r="R1332" i="3" s="1"/>
  <c r="P452" i="3"/>
  <c r="R452" i="3" s="1"/>
  <c r="P44" i="3"/>
  <c r="R44" i="3" s="1"/>
  <c r="P1404" i="3"/>
  <c r="R1404" i="3" s="1"/>
  <c r="P1212" i="3"/>
  <c r="R1212" i="3" s="1"/>
  <c r="P832" i="3"/>
  <c r="R832" i="3" s="1"/>
  <c r="P538" i="3"/>
  <c r="R538" i="3" s="1"/>
  <c r="P1266" i="3"/>
  <c r="R1266" i="3" s="1"/>
  <c r="P1634" i="3"/>
  <c r="R1634" i="3" s="1"/>
  <c r="P874" i="3"/>
  <c r="R874" i="3" s="1"/>
  <c r="P1422" i="3"/>
  <c r="R1422" i="3" s="1"/>
  <c r="P1022" i="3"/>
  <c r="R1022" i="3" s="1"/>
  <c r="P518" i="3"/>
  <c r="R518" i="3" s="1"/>
  <c r="P1357" i="3"/>
  <c r="R1357" i="3" s="1"/>
  <c r="P1389" i="3"/>
  <c r="R1389" i="3" s="1"/>
  <c r="P642" i="3"/>
  <c r="R642" i="3" s="1"/>
  <c r="P1250" i="3"/>
  <c r="R1250" i="3" s="1"/>
  <c r="P1149" i="3"/>
  <c r="R1149" i="3" s="1"/>
  <c r="P2029" i="3"/>
  <c r="R2029" i="3" s="1"/>
  <c r="P710" i="3"/>
  <c r="R710" i="3" s="1"/>
  <c r="P217" i="3"/>
  <c r="R217" i="3" s="1"/>
  <c r="P1937" i="3"/>
  <c r="R1937" i="3" s="1"/>
  <c r="P153" i="3"/>
  <c r="R153" i="3" s="1"/>
  <c r="P481" i="3"/>
  <c r="R481" i="3" s="1"/>
  <c r="P1489" i="3"/>
  <c r="R1489" i="3" s="1"/>
  <c r="P1301" i="3"/>
  <c r="R1301" i="3" s="1"/>
  <c r="P345" i="3"/>
  <c r="R345" i="3" s="1"/>
  <c r="P1157" i="3"/>
  <c r="R1157" i="3" s="1"/>
  <c r="P1417" i="3"/>
  <c r="R1417" i="3" s="1"/>
  <c r="P1397" i="3"/>
  <c r="R1397" i="3" s="1"/>
  <c r="P2164" i="3"/>
  <c r="R2164" i="3" s="1"/>
  <c r="P2229" i="3"/>
  <c r="R2229" i="3" s="1"/>
  <c r="P2237" i="3"/>
  <c r="R2237" i="3" s="1"/>
  <c r="P2059" i="3"/>
  <c r="R2059" i="3" s="1"/>
  <c r="P2080" i="3"/>
  <c r="R2080" i="3" s="1"/>
  <c r="P2141" i="3"/>
  <c r="R2141" i="3" s="1"/>
  <c r="P2222" i="3"/>
  <c r="R2222" i="3" s="1"/>
  <c r="P2129" i="3"/>
  <c r="R2129" i="3" s="1"/>
  <c r="P2280" i="3"/>
  <c r="R2280" i="3" s="1"/>
  <c r="P2419" i="3"/>
  <c r="R2419" i="3" s="1"/>
  <c r="P2404" i="3"/>
  <c r="R2404" i="3" s="1"/>
  <c r="P2319" i="3"/>
  <c r="R2319" i="3" s="1"/>
  <c r="P1491" i="3"/>
  <c r="R1491" i="3" s="1"/>
  <c r="P1455" i="3"/>
  <c r="R1455" i="3" s="1"/>
  <c r="P1151" i="3"/>
  <c r="R1151" i="3" s="1"/>
  <c r="P1067" i="3"/>
  <c r="R1067" i="3" s="1"/>
  <c r="P787" i="3"/>
  <c r="R787" i="3" s="1"/>
  <c r="P763" i="3"/>
  <c r="R763" i="3" s="1"/>
  <c r="P743" i="3"/>
  <c r="R743" i="3" s="1"/>
  <c r="P1419" i="3"/>
  <c r="R1419" i="3" s="1"/>
  <c r="P915" i="3"/>
  <c r="R915" i="3" s="1"/>
  <c r="P479" i="3"/>
  <c r="R479" i="3" s="1"/>
  <c r="P287" i="3"/>
  <c r="R287" i="3" s="1"/>
  <c r="P119" i="3"/>
  <c r="R119" i="3" s="1"/>
  <c r="P1344" i="3"/>
  <c r="R1344" i="3" s="1"/>
  <c r="P531" i="3"/>
  <c r="R531" i="3" s="1"/>
  <c r="P215" i="3"/>
  <c r="R215" i="3" s="1"/>
  <c r="P132" i="3"/>
  <c r="R132" i="3" s="1"/>
  <c r="P1608" i="3"/>
  <c r="R1608" i="3" s="1"/>
  <c r="P172" i="3"/>
  <c r="R172" i="3" s="1"/>
  <c r="P792" i="3"/>
  <c r="R792" i="3" s="1"/>
  <c r="P728" i="3"/>
  <c r="R728" i="3" s="1"/>
  <c r="P978" i="3"/>
  <c r="R978" i="3" s="1"/>
  <c r="P1350" i="3"/>
  <c r="R1350" i="3" s="1"/>
  <c r="P654" i="3"/>
  <c r="R654" i="3" s="1"/>
  <c r="P990" i="3"/>
  <c r="R990" i="3" s="1"/>
  <c r="P1637" i="3"/>
  <c r="R1637" i="3" s="1"/>
  <c r="P629" i="3"/>
  <c r="R629" i="3" s="1"/>
  <c r="P645" i="3"/>
  <c r="R645" i="3" s="1"/>
  <c r="P757" i="3"/>
  <c r="R757" i="3" s="1"/>
  <c r="P1209" i="3"/>
  <c r="R1209" i="3" s="1"/>
  <c r="P1421" i="3"/>
  <c r="R1421" i="3" s="1"/>
  <c r="P373" i="3"/>
  <c r="R373" i="3" s="1"/>
  <c r="P709" i="3"/>
  <c r="R709" i="3" s="1"/>
  <c r="P2233" i="3"/>
  <c r="R2233" i="3" s="1"/>
  <c r="P2320" i="3"/>
  <c r="R2320" i="3" s="1"/>
  <c r="P2330" i="3"/>
  <c r="R2330" i="3" s="1"/>
  <c r="P2384" i="3"/>
  <c r="R2384" i="3" s="1"/>
  <c r="P2381" i="3"/>
  <c r="R2381" i="3" s="1"/>
  <c r="P2082" i="3"/>
  <c r="R2082" i="3" s="1"/>
  <c r="P2117" i="3"/>
  <c r="R2117" i="3" s="1"/>
  <c r="P2126" i="3"/>
  <c r="R2126" i="3" s="1"/>
  <c r="P2156" i="3"/>
  <c r="R2156" i="3" s="1"/>
  <c r="P2168" i="3"/>
  <c r="R2168" i="3" s="1"/>
  <c r="P2188" i="3"/>
  <c r="R2188" i="3" s="1"/>
  <c r="P2208" i="3"/>
  <c r="R2208" i="3" s="1"/>
  <c r="P2245" i="3"/>
  <c r="R2245" i="3" s="1"/>
  <c r="P2107" i="3"/>
  <c r="R2107" i="3" s="1"/>
  <c r="P2177" i="3"/>
  <c r="R2177" i="3" s="1"/>
  <c r="P2283" i="3"/>
  <c r="R2283" i="3" s="1"/>
  <c r="P2094" i="3"/>
  <c r="R2094" i="3" s="1"/>
  <c r="P2364" i="3"/>
  <c r="R2364" i="3" s="1"/>
  <c r="P2407" i="3"/>
  <c r="R2407" i="3" s="1"/>
  <c r="P2411" i="3"/>
  <c r="R2411" i="3" s="1"/>
  <c r="P2298" i="3"/>
  <c r="R2298" i="3" s="1"/>
  <c r="P2377" i="3"/>
  <c r="R2377" i="3" s="1"/>
  <c r="P40" i="3"/>
  <c r="R40" i="3" s="1"/>
  <c r="P30" i="3"/>
  <c r="R30" i="3" s="1"/>
  <c r="P2147" i="3"/>
  <c r="R2147" i="3" s="1"/>
  <c r="P2167" i="3"/>
  <c r="R2167" i="3" s="1"/>
  <c r="P2149" i="3"/>
  <c r="R2149" i="3" s="1"/>
  <c r="P2335" i="3"/>
  <c r="R2335" i="3" s="1"/>
  <c r="P2356" i="3"/>
  <c r="R2356" i="3" s="1"/>
  <c r="P2099" i="3"/>
  <c r="R2099" i="3" s="1"/>
  <c r="P2119" i="3"/>
  <c r="R2119" i="3" s="1"/>
  <c r="P2137" i="3"/>
  <c r="R2137" i="3" s="1"/>
  <c r="P2231" i="3"/>
  <c r="R2231" i="3" s="1"/>
  <c r="P2255" i="3"/>
  <c r="R2255" i="3" s="1"/>
  <c r="P2228" i="3"/>
  <c r="R2228" i="3" s="1"/>
  <c r="P2311" i="3"/>
  <c r="R2311" i="3" s="1"/>
  <c r="P2264" i="3"/>
  <c r="R2264" i="3" s="1"/>
  <c r="P2302" i="3"/>
  <c r="R2302" i="3" s="1"/>
  <c r="P639" i="3"/>
  <c r="R639" i="3" s="1"/>
  <c r="P2204" i="3"/>
  <c r="R2204" i="3" s="1"/>
  <c r="P2253" i="3"/>
  <c r="R2253" i="3" s="1"/>
  <c r="P2042" i="3"/>
  <c r="R2042" i="3" s="1"/>
  <c r="P2250" i="3"/>
  <c r="R2250" i="3" s="1"/>
  <c r="P2210" i="3"/>
  <c r="R2210" i="3" s="1"/>
  <c r="P2271" i="3"/>
  <c r="R2271" i="3" s="1"/>
  <c r="P2398" i="3"/>
  <c r="R2398" i="3" s="1"/>
  <c r="P2350" i="3"/>
  <c r="R2350" i="3" s="1"/>
  <c r="P2354" i="3"/>
  <c r="R2354" i="3" s="1"/>
  <c r="P1399" i="3"/>
  <c r="R1399" i="3" s="1"/>
  <c r="P983" i="3"/>
  <c r="R983" i="3" s="1"/>
  <c r="P1804" i="3"/>
  <c r="R1804" i="3" s="1"/>
  <c r="P1351" i="3"/>
  <c r="R1351" i="3" s="1"/>
  <c r="P991" i="3"/>
  <c r="R991" i="3" s="1"/>
  <c r="P1440" i="3"/>
  <c r="R1440" i="3" s="1"/>
  <c r="P1312" i="3"/>
  <c r="R1312" i="3" s="1"/>
  <c r="P1436" i="3"/>
  <c r="R1436" i="3" s="1"/>
  <c r="P1484" i="3"/>
  <c r="R1484" i="3" s="1"/>
  <c r="P968" i="3"/>
  <c r="R968" i="3" s="1"/>
  <c r="P1723" i="3"/>
  <c r="R1723" i="3" s="1"/>
  <c r="P1391" i="3"/>
  <c r="R1391" i="3" s="1"/>
  <c r="P28" i="3"/>
  <c r="R28" i="3" s="1"/>
  <c r="P524" i="3"/>
  <c r="R524" i="3" s="1"/>
  <c r="P23" i="3"/>
  <c r="R23" i="3" s="1"/>
  <c r="P730" i="3"/>
  <c r="R730" i="3" s="1"/>
  <c r="P378" i="3"/>
  <c r="R378" i="3" s="1"/>
  <c r="P1137" i="3"/>
  <c r="R1137" i="3" s="1"/>
  <c r="P1665" i="3"/>
  <c r="R1665" i="3" s="1"/>
  <c r="P1349" i="3"/>
  <c r="R1349" i="3" s="1"/>
  <c r="P2058" i="3"/>
  <c r="R2058" i="3" s="1"/>
  <c r="P2135" i="3"/>
  <c r="R2135" i="3" s="1"/>
  <c r="P2328" i="3"/>
  <c r="R2328" i="3" s="1"/>
  <c r="P2050" i="3"/>
  <c r="R2050" i="3" s="1"/>
  <c r="P2054" i="3"/>
  <c r="R2054" i="3" s="1"/>
  <c r="P2102" i="3"/>
  <c r="R2102" i="3" s="1"/>
  <c r="P2161" i="3"/>
  <c r="R2161" i="3" s="1"/>
  <c r="P2189" i="3"/>
  <c r="R2189" i="3" s="1"/>
  <c r="P2352" i="3"/>
  <c r="R2352" i="3" s="1"/>
  <c r="P2363" i="3"/>
  <c r="R2363" i="3" s="1"/>
  <c r="P2244" i="3"/>
  <c r="R2244" i="3" s="1"/>
  <c r="P443" i="3"/>
  <c r="R443" i="3" s="1"/>
  <c r="P959" i="3"/>
  <c r="R959" i="3" s="1"/>
  <c r="P2028" i="3"/>
  <c r="R2028" i="3" s="1"/>
  <c r="P735" i="3"/>
  <c r="R735" i="3" s="1"/>
  <c r="P1355" i="3"/>
  <c r="R1355" i="3" s="1"/>
  <c r="P1051" i="3"/>
  <c r="R1051" i="3" s="1"/>
  <c r="P439" i="3"/>
  <c r="R439" i="3" s="1"/>
  <c r="P1348" i="3"/>
  <c r="R1348" i="3" s="1"/>
  <c r="P892" i="3"/>
  <c r="R892" i="3" s="1"/>
  <c r="P1508" i="3"/>
  <c r="R1508" i="3" s="1"/>
  <c r="P1352" i="3"/>
  <c r="R1352" i="3" s="1"/>
  <c r="P1012" i="3"/>
  <c r="R1012" i="3" s="1"/>
  <c r="P1696" i="3"/>
  <c r="R1696" i="3" s="1"/>
  <c r="P484" i="3"/>
  <c r="R484" i="3" s="1"/>
  <c r="P724" i="3"/>
  <c r="R724" i="3" s="1"/>
  <c r="P1310" i="3"/>
  <c r="R1310" i="3" s="1"/>
  <c r="P625" i="3"/>
  <c r="R625" i="3" s="1"/>
  <c r="P1985" i="3"/>
  <c r="R1985" i="3" s="1"/>
  <c r="P1569" i="3"/>
  <c r="R1569" i="3" s="1"/>
  <c r="P1597" i="3"/>
  <c r="R1597" i="3" s="1"/>
  <c r="P478" i="3"/>
  <c r="R478" i="3" s="1"/>
  <c r="P1778" i="3"/>
  <c r="R1778" i="3" s="1"/>
  <c r="P2010" i="3"/>
  <c r="R2010" i="3" s="1"/>
  <c r="P637" i="3"/>
  <c r="R637" i="3" s="1"/>
  <c r="P793" i="3"/>
  <c r="R793" i="3" s="1"/>
  <c r="P1641" i="3"/>
  <c r="R1641" i="3" s="1"/>
  <c r="P69" i="3"/>
  <c r="R69" i="3" s="1"/>
  <c r="P2262" i="3"/>
  <c r="R2262" i="3" s="1"/>
  <c r="P2305" i="3"/>
  <c r="R2305" i="3" s="1"/>
  <c r="P2092" i="3"/>
  <c r="R2092" i="3" s="1"/>
  <c r="P2315" i="3"/>
  <c r="R2315" i="3" s="1"/>
  <c r="P2378" i="3"/>
  <c r="R2378" i="3" s="1"/>
  <c r="P2413" i="3"/>
  <c r="R2413" i="3" s="1"/>
  <c r="P2048" i="3"/>
  <c r="R2048" i="3" s="1"/>
  <c r="P2061" i="3"/>
  <c r="R2061" i="3" s="1"/>
  <c r="P2095" i="3"/>
  <c r="R2095" i="3" s="1"/>
  <c r="P2179" i="3"/>
  <c r="R2179" i="3" s="1"/>
  <c r="P2041" i="3"/>
  <c r="R2041" i="3" s="1"/>
  <c r="P2083" i="3"/>
  <c r="R2083" i="3" s="1"/>
  <c r="P2196" i="3"/>
  <c r="R2196" i="3" s="1"/>
  <c r="P2370" i="3"/>
  <c r="R2370" i="3" s="1"/>
  <c r="P2093" i="3"/>
  <c r="R2093" i="3" s="1"/>
  <c r="P2123" i="3"/>
  <c r="R2123" i="3" s="1"/>
  <c r="P2213" i="3"/>
  <c r="R2213" i="3" s="1"/>
  <c r="P2077" i="3"/>
  <c r="R2077" i="3" s="1"/>
  <c r="P2081" i="3"/>
  <c r="R2081" i="3" s="1"/>
  <c r="P2158" i="3"/>
  <c r="R2158" i="3" s="1"/>
  <c r="P2415" i="3"/>
  <c r="R2415" i="3" s="1"/>
  <c r="P2066" i="3"/>
  <c r="R2066" i="3" s="1"/>
  <c r="P2148" i="3"/>
  <c r="R2148" i="3" s="1"/>
  <c r="P2136" i="3"/>
  <c r="R2136" i="3" s="1"/>
  <c r="P2209" i="3"/>
  <c r="R2209" i="3" s="1"/>
  <c r="P2079" i="3"/>
  <c r="R2079" i="3" s="1"/>
  <c r="P2261" i="3"/>
  <c r="R2261" i="3" s="1"/>
  <c r="P2351" i="3"/>
  <c r="R2351" i="3" s="1"/>
  <c r="P2071" i="3"/>
  <c r="R2071" i="3" s="1"/>
  <c r="P2113" i="3"/>
  <c r="R2113" i="3" s="1"/>
  <c r="P2169" i="3"/>
  <c r="R2169" i="3" s="1"/>
  <c r="P2056" i="3"/>
  <c r="R2056" i="3" s="1"/>
  <c r="P2349" i="3"/>
  <c r="R2349" i="3" s="1"/>
  <c r="P2380" i="3"/>
  <c r="R2380" i="3" s="1"/>
  <c r="P2417" i="3"/>
  <c r="R2417" i="3" s="1"/>
  <c r="P2307" i="3"/>
  <c r="R2307" i="3" s="1"/>
  <c r="P2397" i="3"/>
  <c r="R2397" i="3" s="1"/>
  <c r="P2410" i="3"/>
  <c r="R2410" i="3" s="1"/>
  <c r="P1998" i="3"/>
  <c r="R1998" i="3" s="1"/>
  <c r="P1982" i="3"/>
  <c r="R1982" i="3" s="1"/>
  <c r="P1935" i="3"/>
  <c r="R1935" i="3" s="1"/>
  <c r="P1831" i="3"/>
  <c r="R1831" i="3" s="1"/>
  <c r="P1743" i="3"/>
  <c r="R1743" i="3" s="1"/>
  <c r="P1671" i="3"/>
  <c r="R1671" i="3" s="1"/>
  <c r="P1583" i="3"/>
  <c r="R1583" i="3" s="1"/>
  <c r="P1527" i="3"/>
  <c r="R1527" i="3" s="1"/>
  <c r="P1511" i="3"/>
  <c r="R1511" i="3" s="1"/>
  <c r="P1431" i="3"/>
  <c r="R1431" i="3" s="1"/>
  <c r="P1871" i="3"/>
  <c r="R1871" i="3" s="1"/>
  <c r="P1655" i="3"/>
  <c r="R1655" i="3" s="1"/>
  <c r="P1615" i="3"/>
  <c r="R1615" i="3" s="1"/>
  <c r="P1495" i="3"/>
  <c r="R1495" i="3" s="1"/>
  <c r="P1335" i="3"/>
  <c r="R1335" i="3" s="1"/>
  <c r="P1111" i="3"/>
  <c r="R1111" i="3" s="1"/>
  <c r="P1079" i="3"/>
  <c r="R1079" i="3" s="1"/>
  <c r="P1979" i="3"/>
  <c r="R1979" i="3" s="1"/>
  <c r="P1963" i="3"/>
  <c r="R1963" i="3" s="1"/>
  <c r="P1947" i="3"/>
  <c r="R1947" i="3" s="1"/>
  <c r="P1931" i="3"/>
  <c r="R1931" i="3" s="1"/>
  <c r="P1900" i="3"/>
  <c r="R1900" i="3" s="1"/>
  <c r="P2016" i="3"/>
  <c r="R2016" i="3" s="1"/>
  <c r="P1787" i="3"/>
  <c r="R1787" i="3" s="1"/>
  <c r="P1759" i="3"/>
  <c r="R1759" i="3" s="1"/>
  <c r="P1747" i="3"/>
  <c r="R1747" i="3" s="1"/>
  <c r="P1731" i="3"/>
  <c r="R1731" i="3" s="1"/>
  <c r="P1715" i="3"/>
  <c r="R1715" i="3" s="1"/>
  <c r="P1699" i="3"/>
  <c r="R1699" i="3" s="1"/>
  <c r="P1663" i="3"/>
  <c r="R1663" i="3" s="1"/>
  <c r="P1627" i="3"/>
  <c r="R1627" i="3" s="1"/>
  <c r="P1587" i="3"/>
  <c r="R1587" i="3" s="1"/>
  <c r="P1563" i="3"/>
  <c r="R1563" i="3" s="1"/>
  <c r="P1547" i="3"/>
  <c r="R1547" i="3" s="1"/>
  <c r="P1535" i="3"/>
  <c r="R1535" i="3" s="1"/>
  <c r="P1503" i="3"/>
  <c r="R1503" i="3" s="1"/>
  <c r="P1467" i="3"/>
  <c r="R1467" i="3" s="1"/>
  <c r="P1447" i="3"/>
  <c r="R1447" i="3" s="1"/>
  <c r="P1299" i="3"/>
  <c r="R1299" i="3" s="1"/>
  <c r="P1223" i="3"/>
  <c r="R1223" i="3" s="1"/>
  <c r="P1187" i="3"/>
  <c r="R1187" i="3" s="1"/>
  <c r="P1099" i="3"/>
  <c r="R1099" i="3" s="1"/>
  <c r="P1087" i="3"/>
  <c r="R1087" i="3" s="1"/>
  <c r="P1075" i="3"/>
  <c r="R1075" i="3" s="1"/>
  <c r="P1043" i="3"/>
  <c r="R1043" i="3" s="1"/>
  <c r="P1035" i="3"/>
  <c r="R1035" i="3" s="1"/>
  <c r="P999" i="3"/>
  <c r="R999" i="3" s="1"/>
  <c r="P967" i="3"/>
  <c r="R967" i="3" s="1"/>
  <c r="P947" i="3"/>
  <c r="R947" i="3" s="1"/>
  <c r="P935" i="3"/>
  <c r="R935" i="3" s="1"/>
  <c r="P555" i="3"/>
  <c r="R555" i="3" s="1"/>
  <c r="P463" i="3"/>
  <c r="R463" i="3" s="1"/>
  <c r="P1780" i="3"/>
  <c r="R1780" i="3" s="1"/>
  <c r="P1760" i="3"/>
  <c r="R1760" i="3" s="1"/>
  <c r="P655" i="3"/>
  <c r="R655" i="3" s="1"/>
  <c r="P575" i="3"/>
  <c r="R575" i="3" s="1"/>
  <c r="P539" i="3"/>
  <c r="R539" i="3" s="1"/>
  <c r="P1996" i="3"/>
  <c r="R1996" i="3" s="1"/>
  <c r="P1888" i="3"/>
  <c r="R1888" i="3" s="1"/>
  <c r="P1828" i="3"/>
  <c r="R1828" i="3" s="1"/>
  <c r="P1776" i="3"/>
  <c r="R1776" i="3" s="1"/>
  <c r="P1999" i="3"/>
  <c r="R1999" i="3" s="1"/>
  <c r="P1995" i="3"/>
  <c r="R1995" i="3" s="1"/>
  <c r="P1967" i="3"/>
  <c r="R1967" i="3" s="1"/>
  <c r="P1867" i="3"/>
  <c r="R1867" i="3" s="1"/>
  <c r="P875" i="3"/>
  <c r="R875" i="3" s="1"/>
  <c r="P859" i="3"/>
  <c r="R859" i="3" s="1"/>
  <c r="P823" i="3"/>
  <c r="R823" i="3" s="1"/>
  <c r="P779" i="3"/>
  <c r="R779" i="3" s="1"/>
  <c r="P727" i="3"/>
  <c r="R727" i="3" s="1"/>
  <c r="P695" i="3"/>
  <c r="R695" i="3" s="1"/>
  <c r="P427" i="3"/>
  <c r="R427" i="3" s="1"/>
  <c r="P243" i="3"/>
  <c r="R243" i="3" s="1"/>
  <c r="P2008" i="3"/>
  <c r="R2008" i="3" s="1"/>
  <c r="P1788" i="3"/>
  <c r="R1788" i="3" s="1"/>
  <c r="P1756" i="3"/>
  <c r="R1756" i="3" s="1"/>
  <c r="P499" i="3"/>
  <c r="R499" i="3" s="1"/>
  <c r="P1483" i="3"/>
  <c r="R1483" i="3" s="1"/>
  <c r="P1363" i="3"/>
  <c r="R1363" i="3" s="1"/>
  <c r="P1359" i="3"/>
  <c r="R1359" i="3" s="1"/>
  <c r="P1307" i="3"/>
  <c r="R1307" i="3" s="1"/>
  <c r="P1287" i="3"/>
  <c r="R1287" i="3" s="1"/>
  <c r="P1251" i="3"/>
  <c r="R1251" i="3" s="1"/>
  <c r="P1171" i="3"/>
  <c r="R1171" i="3" s="1"/>
  <c r="P1119" i="3"/>
  <c r="R1119" i="3" s="1"/>
  <c r="P1107" i="3"/>
  <c r="R1107" i="3" s="1"/>
  <c r="P1091" i="3"/>
  <c r="R1091" i="3" s="1"/>
  <c r="P1063" i="3"/>
  <c r="R1063" i="3" s="1"/>
  <c r="P971" i="3"/>
  <c r="R971" i="3" s="1"/>
  <c r="P931" i="3"/>
  <c r="R931" i="3" s="1"/>
  <c r="P819" i="3"/>
  <c r="R819" i="3" s="1"/>
  <c r="P747" i="3"/>
  <c r="R747" i="3" s="1"/>
  <c r="P715" i="3"/>
  <c r="R715" i="3" s="1"/>
  <c r="P699" i="3"/>
  <c r="R699" i="3" s="1"/>
  <c r="P667" i="3"/>
  <c r="R667" i="3" s="1"/>
  <c r="P607" i="3"/>
  <c r="R607" i="3" s="1"/>
  <c r="P599" i="3"/>
  <c r="R599" i="3" s="1"/>
  <c r="P559" i="3"/>
  <c r="R559" i="3" s="1"/>
  <c r="P447" i="3"/>
  <c r="R447" i="3" s="1"/>
  <c r="P363" i="3"/>
  <c r="R363" i="3" s="1"/>
  <c r="P355" i="3"/>
  <c r="R355" i="3" s="1"/>
  <c r="P347" i="3"/>
  <c r="R347" i="3" s="1"/>
  <c r="P187" i="3"/>
  <c r="R187" i="3" s="1"/>
  <c r="P1803" i="3"/>
  <c r="R1803" i="3" s="1"/>
  <c r="P1499" i="3"/>
  <c r="R1499" i="3" s="1"/>
  <c r="P1403" i="3"/>
  <c r="R1403" i="3" s="1"/>
  <c r="P1383" i="3"/>
  <c r="R1383" i="3" s="1"/>
  <c r="P1819" i="3"/>
  <c r="R1819" i="3" s="1"/>
  <c r="P1763" i="3"/>
  <c r="R1763" i="3" s="1"/>
  <c r="P1707" i="3"/>
  <c r="R1707" i="3" s="1"/>
  <c r="P1603" i="3"/>
  <c r="R1603" i="3" s="1"/>
  <c r="P1555" i="3"/>
  <c r="R1555" i="3" s="1"/>
  <c r="P1387" i="3"/>
  <c r="R1387" i="3" s="1"/>
  <c r="P1940" i="3"/>
  <c r="R1940" i="3" s="1"/>
  <c r="P1892" i="3"/>
  <c r="R1892" i="3" s="1"/>
  <c r="P1700" i="3"/>
  <c r="R1700" i="3" s="1"/>
  <c r="P1664" i="3"/>
  <c r="R1664" i="3" s="1"/>
  <c r="P1600" i="3"/>
  <c r="R1600" i="3" s="1"/>
  <c r="P1552" i="3"/>
  <c r="R1552" i="3" s="1"/>
  <c r="P1520" i="3"/>
  <c r="R1520" i="3" s="1"/>
  <c r="P1472" i="3"/>
  <c r="R1472" i="3" s="1"/>
  <c r="P1424" i="3"/>
  <c r="R1424" i="3" s="1"/>
  <c r="P1264" i="3"/>
  <c r="R1264" i="3" s="1"/>
  <c r="P1248" i="3"/>
  <c r="R1248" i="3" s="1"/>
  <c r="P1200" i="3"/>
  <c r="R1200" i="3" s="1"/>
  <c r="P1479" i="3"/>
  <c r="R1479" i="3" s="1"/>
  <c r="P67" i="3"/>
  <c r="R67" i="3" s="1"/>
  <c r="P1680" i="3"/>
  <c r="R1680" i="3" s="1"/>
  <c r="P1668" i="3"/>
  <c r="R1668" i="3" s="1"/>
  <c r="P1636" i="3"/>
  <c r="R1636" i="3" s="1"/>
  <c r="P1624" i="3"/>
  <c r="R1624" i="3" s="1"/>
  <c r="P1560" i="3"/>
  <c r="R1560" i="3" s="1"/>
  <c r="P1540" i="3"/>
  <c r="R1540" i="3" s="1"/>
  <c r="P1464" i="3"/>
  <c r="R1464" i="3" s="1"/>
  <c r="P1236" i="3"/>
  <c r="R1236" i="3" s="1"/>
  <c r="P1208" i="3"/>
  <c r="R1208" i="3" s="1"/>
  <c r="P1619" i="3"/>
  <c r="R1619" i="3" s="1"/>
  <c r="P1007" i="3"/>
  <c r="R1007" i="3" s="1"/>
  <c r="P1740" i="3"/>
  <c r="R1740" i="3" s="1"/>
  <c r="P1564" i="3"/>
  <c r="R1564" i="3" s="1"/>
  <c r="P1512" i="3"/>
  <c r="R1512" i="3" s="1"/>
  <c r="P1476" i="3"/>
  <c r="R1476" i="3" s="1"/>
  <c r="P1292" i="3"/>
  <c r="R1292" i="3" s="1"/>
  <c r="P1096" i="3"/>
  <c r="R1096" i="3" s="1"/>
  <c r="P1080" i="3"/>
  <c r="R1080" i="3" s="1"/>
  <c r="P1064" i="3"/>
  <c r="R1064" i="3" s="1"/>
  <c r="P1048" i="3"/>
  <c r="R1048" i="3" s="1"/>
  <c r="P1000" i="3"/>
  <c r="R1000" i="3" s="1"/>
  <c r="P828" i="3"/>
  <c r="R828" i="3" s="1"/>
  <c r="P808" i="3"/>
  <c r="R808" i="3" s="1"/>
  <c r="P656" i="3"/>
  <c r="R656" i="3" s="1"/>
  <c r="P612" i="3"/>
  <c r="R612" i="3" s="1"/>
  <c r="P1252" i="3"/>
  <c r="R1252" i="3" s="1"/>
  <c r="P1136" i="3"/>
  <c r="R1136" i="3" s="1"/>
  <c r="P1100" i="3"/>
  <c r="R1100" i="3" s="1"/>
  <c r="P960" i="3"/>
  <c r="R960" i="3" s="1"/>
  <c r="P888" i="3"/>
  <c r="R888" i="3" s="1"/>
  <c r="P860" i="3"/>
  <c r="R860" i="3" s="1"/>
  <c r="P824" i="3"/>
  <c r="R824" i="3" s="1"/>
  <c r="P820" i="3"/>
  <c r="R820" i="3" s="1"/>
  <c r="P760" i="3"/>
  <c r="R760" i="3" s="1"/>
  <c r="P348" i="3"/>
  <c r="R348" i="3" s="1"/>
  <c r="P332" i="3"/>
  <c r="R332" i="3" s="1"/>
  <c r="P16" i="3"/>
  <c r="R16" i="3" s="1"/>
  <c r="P1548" i="3"/>
  <c r="R1548" i="3" s="1"/>
  <c r="P1672" i="3"/>
  <c r="R1672" i="3" s="1"/>
  <c r="P1516" i="3"/>
  <c r="R1516" i="3" s="1"/>
  <c r="P1468" i="3"/>
  <c r="R1468" i="3" s="1"/>
  <c r="P1368" i="3"/>
  <c r="R1368" i="3" s="1"/>
  <c r="P1240" i="3"/>
  <c r="R1240" i="3" s="1"/>
  <c r="P1184" i="3"/>
  <c r="R1184" i="3" s="1"/>
  <c r="P1116" i="3"/>
  <c r="R1116" i="3" s="1"/>
  <c r="P1092" i="3"/>
  <c r="R1092" i="3" s="1"/>
  <c r="P1040" i="3"/>
  <c r="R1040" i="3" s="1"/>
  <c r="P568" i="3"/>
  <c r="R568" i="3" s="1"/>
  <c r="P1180" i="3"/>
  <c r="R1180" i="3" s="1"/>
  <c r="P1152" i="3"/>
  <c r="R1152" i="3" s="1"/>
  <c r="P1071" i="3"/>
  <c r="R1071" i="3" s="1"/>
  <c r="P1832" i="3"/>
  <c r="R1832" i="3" s="1"/>
  <c r="P1732" i="3"/>
  <c r="R1732" i="3" s="1"/>
  <c r="P1120" i="3"/>
  <c r="R1120" i="3" s="1"/>
  <c r="P1044" i="3"/>
  <c r="R1044" i="3" s="1"/>
  <c r="P992" i="3"/>
  <c r="R992" i="3" s="1"/>
  <c r="P840" i="3"/>
  <c r="R840" i="3" s="1"/>
  <c r="P776" i="3"/>
  <c r="R776" i="3" s="1"/>
  <c r="P620" i="3"/>
  <c r="R620" i="3" s="1"/>
  <c r="P464" i="3"/>
  <c r="R464" i="3" s="1"/>
  <c r="P308" i="3"/>
  <c r="R308" i="3" s="1"/>
  <c r="P104" i="3"/>
  <c r="R104" i="3" s="1"/>
  <c r="P1992" i="3"/>
  <c r="R1992" i="3" s="1"/>
  <c r="P1748" i="3"/>
  <c r="R1748" i="3" s="1"/>
  <c r="P1612" i="3"/>
  <c r="R1612" i="3" s="1"/>
  <c r="P816" i="3"/>
  <c r="R816" i="3" s="1"/>
  <c r="P600" i="3"/>
  <c r="R600" i="3" s="1"/>
  <c r="P624" i="3"/>
  <c r="R624" i="3" s="1"/>
  <c r="P752" i="3"/>
  <c r="R752" i="3" s="1"/>
  <c r="P1976" i="3"/>
  <c r="R1976" i="3" s="1"/>
  <c r="P1008" i="3"/>
  <c r="R1008" i="3" s="1"/>
  <c r="P596" i="3"/>
  <c r="R596" i="3" s="1"/>
  <c r="P916" i="3"/>
  <c r="R916" i="3" s="1"/>
  <c r="P688" i="3"/>
  <c r="R688" i="3" s="1"/>
  <c r="P920" i="3"/>
  <c r="R920" i="3" s="1"/>
  <c r="P242" i="3"/>
  <c r="R242" i="3" s="1"/>
  <c r="P450" i="3"/>
  <c r="R450" i="3" s="1"/>
  <c r="P562" i="3"/>
  <c r="R562" i="3" s="1"/>
  <c r="P578" i="3"/>
  <c r="R578" i="3" s="1"/>
  <c r="P610" i="3"/>
  <c r="R610" i="3" s="1"/>
  <c r="P618" i="3"/>
  <c r="R618" i="3" s="1"/>
  <c r="P802" i="3"/>
  <c r="R802" i="3" s="1"/>
  <c r="P826" i="3"/>
  <c r="R826" i="3" s="1"/>
  <c r="P842" i="3"/>
  <c r="R842" i="3" s="1"/>
  <c r="P1026" i="3"/>
  <c r="R1026" i="3" s="1"/>
  <c r="P1074" i="3"/>
  <c r="R1074" i="3" s="1"/>
  <c r="P1226" i="3"/>
  <c r="R1226" i="3" s="1"/>
  <c r="P1302" i="3"/>
  <c r="R1302" i="3" s="1"/>
  <c r="P1366" i="3"/>
  <c r="R1366" i="3" s="1"/>
  <c r="P1526" i="3"/>
  <c r="R1526" i="3" s="1"/>
  <c r="P1550" i="3"/>
  <c r="R1550" i="3" s="1"/>
  <c r="P1574" i="3"/>
  <c r="R1574" i="3" s="1"/>
  <c r="P1678" i="3"/>
  <c r="R1678" i="3" s="1"/>
  <c r="P1718" i="3"/>
  <c r="R1718" i="3" s="1"/>
  <c r="P1734" i="3"/>
  <c r="R1734" i="3" s="1"/>
  <c r="P1898" i="3"/>
  <c r="R1898" i="3" s="1"/>
  <c r="P1938" i="3"/>
  <c r="R1938" i="3" s="1"/>
  <c r="P1970" i="3"/>
  <c r="R1970" i="3" s="1"/>
  <c r="P1994" i="3"/>
  <c r="R1994" i="3" s="1"/>
  <c r="P1537" i="3"/>
  <c r="R1537" i="3" s="1"/>
  <c r="P1553" i="3"/>
  <c r="R1553" i="3" s="1"/>
  <c r="P1657" i="3"/>
  <c r="R1657" i="3" s="1"/>
  <c r="P1733" i="3"/>
  <c r="R1733" i="3" s="1"/>
  <c r="P1957" i="3"/>
  <c r="R1957" i="3" s="1"/>
  <c r="P130" i="3"/>
  <c r="R130" i="3" s="1"/>
  <c r="P346" i="3"/>
  <c r="R346" i="3" s="1"/>
  <c r="P1202" i="3"/>
  <c r="R1202" i="3" s="1"/>
  <c r="P1258" i="3"/>
  <c r="R1258" i="3" s="1"/>
  <c r="P1342" i="3"/>
  <c r="R1342" i="3" s="1"/>
  <c r="P1758" i="3"/>
  <c r="R1758" i="3" s="1"/>
  <c r="P1858" i="3"/>
  <c r="R1858" i="3" s="1"/>
  <c r="P1890" i="3"/>
  <c r="R1890" i="3" s="1"/>
  <c r="P441" i="3"/>
  <c r="R441" i="3" s="1"/>
  <c r="P1477" i="3"/>
  <c r="R1477" i="3" s="1"/>
  <c r="P1593" i="3"/>
  <c r="R1593" i="3" s="1"/>
  <c r="P1721" i="3"/>
  <c r="R1721" i="3" s="1"/>
  <c r="P1030" i="3"/>
  <c r="R1030" i="3" s="1"/>
  <c r="P401" i="3"/>
  <c r="R401" i="3" s="1"/>
  <c r="P465" i="3"/>
  <c r="R465" i="3" s="1"/>
  <c r="P1509" i="3"/>
  <c r="R1509" i="3" s="1"/>
  <c r="P1669" i="3"/>
  <c r="R1669" i="3" s="1"/>
  <c r="P1737" i="3"/>
  <c r="R1737" i="3" s="1"/>
  <c r="P14" i="3"/>
  <c r="R14" i="3" s="1"/>
  <c r="P446" i="3"/>
  <c r="R446" i="3" s="1"/>
  <c r="P686" i="3"/>
  <c r="R686" i="3" s="1"/>
  <c r="P798" i="3"/>
  <c r="R798" i="3" s="1"/>
  <c r="P862" i="3"/>
  <c r="R862" i="3" s="1"/>
  <c r="P1290" i="3"/>
  <c r="R1290" i="3" s="1"/>
  <c r="P569" i="3"/>
  <c r="R569" i="3" s="1"/>
  <c r="P657" i="3"/>
  <c r="R657" i="3" s="1"/>
  <c r="P753" i="3"/>
  <c r="R753" i="3" s="1"/>
  <c r="P861" i="3"/>
  <c r="R861" i="3" s="1"/>
  <c r="P881" i="3"/>
  <c r="R881" i="3" s="1"/>
  <c r="P1089" i="3"/>
  <c r="R1089" i="3" s="1"/>
  <c r="P1197" i="3"/>
  <c r="R1197" i="3" s="1"/>
  <c r="P1585" i="3"/>
  <c r="R1585" i="3" s="1"/>
  <c r="P1625" i="3"/>
  <c r="R1625" i="3" s="1"/>
  <c r="P1729" i="3"/>
  <c r="R1729" i="3" s="1"/>
  <c r="P1745" i="3"/>
  <c r="R1745" i="3" s="1"/>
  <c r="P1753" i="3"/>
  <c r="R1753" i="3" s="1"/>
  <c r="P750" i="3"/>
  <c r="R750" i="3" s="1"/>
  <c r="P902" i="3"/>
  <c r="R902" i="3" s="1"/>
  <c r="P1090" i="3"/>
  <c r="R1090" i="3" s="1"/>
  <c r="P1282" i="3"/>
  <c r="R1282" i="3" s="1"/>
  <c r="P1638" i="3"/>
  <c r="R1638" i="3" s="1"/>
  <c r="P1722" i="3"/>
  <c r="R1722" i="3" s="1"/>
  <c r="P1954" i="3"/>
  <c r="R1954" i="3" s="1"/>
  <c r="P2002" i="3"/>
  <c r="R2002" i="3" s="1"/>
  <c r="P1073" i="3"/>
  <c r="R1073" i="3" s="1"/>
  <c r="P1165" i="3"/>
  <c r="R1165" i="3" s="1"/>
  <c r="P1969" i="3"/>
  <c r="R1969" i="3" s="1"/>
  <c r="P46" i="3"/>
  <c r="R46" i="3" s="1"/>
  <c r="P1214" i="3"/>
  <c r="R1214" i="3" s="1"/>
  <c r="P1854" i="3"/>
  <c r="R1854" i="3" s="1"/>
  <c r="P365" i="3"/>
  <c r="R365" i="3" s="1"/>
  <c r="P381" i="3"/>
  <c r="R381" i="3" s="1"/>
  <c r="P413" i="3"/>
  <c r="R413" i="3" s="1"/>
  <c r="P461" i="3"/>
  <c r="R461" i="3" s="1"/>
  <c r="P573" i="3"/>
  <c r="R573" i="3" s="1"/>
  <c r="P589" i="3"/>
  <c r="R589" i="3" s="1"/>
  <c r="P765" i="3"/>
  <c r="R765" i="3" s="1"/>
  <c r="P841" i="3"/>
  <c r="R841" i="3" s="1"/>
  <c r="P1005" i="3"/>
  <c r="R1005" i="3" s="1"/>
  <c r="P1021" i="3"/>
  <c r="R1021" i="3" s="1"/>
  <c r="P1169" i="3"/>
  <c r="R1169" i="3" s="1"/>
  <c r="P1281" i="3"/>
  <c r="R1281" i="3" s="1"/>
  <c r="P1757" i="3"/>
  <c r="R1757" i="3" s="1"/>
  <c r="P1793" i="3"/>
  <c r="R1793" i="3" s="1"/>
  <c r="P1973" i="3"/>
  <c r="R1973" i="3" s="1"/>
  <c r="P250" i="3"/>
  <c r="R250" i="3" s="1"/>
  <c r="P458" i="3"/>
  <c r="R458" i="3" s="1"/>
  <c r="P554" i="3"/>
  <c r="R554" i="3" s="1"/>
  <c r="P674" i="3"/>
  <c r="R674" i="3" s="1"/>
  <c r="P786" i="3"/>
  <c r="R786" i="3" s="1"/>
  <c r="P1002" i="3"/>
  <c r="R1002" i="3" s="1"/>
  <c r="P1034" i="3"/>
  <c r="R1034" i="3" s="1"/>
  <c r="P1058" i="3"/>
  <c r="R1058" i="3" s="1"/>
  <c r="P1286" i="3"/>
  <c r="R1286" i="3" s="1"/>
  <c r="P1374" i="3"/>
  <c r="R1374" i="3" s="1"/>
  <c r="P1398" i="3"/>
  <c r="R1398" i="3" s="1"/>
  <c r="P1494" i="3"/>
  <c r="R1494" i="3" s="1"/>
  <c r="P1542" i="3"/>
  <c r="R1542" i="3" s="1"/>
  <c r="P1670" i="3"/>
  <c r="R1670" i="3" s="1"/>
  <c r="P1874" i="3"/>
  <c r="R1874" i="3" s="1"/>
  <c r="P553" i="3"/>
  <c r="R553" i="3" s="1"/>
  <c r="P1445" i="3"/>
  <c r="R1445" i="3" s="1"/>
  <c r="P542" i="3"/>
  <c r="R542" i="3" s="1"/>
  <c r="P1098" i="3"/>
  <c r="R1098" i="3" s="1"/>
  <c r="P1682" i="3"/>
  <c r="R1682" i="3" s="1"/>
  <c r="P1181" i="3"/>
  <c r="R1181" i="3" s="1"/>
  <c r="P1601" i="3"/>
  <c r="R1601" i="3" s="1"/>
  <c r="P1889" i="3"/>
  <c r="R1889" i="3" s="1"/>
  <c r="P134" i="3"/>
  <c r="R134" i="3" s="1"/>
  <c r="P330" i="3"/>
  <c r="R330" i="3" s="1"/>
  <c r="P558" i="3"/>
  <c r="R558" i="3" s="1"/>
  <c r="P678" i="3"/>
  <c r="R678" i="3" s="1"/>
  <c r="P958" i="3"/>
  <c r="R958" i="3" s="1"/>
  <c r="P1046" i="3"/>
  <c r="R1046" i="3" s="1"/>
  <c r="P313" i="3"/>
  <c r="R313" i="3" s="1"/>
  <c r="P361" i="3"/>
  <c r="R361" i="3" s="1"/>
  <c r="P1205" i="3"/>
  <c r="R1205" i="3" s="1"/>
  <c r="P1237" i="3"/>
  <c r="R1237" i="3" s="1"/>
  <c r="P1578" i="3"/>
  <c r="R1578" i="3" s="1"/>
  <c r="P94" i="3"/>
  <c r="R94" i="3" s="1"/>
  <c r="P1354" i="3"/>
  <c r="R1354" i="3" s="1"/>
  <c r="P1482" i="3"/>
  <c r="R1482" i="3" s="1"/>
  <c r="P189" i="3"/>
  <c r="R189" i="3" s="1"/>
  <c r="P269" i="3"/>
  <c r="R269" i="3" s="1"/>
  <c r="P333" i="3"/>
  <c r="R333" i="3" s="1"/>
  <c r="P501" i="3"/>
  <c r="R501" i="3" s="1"/>
  <c r="P597" i="3"/>
  <c r="R597" i="3" s="1"/>
  <c r="P613" i="3"/>
  <c r="R613" i="3" s="1"/>
  <c r="P801" i="3"/>
  <c r="R801" i="3" s="1"/>
  <c r="P833" i="3"/>
  <c r="R833" i="3" s="1"/>
  <c r="P885" i="3"/>
  <c r="R885" i="3" s="1"/>
  <c r="P1273" i="3"/>
  <c r="R1273" i="3" s="1"/>
  <c r="P185" i="3"/>
  <c r="R185" i="3" s="1"/>
  <c r="P1401" i="3"/>
  <c r="R1401" i="3" s="1"/>
  <c r="P1306" i="3"/>
  <c r="R1306" i="3" s="1"/>
  <c r="P1514" i="3"/>
  <c r="R1514" i="3" s="1"/>
  <c r="P1377" i="3"/>
  <c r="R1377" i="3" s="1"/>
  <c r="P309" i="3"/>
  <c r="R309" i="3" s="1"/>
  <c r="P890" i="3"/>
  <c r="R890" i="3" s="1"/>
  <c r="P853" i="3"/>
  <c r="R853" i="3" s="1"/>
  <c r="P289" i="3"/>
  <c r="R289" i="3" s="1"/>
  <c r="P985" i="3"/>
  <c r="R985" i="3" s="1"/>
  <c r="P1141" i="3"/>
  <c r="R1141" i="3" s="1"/>
  <c r="P1221" i="3"/>
  <c r="R1221" i="3" s="1"/>
  <c r="P1361" i="3"/>
  <c r="R1361" i="3" s="1"/>
  <c r="P1070" i="3"/>
  <c r="R1070" i="3" s="1"/>
  <c r="P1069" i="3"/>
  <c r="R1069" i="3" s="1"/>
  <c r="P1129" i="3"/>
  <c r="R1129" i="3" s="1"/>
  <c r="P1381" i="3"/>
  <c r="R1381" i="3" s="1"/>
  <c r="P1673" i="3"/>
  <c r="R1673" i="3" s="1"/>
  <c r="P1877" i="3"/>
  <c r="R1877" i="3" s="1"/>
  <c r="P1925" i="3"/>
  <c r="R1925" i="3" s="1"/>
  <c r="P1338" i="3"/>
  <c r="R1338" i="3" s="1"/>
  <c r="P1262" i="3"/>
  <c r="R1262" i="3" s="1"/>
  <c r="P1546" i="3"/>
  <c r="R1546" i="3" s="1"/>
  <c r="P1674" i="3"/>
  <c r="R1674" i="3" s="1"/>
  <c r="P1770" i="3"/>
  <c r="R1770" i="3" s="1"/>
  <c r="P405" i="3"/>
  <c r="R405" i="3" s="1"/>
  <c r="P725" i="3"/>
  <c r="R725" i="3" s="1"/>
  <c r="P901" i="3"/>
  <c r="R901" i="3" s="1"/>
  <c r="P1618" i="3"/>
  <c r="R1618" i="3" s="1"/>
  <c r="P1490" i="3"/>
  <c r="R1490" i="3" s="1"/>
  <c r="P1253" i="3"/>
  <c r="R1253" i="3" s="1"/>
  <c r="P1802" i="3"/>
  <c r="R1802" i="3" s="1"/>
  <c r="P449" i="3"/>
  <c r="R449" i="3" s="1"/>
  <c r="P1285" i="3"/>
  <c r="R1285" i="3" s="1"/>
  <c r="P1274" i="3"/>
  <c r="R1274" i="3" s="1"/>
  <c r="P1570" i="3"/>
  <c r="R1570" i="3" s="1"/>
  <c r="P1614" i="3"/>
  <c r="R1614" i="3" s="1"/>
  <c r="P1730" i="3"/>
  <c r="R1730" i="3" s="1"/>
  <c r="P1830" i="3"/>
  <c r="R1830" i="3" s="1"/>
  <c r="P1990" i="3"/>
  <c r="R1990" i="3" s="1"/>
  <c r="P493" i="3"/>
  <c r="R493" i="3" s="1"/>
  <c r="P749" i="3"/>
  <c r="R749" i="3" s="1"/>
  <c r="P849" i="3"/>
  <c r="R849" i="3" s="1"/>
  <c r="P1085" i="3"/>
  <c r="R1085" i="3" s="1"/>
  <c r="P1161" i="3"/>
  <c r="R1161" i="3" s="1"/>
  <c r="P1233" i="3"/>
  <c r="R1233" i="3" s="1"/>
  <c r="P1365" i="3"/>
  <c r="R1365" i="3" s="1"/>
  <c r="P1769" i="3"/>
  <c r="R1769" i="3" s="1"/>
  <c r="P1901" i="3"/>
  <c r="R1901" i="3" s="1"/>
  <c r="P1949" i="3"/>
  <c r="R1949" i="3" s="1"/>
  <c r="P1102" i="3"/>
  <c r="R1102" i="3" s="1"/>
  <c r="P1873" i="3"/>
  <c r="R1873" i="3" s="1"/>
  <c r="P1322" i="3"/>
  <c r="R1322" i="3" s="1"/>
  <c r="P549" i="3"/>
  <c r="R549" i="3" s="1"/>
  <c r="P2125" i="3"/>
  <c r="R2125" i="3" s="1"/>
  <c r="P2175" i="3"/>
  <c r="R2175" i="3" s="1"/>
  <c r="P2180" i="3"/>
  <c r="R2180" i="3" s="1"/>
  <c r="P2157" i="3"/>
  <c r="R2157" i="3" s="1"/>
  <c r="P2201" i="3"/>
  <c r="R2201" i="3" s="1"/>
  <c r="P2258" i="3"/>
  <c r="R2258" i="3" s="1"/>
  <c r="P2104" i="3"/>
  <c r="R2104" i="3" s="1"/>
  <c r="P2395" i="3"/>
  <c r="R2395" i="3" s="1"/>
  <c r="P2199" i="3"/>
  <c r="R2199" i="3" s="1"/>
  <c r="P2053" i="3"/>
  <c r="R2053" i="3" s="1"/>
  <c r="P2277" i="3"/>
  <c r="R2277" i="3" s="1"/>
  <c r="P2299" i="3"/>
  <c r="R2299" i="3" s="1"/>
  <c r="P2076" i="3"/>
  <c r="R2076" i="3" s="1"/>
  <c r="P2254" i="3"/>
  <c r="R2254" i="3" s="1"/>
  <c r="P2266" i="3"/>
  <c r="R2266" i="3" s="1"/>
  <c r="P2270" i="3"/>
  <c r="R2270" i="3" s="1"/>
  <c r="P2339" i="3"/>
  <c r="R2339" i="3" s="1"/>
  <c r="P2236" i="3"/>
  <c r="R2236" i="3" s="1"/>
  <c r="P2409" i="3"/>
  <c r="R2409" i="3" s="1"/>
  <c r="P1115" i="3"/>
  <c r="R1115" i="3" s="1"/>
  <c r="P1936" i="3"/>
  <c r="R1936" i="3" s="1"/>
  <c r="P1932" i="3"/>
  <c r="R1932" i="3" s="1"/>
  <c r="P2012" i="3"/>
  <c r="R2012" i="3" s="1"/>
  <c r="P1139" i="3"/>
  <c r="R1139" i="3" s="1"/>
  <c r="P843" i="3"/>
  <c r="R843" i="3" s="1"/>
  <c r="P95" i="3"/>
  <c r="R95" i="3" s="1"/>
  <c r="P1908" i="3"/>
  <c r="R1908" i="3" s="1"/>
  <c r="P1595" i="3"/>
  <c r="R1595" i="3" s="1"/>
  <c r="P1232" i="3"/>
  <c r="R1232" i="3" s="1"/>
  <c r="P1160" i="3"/>
  <c r="R1160" i="3" s="1"/>
  <c r="P520" i="3"/>
  <c r="R520" i="3" s="1"/>
  <c r="P324" i="3"/>
  <c r="R324" i="3" s="1"/>
  <c r="P248" i="3"/>
  <c r="R248" i="3" s="1"/>
  <c r="P228" i="3"/>
  <c r="R228" i="3" s="1"/>
  <c r="P1020" i="3"/>
  <c r="R1020" i="3" s="1"/>
  <c r="P364" i="3"/>
  <c r="R364" i="3" s="1"/>
  <c r="P284" i="3"/>
  <c r="R284" i="3" s="1"/>
  <c r="P267" i="3"/>
  <c r="R267" i="3" s="1"/>
  <c r="P183" i="3"/>
  <c r="R183" i="3" s="1"/>
  <c r="P1268" i="3"/>
  <c r="R1268" i="3" s="1"/>
  <c r="P748" i="3"/>
  <c r="R748" i="3" s="1"/>
  <c r="P424" i="3"/>
  <c r="R424" i="3" s="1"/>
  <c r="P788" i="3"/>
  <c r="R788" i="3" s="1"/>
  <c r="P402" i="3"/>
  <c r="R402" i="3" s="1"/>
  <c r="P1194" i="3"/>
  <c r="R1194" i="3" s="1"/>
  <c r="P1861" i="3"/>
  <c r="R1861" i="3" s="1"/>
  <c r="P1989" i="3"/>
  <c r="R1989" i="3" s="1"/>
  <c r="P234" i="3"/>
  <c r="R234" i="3" s="1"/>
  <c r="P1066" i="3"/>
  <c r="R1066" i="3" s="1"/>
  <c r="P1162" i="3"/>
  <c r="R1162" i="3" s="1"/>
  <c r="P1594" i="3"/>
  <c r="R1594" i="3" s="1"/>
  <c r="P1786" i="3"/>
  <c r="R1786" i="3" s="1"/>
  <c r="P1914" i="3"/>
  <c r="R1914" i="3" s="1"/>
  <c r="P870" i="3"/>
  <c r="R870" i="3" s="1"/>
  <c r="P529" i="3"/>
  <c r="R529" i="3" s="1"/>
  <c r="P697" i="3"/>
  <c r="R697" i="3" s="1"/>
  <c r="P913" i="3"/>
  <c r="R913" i="3" s="1"/>
  <c r="P945" i="3"/>
  <c r="R945" i="3" s="1"/>
  <c r="P457" i="3"/>
  <c r="R457" i="3" s="1"/>
  <c r="P1705" i="3"/>
  <c r="R1705" i="3" s="1"/>
  <c r="P670" i="3"/>
  <c r="R670" i="3" s="1"/>
  <c r="P1838" i="3"/>
  <c r="R1838" i="3" s="1"/>
  <c r="P694" i="3"/>
  <c r="R694" i="3" s="1"/>
  <c r="P1138" i="3"/>
  <c r="R1138" i="3" s="1"/>
  <c r="P557" i="3"/>
  <c r="R557" i="3" s="1"/>
  <c r="P362" i="3"/>
  <c r="R362" i="3" s="1"/>
  <c r="P586" i="3"/>
  <c r="R586" i="3" s="1"/>
  <c r="P1766" i="3"/>
  <c r="R1766" i="3" s="1"/>
  <c r="P1469" i="3"/>
  <c r="R1469" i="3" s="1"/>
  <c r="P790" i="3"/>
  <c r="R790" i="3" s="1"/>
  <c r="P1122" i="3"/>
  <c r="R1122" i="3" s="1"/>
  <c r="P141" i="3"/>
  <c r="R141" i="3" s="1"/>
  <c r="P1505" i="3"/>
  <c r="R1505" i="3" s="1"/>
  <c r="P97" i="3"/>
  <c r="R97" i="3" s="1"/>
  <c r="P1701" i="3"/>
  <c r="R1701" i="3" s="1"/>
  <c r="P1498" i="3"/>
  <c r="R1498" i="3" s="1"/>
  <c r="P565" i="3"/>
  <c r="R565" i="3" s="1"/>
  <c r="P385" i="3"/>
  <c r="R385" i="3" s="1"/>
  <c r="P889" i="3"/>
  <c r="R889" i="3" s="1"/>
  <c r="P605" i="3"/>
  <c r="R605" i="3" s="1"/>
  <c r="P785" i="3"/>
  <c r="R785" i="3" s="1"/>
  <c r="P677" i="3"/>
  <c r="R677" i="3" s="1"/>
  <c r="P2040" i="3"/>
  <c r="R2040" i="3" s="1"/>
  <c r="P2225" i="3"/>
  <c r="R2225" i="3" s="1"/>
  <c r="P2145" i="3"/>
  <c r="R2145" i="3" s="1"/>
  <c r="P2226" i="3"/>
  <c r="R2226" i="3" s="1"/>
  <c r="P2317" i="3"/>
  <c r="R2317" i="3" s="1"/>
  <c r="P2362" i="3"/>
  <c r="R2362" i="3" s="1"/>
  <c r="P2247" i="3"/>
  <c r="R2247" i="3" s="1"/>
  <c r="P2275" i="3"/>
  <c r="R2275" i="3" s="1"/>
  <c r="P2353" i="3"/>
  <c r="R2353" i="3" s="1"/>
  <c r="P2403" i="3"/>
  <c r="R2403" i="3" s="1"/>
  <c r="P2412" i="3"/>
  <c r="R2412" i="3" s="1"/>
  <c r="P2240" i="3"/>
  <c r="R2240" i="3" s="1"/>
  <c r="P2289" i="3"/>
  <c r="R2289" i="3" s="1"/>
  <c r="P2361" i="3"/>
  <c r="R2361" i="3" s="1"/>
  <c r="P2375" i="3"/>
  <c r="R2375" i="3" s="1"/>
  <c r="P2414" i="3"/>
  <c r="R2414" i="3" s="1"/>
  <c r="P2393" i="3" l="1"/>
  <c r="R2393" i="3" s="1"/>
  <c r="P2358" i="3"/>
  <c r="R2358" i="3" s="1"/>
  <c r="P2303" i="3"/>
  <c r="R2303" i="3" s="1"/>
  <c r="P2139" i="3"/>
  <c r="R2139" i="3" s="1"/>
  <c r="P2112" i="3"/>
  <c r="R2112" i="3" s="1"/>
  <c r="P2052" i="3"/>
  <c r="R2052" i="3" s="1"/>
  <c r="P2120" i="3"/>
  <c r="R2120" i="3" s="1"/>
  <c r="P2203" i="3"/>
  <c r="R2203" i="3" s="1"/>
  <c r="P2389" i="3"/>
  <c r="R2389" i="3" s="1"/>
  <c r="P2348" i="3"/>
  <c r="R2348" i="3" s="1"/>
  <c r="P2291" i="3"/>
  <c r="R2291" i="3" s="1"/>
  <c r="P2127" i="3"/>
  <c r="R2127" i="3" s="1"/>
  <c r="P2108" i="3"/>
  <c r="R2108" i="3" s="1"/>
  <c r="P2074" i="3"/>
  <c r="R2074" i="3" s="1"/>
  <c r="P2096" i="3"/>
  <c r="R2096" i="3" s="1"/>
  <c r="P2367" i="3"/>
  <c r="R2367" i="3" s="1"/>
  <c r="P2334" i="3"/>
  <c r="R2334" i="3" s="1"/>
  <c r="P2278" i="3"/>
  <c r="R2278" i="3" s="1"/>
  <c r="P2122" i="3"/>
  <c r="R2122" i="3" s="1"/>
  <c r="P2103" i="3"/>
  <c r="R2103" i="3" s="1"/>
  <c r="P2055" i="3"/>
  <c r="R2055" i="3" s="1"/>
  <c r="P2400" i="3"/>
  <c r="R2400" i="3" s="1"/>
  <c r="P2360" i="3"/>
  <c r="R2360" i="3" s="1"/>
  <c r="P2332" i="3"/>
  <c r="R2332" i="3" s="1"/>
  <c r="P2215" i="3"/>
  <c r="R2215" i="3" s="1"/>
  <c r="P2114" i="3"/>
  <c r="R2114" i="3" s="1"/>
  <c r="P2098" i="3"/>
  <c r="R2098" i="3" s="1"/>
  <c r="P2357" i="3"/>
  <c r="R2357" i="3" s="1"/>
  <c r="Q673" i="3"/>
  <c r="P673" i="3"/>
  <c r="Q59" i="3"/>
  <c r="P59" i="3"/>
  <c r="Q344" i="3"/>
  <c r="P344" i="3"/>
  <c r="Q1631" i="3"/>
  <c r="P1631" i="3"/>
  <c r="Q679" i="3"/>
  <c r="P679" i="3"/>
  <c r="Q45" i="3"/>
  <c r="P45" i="3"/>
  <c r="Q417" i="3"/>
  <c r="P417" i="3"/>
  <c r="Q266" i="3"/>
  <c r="P266" i="3"/>
  <c r="Q2232" i="3"/>
  <c r="P2232" i="3"/>
  <c r="Q1158" i="3"/>
  <c r="P1158" i="3"/>
  <c r="Q1331" i="3"/>
  <c r="P1331" i="3"/>
  <c r="Q353" i="3"/>
  <c r="P353" i="3"/>
  <c r="Q420" i="3"/>
  <c r="P420" i="3"/>
  <c r="Q719" i="3"/>
  <c r="P719" i="3"/>
  <c r="Q733" i="3"/>
  <c r="P733" i="3"/>
  <c r="Q93" i="3"/>
  <c r="P93" i="3"/>
  <c r="Q445" i="3"/>
  <c r="P445" i="3"/>
  <c r="Q230" i="3"/>
  <c r="P230" i="3"/>
  <c r="Q370" i="3"/>
  <c r="P370" i="3"/>
  <c r="Q316" i="3"/>
  <c r="P316" i="3"/>
  <c r="Q85" i="3"/>
  <c r="P85" i="3"/>
  <c r="Q2085" i="3"/>
  <c r="P2085" i="3"/>
  <c r="Q268" i="3"/>
  <c r="P268" i="3"/>
  <c r="Q90" i="3"/>
  <c r="P90" i="3"/>
  <c r="Q388" i="3"/>
  <c r="P388" i="3"/>
  <c r="Q2345" i="3"/>
  <c r="P2345" i="3"/>
  <c r="Q2217" i="3"/>
  <c r="P2217" i="3"/>
  <c r="Q2242" i="3"/>
  <c r="P2242" i="3"/>
  <c r="Q2405" i="3"/>
  <c r="P2405" i="3"/>
  <c r="Q2406" i="3"/>
  <c r="P2406" i="3"/>
  <c r="Q89" i="3"/>
  <c r="P89" i="3"/>
  <c r="Q1242" i="3"/>
  <c r="P1242" i="3"/>
  <c r="Q1497" i="3"/>
  <c r="P1497" i="3"/>
  <c r="Q1130" i="3"/>
  <c r="P1130" i="3"/>
  <c r="Q1504" i="3"/>
  <c r="P1504" i="3"/>
  <c r="Q2219" i="3"/>
  <c r="P2219" i="3"/>
  <c r="Q76" i="3"/>
  <c r="P76" i="3"/>
  <c r="Q75" i="3"/>
  <c r="P75" i="3"/>
  <c r="Q2191" i="3"/>
  <c r="P2191" i="3"/>
  <c r="Q221" i="3"/>
  <c r="P221" i="3"/>
  <c r="Q222" i="3"/>
  <c r="P222" i="3"/>
  <c r="Q1245" i="3"/>
  <c r="P1245" i="3"/>
  <c r="Q2033" i="3"/>
  <c r="P2033" i="3"/>
  <c r="Q216" i="3"/>
  <c r="P216" i="3"/>
  <c r="Q376" i="3"/>
  <c r="P376" i="3"/>
  <c r="Q92" i="3"/>
  <c r="P92" i="3"/>
  <c r="Q240" i="3"/>
  <c r="P240" i="3"/>
  <c r="Q1235" i="3"/>
  <c r="P1235" i="3"/>
  <c r="Q409" i="3"/>
  <c r="P409" i="3"/>
  <c r="Q2224" i="3"/>
  <c r="P2224" i="3"/>
  <c r="Q2001" i="3"/>
  <c r="P2001" i="3"/>
  <c r="Q279" i="3"/>
  <c r="P279" i="3"/>
  <c r="P2038" i="3"/>
  <c r="Q2202" i="3"/>
  <c r="P2202" i="3"/>
  <c r="Q921" i="3"/>
  <c r="P921" i="3"/>
  <c r="Q58" i="3"/>
  <c r="P58" i="3"/>
  <c r="Q2288" i="3"/>
  <c r="P2288" i="3"/>
  <c r="Q973" i="3"/>
  <c r="P973" i="3"/>
  <c r="Q845" i="3"/>
  <c r="P845" i="3"/>
  <c r="Q732" i="3"/>
  <c r="P732" i="3"/>
  <c r="Q91" i="3"/>
  <c r="P91" i="3"/>
  <c r="Q2223" i="3"/>
  <c r="P2223" i="3"/>
  <c r="Q2248" i="3"/>
  <c r="P2248" i="3"/>
  <c r="Q2238" i="3"/>
  <c r="P2238" i="3"/>
  <c r="Q2391" i="3"/>
  <c r="P2391" i="3"/>
  <c r="Q1958" i="3"/>
  <c r="P1958" i="3"/>
  <c r="Q2192" i="3"/>
  <c r="P2192" i="3"/>
  <c r="Q734" i="3"/>
  <c r="P734" i="3"/>
  <c r="Q312" i="3"/>
  <c r="P312" i="3"/>
  <c r="R13" i="3"/>
  <c r="Q675" i="3"/>
  <c r="P675" i="3"/>
  <c r="Q73" i="3"/>
  <c r="P73" i="3"/>
  <c r="Q214" i="3"/>
  <c r="P214" i="3"/>
  <c r="Q636" i="3"/>
  <c r="P636" i="3"/>
  <c r="Q74" i="3"/>
  <c r="P74" i="3"/>
  <c r="Q556" i="3"/>
  <c r="P556" i="3"/>
  <c r="Q60" i="3"/>
  <c r="P60" i="3"/>
  <c r="Q588" i="3"/>
  <c r="P588" i="3"/>
  <c r="Q680" i="3"/>
  <c r="P680" i="3"/>
  <c r="Q1244" i="3"/>
  <c r="P1244" i="3"/>
  <c r="Q83" i="3"/>
  <c r="P83" i="3"/>
  <c r="Q339" i="3"/>
  <c r="P339" i="3"/>
  <c r="Q651" i="3"/>
  <c r="P651" i="3"/>
  <c r="Q731" i="3"/>
  <c r="P731" i="3"/>
  <c r="Q2086" i="3"/>
  <c r="P2086" i="3"/>
  <c r="Q2313" i="3"/>
  <c r="P2313" i="3"/>
  <c r="Q79" i="3"/>
  <c r="P79" i="3"/>
  <c r="Q2159" i="3"/>
  <c r="P2159" i="3"/>
  <c r="Q713" i="3"/>
  <c r="P713" i="3"/>
  <c r="Q1241" i="3"/>
  <c r="P1241" i="3"/>
  <c r="Q403" i="3"/>
  <c r="P403" i="3"/>
  <c r="Q88" i="3"/>
  <c r="P88" i="3"/>
  <c r="Q2324" i="3"/>
  <c r="P2324" i="3"/>
  <c r="Q1621" i="3"/>
  <c r="P1621" i="3"/>
  <c r="Q72" i="3"/>
  <c r="P72" i="3"/>
  <c r="Q691" i="3"/>
  <c r="P691" i="3"/>
  <c r="Q1243" i="3"/>
  <c r="P1243" i="3"/>
  <c r="Q1147" i="3"/>
  <c r="P1147" i="3"/>
  <c r="Q1323" i="3"/>
  <c r="P1323" i="3"/>
  <c r="Q366" i="3"/>
  <c r="P366" i="3"/>
  <c r="Q63" i="3"/>
  <c r="P63" i="3"/>
  <c r="Q71" i="3"/>
  <c r="P71" i="3"/>
  <c r="Q431" i="3"/>
  <c r="P431" i="3"/>
  <c r="Q49" i="3"/>
  <c r="P49" i="3"/>
  <c r="Q246" i="3"/>
  <c r="P246" i="3"/>
  <c r="Q120" i="3"/>
  <c r="P120" i="3"/>
  <c r="Q55" i="3"/>
  <c r="P55" i="3"/>
  <c r="Q43" i="3"/>
  <c r="P43" i="3"/>
  <c r="Q415" i="3"/>
  <c r="P415" i="3"/>
  <c r="Q739" i="3"/>
  <c r="P739" i="3"/>
  <c r="Q1131" i="3"/>
  <c r="P1131" i="3"/>
  <c r="Q50" i="3"/>
  <c r="P50" i="3"/>
  <c r="Q584" i="3"/>
  <c r="P584" i="3"/>
  <c r="Q2153" i="3"/>
  <c r="P2153" i="3"/>
  <c r="Q2182" i="3"/>
  <c r="P2182" i="3"/>
  <c r="Q2133" i="3"/>
  <c r="P2133" i="3"/>
  <c r="Q2130" i="3"/>
  <c r="P2130" i="3"/>
  <c r="H11" i="4"/>
  <c r="I11" i="4" s="1"/>
  <c r="H16" i="4"/>
  <c r="I16" i="4" s="1"/>
  <c r="H19" i="4"/>
  <c r="I19" i="4" s="1"/>
  <c r="H25" i="4"/>
  <c r="I25" i="4" s="1"/>
  <c r="H27" i="4"/>
  <c r="I27" i="4" s="1"/>
  <c r="H32" i="4"/>
  <c r="I32" i="4" s="1"/>
  <c r="H34" i="4"/>
  <c r="I34" i="4" s="1"/>
  <c r="H36" i="4"/>
  <c r="I36" i="4" s="1"/>
  <c r="H44" i="4"/>
  <c r="I44" i="4" s="1"/>
  <c r="H47" i="4"/>
  <c r="I47" i="4" s="1"/>
  <c r="H51" i="4"/>
  <c r="I51" i="4" s="1"/>
  <c r="H54" i="4"/>
  <c r="I54" i="4" s="1"/>
  <c r="H61" i="4"/>
  <c r="I61" i="4" s="1"/>
  <c r="H65" i="4"/>
  <c r="I65" i="4" s="1"/>
  <c r="H74" i="4"/>
  <c r="I74" i="4" s="1"/>
  <c r="H84" i="4"/>
  <c r="I84" i="4" s="1"/>
  <c r="H14" i="4"/>
  <c r="I14" i="4" s="1"/>
  <c r="H15" i="4"/>
  <c r="I15" i="4" s="1"/>
  <c r="H20" i="4"/>
  <c r="I20" i="4" s="1"/>
  <c r="H22" i="4"/>
  <c r="I22" i="4" s="1"/>
  <c r="H26" i="4"/>
  <c r="I26" i="4" s="1"/>
  <c r="H31" i="4"/>
  <c r="I31" i="4" s="1"/>
  <c r="H38" i="4"/>
  <c r="I38" i="4" s="1"/>
  <c r="H39" i="4"/>
  <c r="I39" i="4" s="1"/>
  <c r="H42" i="4"/>
  <c r="I42" i="4" s="1"/>
  <c r="H48" i="4"/>
  <c r="I48" i="4" s="1"/>
  <c r="H55" i="4"/>
  <c r="I55" i="4" s="1"/>
  <c r="H59" i="4"/>
  <c r="I59" i="4" s="1"/>
  <c r="H58" i="4"/>
  <c r="I58" i="4" s="1"/>
  <c r="H67" i="4"/>
  <c r="I67" i="4" s="1"/>
  <c r="H69" i="4"/>
  <c r="I69" i="4" s="1"/>
  <c r="H72" i="4"/>
  <c r="I72" i="4" s="1"/>
  <c r="H78" i="4"/>
  <c r="I78" i="4" s="1"/>
  <c r="H79" i="4"/>
  <c r="I79" i="4" s="1"/>
  <c r="H83" i="4"/>
  <c r="I83" i="4" s="1"/>
  <c r="H62" i="4"/>
  <c r="I62" i="4" s="1"/>
  <c r="H68" i="4"/>
  <c r="I68" i="4" s="1"/>
  <c r="H76" i="4"/>
  <c r="I76" i="4" s="1"/>
  <c r="H85" i="4"/>
  <c r="I85" i="4" s="1"/>
  <c r="H9" i="4"/>
  <c r="I9" i="4" s="1"/>
  <c r="H12" i="4"/>
  <c r="I12" i="4" s="1"/>
  <c r="H17" i="4"/>
  <c r="I17" i="4" s="1"/>
  <c r="H21" i="4"/>
  <c r="I21" i="4" s="1"/>
  <c r="H23" i="4"/>
  <c r="I23" i="4" s="1"/>
  <c r="H30" i="4"/>
  <c r="I30" i="4" s="1"/>
  <c r="H33" i="4"/>
  <c r="I33" i="4" s="1"/>
  <c r="H41" i="4"/>
  <c r="I41" i="4" s="1"/>
  <c r="H40" i="4"/>
  <c r="I40" i="4" s="1"/>
  <c r="H45" i="4"/>
  <c r="I45" i="4" s="1"/>
  <c r="H49" i="4"/>
  <c r="I49" i="4" s="1"/>
  <c r="H53" i="4"/>
  <c r="I53" i="4" s="1"/>
  <c r="H56" i="4"/>
  <c r="I56" i="4" s="1"/>
  <c r="H64" i="4"/>
  <c r="I64" i="4" s="1"/>
  <c r="H73" i="4"/>
  <c r="I73" i="4" s="1"/>
  <c r="H81" i="4"/>
  <c r="I81" i="4" s="1"/>
  <c r="H10" i="4"/>
  <c r="I10" i="4" s="1"/>
  <c r="H13" i="4"/>
  <c r="I13" i="4" s="1"/>
  <c r="H18" i="4"/>
  <c r="I18" i="4" s="1"/>
  <c r="H24" i="4"/>
  <c r="I24" i="4" s="1"/>
  <c r="H28" i="4"/>
  <c r="I28" i="4" s="1"/>
  <c r="H29" i="4"/>
  <c r="I29" i="4" s="1"/>
  <c r="H35" i="4"/>
  <c r="I35" i="4" s="1"/>
  <c r="H37" i="4"/>
  <c r="I37" i="4" s="1"/>
  <c r="H43" i="4"/>
  <c r="I43" i="4" s="1"/>
  <c r="H46" i="4"/>
  <c r="I46" i="4" s="1"/>
  <c r="H50" i="4"/>
  <c r="I50" i="4" s="1"/>
  <c r="H52" i="4"/>
  <c r="I52" i="4" s="1"/>
  <c r="H57" i="4"/>
  <c r="I57" i="4" s="1"/>
  <c r="H60" i="4"/>
  <c r="I60" i="4" s="1"/>
  <c r="H66" i="4"/>
  <c r="I66" i="4" s="1"/>
  <c r="H70" i="4"/>
  <c r="I70" i="4" s="1"/>
  <c r="H75" i="4"/>
  <c r="I75" i="4" s="1"/>
  <c r="H77" i="4"/>
  <c r="I77" i="4" s="1"/>
  <c r="H82" i="4"/>
  <c r="I82" i="4" s="1"/>
  <c r="H87" i="4"/>
  <c r="I87" i="4" s="1"/>
  <c r="H63" i="4"/>
  <c r="I63" i="4" s="1"/>
  <c r="H71" i="4"/>
  <c r="I71" i="4" s="1"/>
  <c r="H80" i="4"/>
  <c r="I80" i="4" s="1"/>
  <c r="H86" i="4"/>
  <c r="I86" i="4" s="1"/>
  <c r="Q2034" i="3" l="1"/>
  <c r="R2130" i="3"/>
  <c r="R2182" i="3"/>
  <c r="R584" i="3"/>
  <c r="R1131" i="3"/>
  <c r="R415" i="3"/>
  <c r="R55" i="3"/>
  <c r="R246" i="3"/>
  <c r="R431" i="3"/>
  <c r="R63" i="3"/>
  <c r="R1323" i="3"/>
  <c r="R1243" i="3"/>
  <c r="R72" i="3"/>
  <c r="R2324" i="3"/>
  <c r="R403" i="3"/>
  <c r="R713" i="3"/>
  <c r="R79" i="3"/>
  <c r="R2086" i="3"/>
  <c r="R651" i="3"/>
  <c r="R83" i="3"/>
  <c r="R680" i="3"/>
  <c r="R60" i="3"/>
  <c r="R74" i="3"/>
  <c r="R214" i="3"/>
  <c r="R675" i="3"/>
  <c r="R312" i="3"/>
  <c r="R2192" i="3"/>
  <c r="R2391" i="3"/>
  <c r="R2248" i="3"/>
  <c r="R91" i="3"/>
  <c r="R845" i="3"/>
  <c r="R2288" i="3"/>
  <c r="R921" i="3"/>
  <c r="R2038" i="3"/>
  <c r="R2001" i="3"/>
  <c r="R409" i="3"/>
  <c r="R240" i="3"/>
  <c r="R376" i="3"/>
  <c r="R2033" i="3"/>
  <c r="R222" i="3"/>
  <c r="R2191" i="3"/>
  <c r="R76" i="3"/>
  <c r="R1504" i="3"/>
  <c r="R1497" i="3"/>
  <c r="R89" i="3"/>
  <c r="R2405" i="3"/>
  <c r="R2217" i="3"/>
  <c r="R388" i="3"/>
  <c r="R268" i="3"/>
  <c r="R85" i="3"/>
  <c r="R370" i="3"/>
  <c r="R445" i="3"/>
  <c r="R733" i="3"/>
  <c r="R420" i="3"/>
  <c r="R1331" i="3"/>
  <c r="R2232" i="3"/>
  <c r="R417" i="3"/>
  <c r="R679" i="3"/>
  <c r="R344" i="3"/>
  <c r="R673" i="3"/>
  <c r="Q2088" i="3"/>
  <c r="Q2423" i="3" s="1"/>
  <c r="P2088" i="3"/>
  <c r="R2133" i="3"/>
  <c r="R2153" i="3"/>
  <c r="R50" i="3"/>
  <c r="R739" i="3"/>
  <c r="R43" i="3"/>
  <c r="R120" i="3"/>
  <c r="R49" i="3"/>
  <c r="R71" i="3"/>
  <c r="R366" i="3"/>
  <c r="R1147" i="3"/>
  <c r="R691" i="3"/>
  <c r="R1621" i="3"/>
  <c r="R88" i="3"/>
  <c r="R1241" i="3"/>
  <c r="R2159" i="3"/>
  <c r="R2313" i="3"/>
  <c r="R731" i="3"/>
  <c r="R339" i="3"/>
  <c r="R1244" i="3"/>
  <c r="R588" i="3"/>
  <c r="R556" i="3"/>
  <c r="R636" i="3"/>
  <c r="R73" i="3"/>
  <c r="P2034" i="3"/>
  <c r="R734" i="3"/>
  <c r="R1958" i="3"/>
  <c r="R2238" i="3"/>
  <c r="R2223" i="3"/>
  <c r="R732" i="3"/>
  <c r="R973" i="3"/>
  <c r="R58" i="3"/>
  <c r="R2202" i="3"/>
  <c r="R279" i="3"/>
  <c r="R2224" i="3"/>
  <c r="R1235" i="3"/>
  <c r="R92" i="3"/>
  <c r="R216" i="3"/>
  <c r="R1245" i="3"/>
  <c r="R221" i="3"/>
  <c r="R75" i="3"/>
  <c r="R2219" i="3"/>
  <c r="R1130" i="3"/>
  <c r="R1242" i="3"/>
  <c r="R2406" i="3"/>
  <c r="R2242" i="3"/>
  <c r="R2345" i="3"/>
  <c r="R90" i="3"/>
  <c r="R2085" i="3"/>
  <c r="R316" i="3"/>
  <c r="R230" i="3"/>
  <c r="R93" i="3"/>
  <c r="R719" i="3"/>
  <c r="R353" i="3"/>
  <c r="R1158" i="3"/>
  <c r="R266" i="3"/>
  <c r="R45" i="3"/>
  <c r="R1631" i="3"/>
  <c r="R59" i="3"/>
  <c r="R2034" i="3" l="1"/>
  <c r="R2088" i="3"/>
  <c r="R2423" i="3" s="1"/>
  <c r="P2423" i="3"/>
  <c r="P2424" i="3" s="1"/>
  <c r="Q2424" i="3"/>
  <c r="J90" i="4"/>
  <c r="R2424" i="3" l="1"/>
</calcChain>
</file>

<file path=xl/sharedStrings.xml><?xml version="1.0" encoding="utf-8"?>
<sst xmlns="http://schemas.openxmlformats.org/spreadsheetml/2006/main" count="177" uniqueCount="110">
  <si>
    <t>Crescimento Salarial =</t>
  </si>
  <si>
    <t>ao ano</t>
  </si>
  <si>
    <t>Taxa de Juros =</t>
  </si>
  <si>
    <t>→</t>
  </si>
  <si>
    <t>Máximo 6% ao ano como determina a legislação</t>
  </si>
  <si>
    <t>Taxa de Inflação =</t>
  </si>
  <si>
    <t>Maior ou igual a zero</t>
  </si>
  <si>
    <t>Fator Mensal de Perda =</t>
  </si>
  <si>
    <t>Capacidade Salarial =</t>
  </si>
  <si>
    <t>Decorrente da Taxa de Inflação</t>
  </si>
  <si>
    <t>Idade de Saída Masculina =</t>
  </si>
  <si>
    <t>Anos</t>
  </si>
  <si>
    <t>Idade de Saída Feminina =</t>
  </si>
  <si>
    <t>anos</t>
  </si>
  <si>
    <t>Mat</t>
  </si>
  <si>
    <t>Idades</t>
  </si>
  <si>
    <t>Tempos de Serviço</t>
  </si>
  <si>
    <t>Salários</t>
  </si>
  <si>
    <t>Atual</t>
  </si>
  <si>
    <t>Elegibilidade</t>
  </si>
  <si>
    <t>Futuro</t>
  </si>
  <si>
    <t>Projetado</t>
  </si>
  <si>
    <t>Participação</t>
  </si>
  <si>
    <t>Benefício</t>
  </si>
  <si>
    <t>(r-x)px</t>
  </si>
  <si>
    <t>är</t>
  </si>
  <si>
    <t>VABF</t>
  </si>
  <si>
    <t>Reserva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</si>
  <si>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</si>
  <si>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</si>
  <si>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</si>
  <si>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</si>
  <si>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</si>
  <si>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</si>
  <si>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</si>
  <si>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</si>
  <si>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</si>
  <si>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</si>
  <si>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</si>
  <si>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</si>
  <si>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</si>
  <si>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</si>
  <si>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</si>
  <si>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Tábua:</t>
  </si>
  <si>
    <t>Descrição:</t>
  </si>
  <si>
    <t>Tábua de Mortalidade de Válidos</t>
  </si>
  <si>
    <t>Carregamento:</t>
  </si>
  <si>
    <t>Nenhum</t>
  </si>
  <si>
    <t>Genero:</t>
  </si>
  <si>
    <t>Crescimento Salarial</t>
  </si>
  <si>
    <t>Taxa de Juros</t>
  </si>
  <si>
    <t>Sem Crescimento Salarial</t>
  </si>
  <si>
    <t>Com Crescimento Salarial</t>
  </si>
  <si>
    <t>x</t>
  </si>
  <si>
    <r>
      <t>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</si>
  <si>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</si>
  <si>
    <r>
      <t>D</t>
    </r>
    <r>
      <rPr>
        <vertAlign val="subscript"/>
        <sz val="10"/>
        <rFont val="Arial"/>
        <family val="2"/>
      </rPr>
      <t>x</t>
    </r>
  </si>
  <si>
    <r>
      <t>N</t>
    </r>
    <r>
      <rPr>
        <vertAlign val="subscript"/>
        <sz val="10"/>
        <rFont val="Arial"/>
        <family val="2"/>
      </rPr>
      <t>x</t>
    </r>
  </si>
  <si>
    <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</si>
  <si>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r>
      <t>s</t>
    </r>
    <r>
      <rPr>
        <b/>
        <sz val="10"/>
        <rFont val="Arial"/>
        <family val="2"/>
      </rPr>
      <t>D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</si>
  <si>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N</t>
    </r>
    <r>
      <rPr>
        <vertAlign val="subscript"/>
        <sz val="10"/>
        <rFont val="Arial"/>
        <family val="2"/>
      </rPr>
      <t>x</t>
    </r>
  </si>
  <si>
    <r>
      <t>s</t>
    </r>
    <r>
      <rPr>
        <b/>
        <sz val="10"/>
        <rFont val="Arial"/>
        <family val="2"/>
      </rPr>
      <t>ä</t>
    </r>
    <r>
      <rPr>
        <vertAlign val="subscript"/>
        <sz val="10"/>
        <rFont val="Arial"/>
        <family val="2"/>
      </rPr>
      <t>x</t>
    </r>
    <r>
      <rPr>
        <vertAlign val="superscript"/>
        <sz val="10"/>
        <rFont val="Arial"/>
        <family val="2"/>
      </rPr>
      <t>(12)</t>
    </r>
  </si>
  <si>
    <t>r-x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</si>
  <si>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(r-x)</t>
    </r>
  </si>
  <si>
    <t>r</t>
  </si>
  <si>
    <t>P</t>
  </si>
  <si>
    <t>Q</t>
  </si>
  <si>
    <t>Quanto será pago pelos participantes/patrocinador durante o ano</t>
  </si>
  <si>
    <t>Custo percentual do Plano em relação à Folha Salarial anual</t>
  </si>
  <si>
    <t>Custo do Plano considerando Concedidos e a Conceder</t>
  </si>
  <si>
    <t>Resultado do Plano de Benefícios</t>
  </si>
  <si>
    <t>Ativos</t>
  </si>
  <si>
    <t>Custo Normal (CN)</t>
  </si>
  <si>
    <t>Folha Anual (observem que a folha a ser considerada é a anual e na folha futura atuarial)</t>
  </si>
  <si>
    <t>Avaliação Atuarial para 3 Participantes Ativos</t>
  </si>
  <si>
    <t>Ativos Líquidos no momento da avaliação</t>
  </si>
  <si>
    <t>Avaliação Atuarial pelo Método de Crédito Unitário Projetado para 3 Participantes Ativos</t>
  </si>
  <si>
    <t>-</t>
  </si>
  <si>
    <t>Sexo        1-mas     2-fem</t>
  </si>
  <si>
    <t>Ambos os sexos</t>
  </si>
  <si>
    <t>IBGE - 2014</t>
  </si>
  <si>
    <t>Inativo Aposentado</t>
  </si>
  <si>
    <t>R</t>
  </si>
  <si>
    <t>Aposentadoria</t>
  </si>
  <si>
    <t>Total</t>
  </si>
  <si>
    <t>salário x</t>
  </si>
  <si>
    <t>salário r</t>
  </si>
  <si>
    <t>Br</t>
  </si>
  <si>
    <t>Br/sr</t>
  </si>
  <si>
    <t>Tempo de serviço</t>
  </si>
  <si>
    <t>sexo</t>
  </si>
  <si>
    <t>80% do TS</t>
  </si>
  <si>
    <t>&lt; sal dos 80%</t>
  </si>
  <si>
    <t>Média Br/sr =</t>
  </si>
  <si>
    <t>VABFx+1</t>
  </si>
  <si>
    <t>CNx+1</t>
  </si>
  <si>
    <t>RESERVAx+1</t>
  </si>
  <si>
    <t>S</t>
  </si>
  <si>
    <t>T</t>
  </si>
  <si>
    <t>U</t>
  </si>
  <si>
    <t>r-(x+1)</t>
  </si>
  <si>
    <r>
      <rPr>
        <sz val="10"/>
        <rFont val="Arial"/>
        <family val="2"/>
      </rPr>
      <t>v</t>
    </r>
    <r>
      <rPr>
        <vertAlign val="superscript"/>
        <sz val="10"/>
        <rFont val="Arial"/>
        <family val="2"/>
      </rPr>
      <t>(r-(x+1))</t>
    </r>
  </si>
  <si>
    <t>(r-(x+1))px+1</t>
  </si>
  <si>
    <t>Mês</t>
  </si>
  <si>
    <t>Reserva mensal</t>
  </si>
  <si>
    <t>fluxo de caixa mensal</t>
  </si>
  <si>
    <t>resultado</t>
  </si>
  <si>
    <t xml:space="preserve">contribuição </t>
  </si>
  <si>
    <t xml:space="preserve">benefício </t>
  </si>
  <si>
    <t>base para contribuição mensal dos aposentados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</si>
</sst>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(* #,##0_);_(* \(#,##0\);_(* &quot;-&quot;??_);_(@_)"/>
    <numFmt numFmtId="167" formatCode="000"/>
    <numFmt numFmtId="168" formatCode="_(* #,##0.00000_);_(* \(#,##0.00000\);_(* &quot;-&quot;??_);_(@_)"/>
    <numFmt numFmtId="169" formatCode="0.000000"/>
    <numFmt numFmtId="170" formatCode="0.0000000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5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57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10"/>
      <color indexed="57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18"/>
      <color rgb="FF003366"/>
      <name val="Cambria"/>
      <family val="1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rgb="FF996600"/>
      <name val="Liberation Sans"/>
    </font>
    <font>
      <sz val="8"/>
      <color rgb="FF000000"/>
      <name val="Arial"/>
      <family val="2"/>
    </font>
    <font>
      <sz val="10"/>
      <color rgb="FF333333"/>
      <name val="Liberation Sans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/>
    <xf numFmtId="0" fontId="46" fillId="0" borderId="30"/>
    <xf numFmtId="0" fontId="47" fillId="0" borderId="31"/>
    <xf numFmtId="0" fontId="48" fillId="0" borderId="32"/>
    <xf numFmtId="0" fontId="48" fillId="0" borderId="0"/>
    <xf numFmtId="0" fontId="25" fillId="12" borderId="0"/>
    <xf numFmtId="0" fontId="29" fillId="15" borderId="25"/>
    <xf numFmtId="0" fontId="43" fillId="15" borderId="29"/>
    <xf numFmtId="0" fontId="26" fillId="15" borderId="25"/>
    <xf numFmtId="0" fontId="28" fillId="0" borderId="27"/>
    <xf numFmtId="0" fontId="27" fillId="28" borderId="26"/>
    <xf numFmtId="0" fontId="44" fillId="0" borderId="0"/>
    <xf numFmtId="0" fontId="19" fillId="35" borderId="28"/>
    <xf numFmtId="0" fontId="45" fillId="0" borderId="0"/>
    <xf numFmtId="0" fontId="49" fillId="0" borderId="33"/>
    <xf numFmtId="0" fontId="21" fillId="29" borderId="0"/>
    <xf numFmtId="0" fontId="20" fillId="10" borderId="0"/>
    <xf numFmtId="0" fontId="20" fillId="16" borderId="0"/>
    <xf numFmtId="0" fontId="21" fillId="20" borderId="0"/>
    <xf numFmtId="0" fontId="21" fillId="30" borderId="0"/>
    <xf numFmtId="0" fontId="20" fillId="11" borderId="0"/>
    <xf numFmtId="0" fontId="20" fillId="17" borderId="0"/>
    <xf numFmtId="0" fontId="21" fillId="17" borderId="0"/>
    <xf numFmtId="0" fontId="21" fillId="31" borderId="0"/>
    <xf numFmtId="0" fontId="20" fillId="12" borderId="0"/>
    <xf numFmtId="0" fontId="20" fillId="18" borderId="0"/>
    <xf numFmtId="0" fontId="21" fillId="18" borderId="0"/>
    <xf numFmtId="0" fontId="21" fillId="21" borderId="0"/>
    <xf numFmtId="0" fontId="20" fillId="13" borderId="0"/>
    <xf numFmtId="0" fontId="20" fillId="13" borderId="0"/>
    <xf numFmtId="0" fontId="21" fillId="21" borderId="0"/>
    <xf numFmtId="0" fontId="21" fillId="22" borderId="0"/>
    <xf numFmtId="0" fontId="20" fillId="14" borderId="0"/>
    <xf numFmtId="0" fontId="20" fillId="16" borderId="0"/>
    <xf numFmtId="0" fontId="21" fillId="22" borderId="0"/>
    <xf numFmtId="0" fontId="21" fillId="32" borderId="0"/>
    <xf numFmtId="0" fontId="20" fillId="15" borderId="0"/>
    <xf numFmtId="0" fontId="20" fillId="19" borderId="0"/>
    <xf numFmtId="0" fontId="21" fillId="23" borderId="0"/>
    <xf numFmtId="0" fontId="22" fillId="0" borderId="0"/>
    <xf numFmtId="0" fontId="23" fillId="24" borderId="0"/>
    <xf numFmtId="0" fontId="23" fillId="25" borderId="0"/>
    <xf numFmtId="0" fontId="22" fillId="26" borderId="0"/>
    <xf numFmtId="0" fontId="24" fillId="27" borderId="0"/>
    <xf numFmtId="0" fontId="30" fillId="33" borderId="0"/>
    <xf numFmtId="0" fontId="31" fillId="0" borderId="0"/>
    <xf numFmtId="0" fontId="32" fillId="12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11" borderId="0"/>
    <xf numFmtId="0" fontId="39" fillId="34" borderId="0"/>
    <xf numFmtId="0" fontId="40" fillId="35" borderId="0"/>
    <xf numFmtId="0" fontId="41" fillId="0" borderId="0"/>
    <xf numFmtId="0" fontId="42" fillId="35" borderId="25"/>
    <xf numFmtId="0" fontId="19" fillId="0" borderId="0"/>
    <xf numFmtId="0" fontId="19" fillId="0" borderId="0"/>
    <xf numFmtId="0" fontId="24" fillId="0" borderId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39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2" fillId="46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3" fillId="38" borderId="0" applyNumberFormat="0" applyBorder="0" applyAlignment="0" applyProtection="0"/>
    <xf numFmtId="0" fontId="54" fillId="50" borderId="36" applyNumberFormat="0" applyAlignment="0" applyProtection="0"/>
    <xf numFmtId="0" fontId="55" fillId="51" borderId="37" applyNumberFormat="0" applyAlignment="0" applyProtection="0"/>
    <xf numFmtId="0" fontId="56" fillId="0" borderId="38" applyNumberFormat="0" applyFill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55" borderId="0" applyNumberFormat="0" applyBorder="0" applyAlignment="0" applyProtection="0"/>
    <xf numFmtId="0" fontId="57" fillId="41" borderId="36" applyNumberFormat="0" applyAlignment="0" applyProtection="0"/>
    <xf numFmtId="0" fontId="8" fillId="56" borderId="39" applyNumberFormat="0" applyFont="0" applyAlignment="0" applyProtection="0"/>
    <xf numFmtId="0" fontId="58" fillId="50" borderId="40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41" applyNumberFormat="0" applyFill="0" applyAlignment="0" applyProtection="0"/>
    <xf numFmtId="0" fontId="63" fillId="0" borderId="42" applyNumberFormat="0" applyFill="0" applyAlignment="0" applyProtection="0"/>
    <xf numFmtId="0" fontId="64" fillId="0" borderId="43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44" applyNumberFormat="0" applyFill="0" applyAlignment="0" applyProtection="0"/>
  </cellStyleXfs>
  <cellXfs count="133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0" xfId="0" applyFont="1" applyFill="1" applyBorder="1" applyAlignment="1">
      <alignment horizontal="right"/>
    </xf>
    <xf numFmtId="10" fontId="4" fillId="3" borderId="0" xfId="0" applyNumberFormat="1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10" fontId="4" fillId="3" borderId="0" xfId="2" applyNumberFormat="1" applyFont="1" applyFill="1" applyBorder="1"/>
    <xf numFmtId="0" fontId="5" fillId="3" borderId="0" xfId="0" applyFont="1" applyFill="1" applyBorder="1" applyAlignment="1">
      <alignment horizontal="center"/>
    </xf>
    <xf numFmtId="166" fontId="4" fillId="3" borderId="0" xfId="1" applyNumberFormat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6" fillId="4" borderId="0" xfId="0" applyFont="1" applyFill="1" applyAlignment="1">
      <alignment horizontal="right"/>
    </xf>
    <xf numFmtId="10" fontId="7" fillId="4" borderId="0" xfId="0" applyNumberFormat="1" applyFont="1" applyFill="1"/>
    <xf numFmtId="0" fontId="0" fillId="4" borderId="0" xfId="0" applyFill="1" applyAlignment="1">
      <alignment horizontal="right"/>
    </xf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0" xfId="3"/>
    <xf numFmtId="10" fontId="8" fillId="0" borderId="0" xfId="3" applyNumberFormat="1"/>
    <xf numFmtId="0" fontId="8" fillId="0" borderId="0" xfId="3" applyFill="1" applyBorder="1"/>
    <xf numFmtId="0" fontId="5" fillId="7" borderId="20" xfId="3" applyFont="1" applyFill="1" applyBorder="1" applyAlignment="1">
      <alignment horizontal="center"/>
    </xf>
    <xf numFmtId="0" fontId="5" fillId="7" borderId="21" xfId="3" applyFont="1" applyFill="1" applyBorder="1" applyAlignment="1">
      <alignment horizontal="center"/>
    </xf>
    <xf numFmtId="0" fontId="5" fillId="7" borderId="22" xfId="3" applyFont="1" applyFill="1" applyBorder="1" applyAlignment="1">
      <alignment horizontal="center"/>
    </xf>
    <xf numFmtId="0" fontId="13" fillId="7" borderId="22" xfId="3" applyFont="1" applyFill="1" applyBorder="1" applyAlignment="1">
      <alignment horizontal="center"/>
    </xf>
    <xf numFmtId="167" fontId="6" fillId="0" borderId="0" xfId="3" applyNumberFormat="1" applyFont="1" applyBorder="1"/>
    <xf numFmtId="166" fontId="0" fillId="0" borderId="0" xfId="4" applyNumberFormat="1" applyFont="1"/>
    <xf numFmtId="166" fontId="8" fillId="0" borderId="0" xfId="3" applyNumberFormat="1"/>
    <xf numFmtId="168" fontId="0" fillId="0" borderId="0" xfId="4" applyNumberFormat="1" applyFont="1"/>
    <xf numFmtId="0" fontId="8" fillId="0" borderId="0" xfId="3" applyAlignment="1">
      <alignment horizontal="center"/>
    </xf>
    <xf numFmtId="165" fontId="0" fillId="0" borderId="0" xfId="4" applyFont="1"/>
    <xf numFmtId="168" fontId="8" fillId="0" borderId="0" xfId="3" applyNumberFormat="1"/>
    <xf numFmtId="165" fontId="8" fillId="0" borderId="0" xfId="3" applyNumberFormat="1"/>
    <xf numFmtId="167" fontId="6" fillId="0" borderId="0" xfId="3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0" fillId="0" borderId="10" xfId="0" applyBorder="1"/>
    <xf numFmtId="165" fontId="0" fillId="0" borderId="10" xfId="0" applyNumberFormat="1" applyBorder="1"/>
    <xf numFmtId="0" fontId="0" fillId="0" borderId="12" xfId="0" applyBorder="1"/>
    <xf numFmtId="0" fontId="0" fillId="0" borderId="12" xfId="0" applyBorder="1" applyAlignment="1">
      <alignment horizontal="right"/>
    </xf>
    <xf numFmtId="165" fontId="14" fillId="0" borderId="12" xfId="0" applyNumberFormat="1" applyFont="1" applyBorder="1"/>
    <xf numFmtId="0" fontId="8" fillId="0" borderId="18" xfId="0" applyFont="1" applyBorder="1"/>
    <xf numFmtId="0" fontId="0" fillId="0" borderId="23" xfId="0" applyBorder="1"/>
    <xf numFmtId="0" fontId="0" fillId="0" borderId="23" xfId="0" applyBorder="1" applyAlignment="1">
      <alignment horizontal="right"/>
    </xf>
    <xf numFmtId="165" fontId="14" fillId="0" borderId="23" xfId="0" applyNumberFormat="1" applyFont="1" applyBorder="1"/>
    <xf numFmtId="10" fontId="14" fillId="0" borderId="23" xfId="2" applyNumberFormat="1" applyFon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0" fontId="0" fillId="0" borderId="24" xfId="0" applyBorder="1" applyAlignment="1">
      <alignment horizontal="right"/>
    </xf>
    <xf numFmtId="165" fontId="9" fillId="0" borderId="24" xfId="4" applyFont="1" applyBorder="1"/>
    <xf numFmtId="0" fontId="5" fillId="3" borderId="12" xfId="0" applyFont="1" applyFill="1" applyBorder="1"/>
    <xf numFmtId="165" fontId="15" fillId="3" borderId="12" xfId="0" applyNumberFormat="1" applyFont="1" applyFill="1" applyBorder="1"/>
    <xf numFmtId="4" fontId="17" fillId="0" borderId="0" xfId="0" applyNumberFormat="1" applyFont="1"/>
    <xf numFmtId="43" fontId="0" fillId="0" borderId="0" xfId="0" applyNumberFormat="1"/>
    <xf numFmtId="164" fontId="0" fillId="0" borderId="0" xfId="5" applyFont="1"/>
    <xf numFmtId="169" fontId="18" fillId="8" borderId="20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>
      <alignment vertical="center" textRotation="90"/>
    </xf>
    <xf numFmtId="0" fontId="3" fillId="0" borderId="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5" borderId="20" xfId="0" applyFont="1" applyFill="1" applyBorder="1"/>
    <xf numFmtId="0" fontId="9" fillId="5" borderId="20" xfId="0" applyFont="1" applyFill="1" applyBorder="1" applyAlignment="1">
      <alignment horizontal="center"/>
    </xf>
    <xf numFmtId="0" fontId="0" fillId="5" borderId="20" xfId="0" applyFill="1" applyBorder="1"/>
    <xf numFmtId="4" fontId="0" fillId="5" borderId="20" xfId="0" applyNumberFormat="1" applyFill="1" applyBorder="1"/>
    <xf numFmtId="0" fontId="9" fillId="9" borderId="20" xfId="0" applyFont="1" applyFill="1" applyBorder="1" applyAlignment="1">
      <alignment horizontal="center"/>
    </xf>
    <xf numFmtId="0" fontId="0" fillId="9" borderId="20" xfId="0" applyFill="1" applyBorder="1"/>
    <xf numFmtId="4" fontId="0" fillId="9" borderId="20" xfId="0" applyNumberFormat="1" applyFill="1" applyBorder="1"/>
    <xf numFmtId="0" fontId="0" fillId="0" borderId="0" xfId="0"/>
    <xf numFmtId="0" fontId="8" fillId="0" borderId="0" xfId="0" applyFont="1" applyFill="1" applyAlignment="1">
      <alignment horizontal="center" vertical="center"/>
    </xf>
    <xf numFmtId="0" fontId="16" fillId="7" borderId="34" xfId="0" applyFont="1" applyFill="1" applyBorder="1" applyAlignment="1">
      <alignment horizontal="center" vertical="top" textRotation="90"/>
    </xf>
    <xf numFmtId="0" fontId="0" fillId="9" borderId="34" xfId="0" applyFill="1" applyBorder="1"/>
    <xf numFmtId="0" fontId="16" fillId="7" borderId="19" xfId="0" applyFont="1" applyFill="1" applyBorder="1" applyAlignment="1">
      <alignment horizontal="center" vertical="top" textRotation="90"/>
    </xf>
    <xf numFmtId="0" fontId="9" fillId="9" borderId="34" xfId="0" applyFont="1" applyFill="1" applyBorder="1" applyAlignment="1">
      <alignment horizontal="center"/>
    </xf>
    <xf numFmtId="4" fontId="0" fillId="9" borderId="34" xfId="0" applyNumberFormat="1" applyFill="1" applyBorder="1"/>
    <xf numFmtId="0" fontId="2" fillId="2" borderId="0" xfId="0" applyFont="1" applyFill="1" applyAlignment="1">
      <alignment horizontal="center"/>
    </xf>
    <xf numFmtId="0" fontId="0" fillId="5" borderId="20" xfId="0" applyNumberFormat="1" applyFill="1" applyBorder="1"/>
    <xf numFmtId="4" fontId="50" fillId="5" borderId="20" xfId="0" applyNumberFormat="1" applyFont="1" applyFill="1" applyBorder="1"/>
    <xf numFmtId="0" fontId="50" fillId="9" borderId="20" xfId="0" applyFont="1" applyFill="1" applyBorder="1"/>
    <xf numFmtId="0" fontId="50" fillId="5" borderId="20" xfId="0" applyFont="1" applyFill="1" applyBorder="1"/>
    <xf numFmtId="0" fontId="50" fillId="5" borderId="20" xfId="0" applyNumberFormat="1" applyFont="1" applyFill="1" applyBorder="1"/>
    <xf numFmtId="4" fontId="50" fillId="9" borderId="34" xfId="0" applyNumberFormat="1" applyFont="1" applyFill="1" applyBorder="1"/>
    <xf numFmtId="4" fontId="50" fillId="9" borderId="20" xfId="0" applyNumberFormat="1" applyFont="1" applyFill="1" applyBorder="1"/>
    <xf numFmtId="1" fontId="0" fillId="0" borderId="0" xfId="0" applyNumberFormat="1"/>
    <xf numFmtId="2" fontId="0" fillId="0" borderId="0" xfId="0" applyNumberFormat="1"/>
    <xf numFmtId="4" fontId="0" fillId="0" borderId="20" xfId="0" applyNumberFormat="1" applyFill="1" applyBorder="1"/>
    <xf numFmtId="2" fontId="0" fillId="0" borderId="20" xfId="0" applyNumberFormat="1" applyBorder="1"/>
    <xf numFmtId="4" fontId="0" fillId="0" borderId="20" xfId="0" applyNumberFormat="1" applyBorder="1"/>
    <xf numFmtId="0" fontId="0" fillId="0" borderId="20" xfId="0" applyBorder="1"/>
    <xf numFmtId="4" fontId="0" fillId="0" borderId="0" xfId="0" applyNumberFormat="1"/>
    <xf numFmtId="0" fontId="0" fillId="0" borderId="20" xfId="0" applyFill="1" applyBorder="1"/>
    <xf numFmtId="0" fontId="6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0" fontId="8" fillId="0" borderId="20" xfId="3" applyNumberFormat="1" applyFill="1" applyBorder="1" applyAlignment="1">
      <alignment horizontal="center" vertical="center"/>
    </xf>
    <xf numFmtId="170" fontId="8" fillId="0" borderId="45" xfId="3" applyNumberFormat="1" applyFill="1" applyBorder="1" applyAlignment="1">
      <alignment horizontal="center" vertical="center"/>
    </xf>
    <xf numFmtId="170" fontId="8" fillId="8" borderId="20" xfId="3" applyNumberFormat="1" applyFill="1" applyBorder="1" applyAlignment="1">
      <alignment horizontal="center" vertical="center"/>
    </xf>
    <xf numFmtId="0" fontId="50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7" borderId="20" xfId="0" applyFill="1" applyBorder="1" applyAlignment="1">
      <alignment horizontal="center"/>
    </xf>
    <xf numFmtId="0" fontId="16" fillId="7" borderId="34" xfId="0" applyFont="1" applyFill="1" applyBorder="1" applyAlignment="1">
      <alignment horizontal="center" vertical="top" textRotation="90"/>
    </xf>
    <xf numFmtId="0" fontId="16" fillId="7" borderId="19" xfId="0" applyFont="1" applyFill="1" applyBorder="1" applyAlignment="1">
      <alignment horizontal="center" vertical="top" textRotation="90"/>
    </xf>
    <xf numFmtId="0" fontId="16" fillId="7" borderId="35" xfId="0" applyFont="1" applyFill="1" applyBorder="1" applyAlignment="1">
      <alignment horizontal="center" vertical="top" textRotation="90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6" borderId="20" xfId="3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06">
    <cellStyle name="20% - Ênfase1 2" xfId="23" xr:uid="{9692EC9E-EAFF-49BB-97FF-9C39E70AF6D0}"/>
    <cellStyle name="20% - Ênfase1 3" xfId="67" xr:uid="{171508AD-1A45-430A-A372-93CE03148B43}"/>
    <cellStyle name="20% - Ênfase2 2" xfId="27" xr:uid="{013E22AB-6354-4791-9301-4D5A08B0B771}"/>
    <cellStyle name="20% - Ênfase2 3" xfId="68" xr:uid="{B94591F2-111B-4B2E-8832-3F4021BF1968}"/>
    <cellStyle name="20% - Ênfase3 2" xfId="31" xr:uid="{F97CEBC0-08C5-44E7-A527-1AA7F596293F}"/>
    <cellStyle name="20% - Ênfase3 3" xfId="69" xr:uid="{D6AB6E5E-6F5B-45C9-9F31-E3D3802A9877}"/>
    <cellStyle name="20% - Ênfase4 2" xfId="35" xr:uid="{43C177D9-0090-43A4-B9FE-1011B8F63F61}"/>
    <cellStyle name="20% - Ênfase4 3" xfId="70" xr:uid="{2E31053F-8163-42F3-9000-A1B3D2203464}"/>
    <cellStyle name="20% - Ênfase5 2" xfId="39" xr:uid="{03975ACC-DE2A-41E9-B778-902CF97021A9}"/>
    <cellStyle name="20% - Ênfase5 3" xfId="71" xr:uid="{6BAECE56-707B-458D-B811-75C2EFAD0BED}"/>
    <cellStyle name="20% - Ênfase6 2" xfId="43" xr:uid="{D9B94BAD-6C52-4038-B876-427DE3EBC9C6}"/>
    <cellStyle name="20% - Ênfase6 3" xfId="72" xr:uid="{49D0312A-A9B4-40BA-BC98-E6F9DB21C8C8}"/>
    <cellStyle name="40% - Ênfase1 2" xfId="24" xr:uid="{FCA3CBBF-DB5B-499F-8A6F-55580AD8AD05}"/>
    <cellStyle name="40% - Ênfase1 3" xfId="73" xr:uid="{5D865296-5820-4E99-868E-57DFF104E7D4}"/>
    <cellStyle name="40% - Ênfase2 2" xfId="28" xr:uid="{84E52BFC-25D7-408C-85CD-02F6065627DD}"/>
    <cellStyle name="40% - Ênfase2 3" xfId="74" xr:uid="{6FE6C14D-9E5F-4261-96B6-365BA3B75156}"/>
    <cellStyle name="40% - Ênfase3 2" xfId="32" xr:uid="{A1EB09A6-7B02-4756-A505-7DF2C862BF57}"/>
    <cellStyle name="40% - Ênfase3 3" xfId="75" xr:uid="{3E543422-9AE4-4091-8C28-2F156EFE6FB6}"/>
    <cellStyle name="40% - Ênfase4 2" xfId="36" xr:uid="{A2A5F228-7B16-4BCE-83D8-7AFF8EA25C58}"/>
    <cellStyle name="40% - Ênfase4 3" xfId="76" xr:uid="{7F24C4CB-591B-485C-B83F-7FB7C0A4BB13}"/>
    <cellStyle name="40% - Ênfase5 2" xfId="40" xr:uid="{B6923B90-42B9-4FFB-9F1A-06FBDF3336FD}"/>
    <cellStyle name="40% - Ênfase5 3" xfId="77" xr:uid="{5F1381F8-E568-43CA-B638-2E985DEE60FF}"/>
    <cellStyle name="40% - Ênfase6 2" xfId="44" xr:uid="{51E447C9-CF5B-4D5D-A258-F1F1C225DFD0}"/>
    <cellStyle name="40% - Ênfase6 3" xfId="78" xr:uid="{41C3D8A5-ED44-4476-931E-5DFF7F252801}"/>
    <cellStyle name="60% - Ênfase1 2" xfId="25" xr:uid="{2EC1AA3E-F80C-48EA-AF2C-961A227F717B}"/>
    <cellStyle name="60% - Ênfase1 3" xfId="79" xr:uid="{EB81D80C-65BE-457C-B1B8-03619C27951F}"/>
    <cellStyle name="60% - Ênfase2 2" xfId="29" xr:uid="{B8E88DFF-C7E6-42D8-90EF-7B7D3C3E320F}"/>
    <cellStyle name="60% - Ênfase2 3" xfId="80" xr:uid="{A99F751C-0252-41BD-B3BE-B17E1217A334}"/>
    <cellStyle name="60% - Ênfase3 2" xfId="33" xr:uid="{1D0100BF-6588-48C6-934A-69D6AB7A4084}"/>
    <cellStyle name="60% - Ênfase3 3" xfId="81" xr:uid="{0C3BF64E-5389-4D93-848D-B25FD40954D5}"/>
    <cellStyle name="60% - Ênfase4 2" xfId="37" xr:uid="{E5965837-D64D-413B-96FF-162014F13C4B}"/>
    <cellStyle name="60% - Ênfase4 3" xfId="82" xr:uid="{21FCFEB2-136A-4FA3-B62D-BE882900C1D9}"/>
    <cellStyle name="60% - Ênfase5 2" xfId="41" xr:uid="{FFE217DD-C27A-45ED-A4A1-71938FEE6CA3}"/>
    <cellStyle name="60% - Ênfase5 3" xfId="83" xr:uid="{FF412A79-AF93-44F5-A6C5-60A06D8D3A8C}"/>
    <cellStyle name="60% - Ênfase6 2" xfId="45" xr:uid="{4DCD39DD-11E8-4483-A039-927756E55553}"/>
    <cellStyle name="60% - Ênfase6 3" xfId="84" xr:uid="{4A995B1A-1A13-467F-A7F0-AB20ECE7D0E3}"/>
    <cellStyle name="Accent" xfId="46" xr:uid="{A0B7DC3F-A3C4-4770-BC3A-BB83D3702AA9}"/>
    <cellStyle name="Accent 1" xfId="47" xr:uid="{CDA5EC20-F4A2-4A66-BCF5-2FEAF0F62DDC}"/>
    <cellStyle name="Accent 2" xfId="48" xr:uid="{CC294025-25E9-4B1C-99A3-7D6F7AADCE78}"/>
    <cellStyle name="Accent 3" xfId="49" xr:uid="{D8D9D79F-CAD4-4A49-B36F-AB9553C7F054}"/>
    <cellStyle name="Bad" xfId="50" xr:uid="{90B1BBED-A663-4F2C-A532-7D47FFE72875}"/>
    <cellStyle name="Bom 2" xfId="12" xr:uid="{01D4EC3F-CA2E-4BA6-87FB-F838A80FBC5C}"/>
    <cellStyle name="Bom 3" xfId="85" xr:uid="{ACE16833-A81A-463E-9C27-91ED2406932A}"/>
    <cellStyle name="Cálculo 2" xfId="15" xr:uid="{D129FC84-815D-4CAB-B121-F27D0049F02F}"/>
    <cellStyle name="Cálculo 3" xfId="86" xr:uid="{1C047CE9-164F-4014-86DB-89FA5437BDCA}"/>
    <cellStyle name="Célula de Verificação 2" xfId="17" xr:uid="{2606E44F-F97F-40EF-9E3C-5D63C28EFD7B}"/>
    <cellStyle name="Célula de Verificação 3" xfId="87" xr:uid="{27812657-683C-44D4-B8C6-5B81617F438D}"/>
    <cellStyle name="Célula Vinculada 2" xfId="16" xr:uid="{933A83E2-5649-405B-B901-147C5AE4C579}"/>
    <cellStyle name="Célula Vinculada 3" xfId="88" xr:uid="{F9A8030B-14E9-41C0-BCCB-910244D63BDF}"/>
    <cellStyle name="Ênfase1 2" xfId="22" xr:uid="{781BA2D1-2AF8-4866-80C7-E74909719DBB}"/>
    <cellStyle name="Ênfase1 3" xfId="89" xr:uid="{FECEFA01-3ED8-4284-AF6F-9E772B7D141B}"/>
    <cellStyle name="Ênfase2 2" xfId="26" xr:uid="{BAFDC6E9-9CCD-4238-90A5-6B2C1DE9509C}"/>
    <cellStyle name="Ênfase2 3" xfId="90" xr:uid="{8D43C9B5-DA0B-43C2-92D5-E7C0BD5896F0}"/>
    <cellStyle name="Ênfase3 2" xfId="30" xr:uid="{730B276C-32F3-4CA7-B9D2-65BC95300ACD}"/>
    <cellStyle name="Ênfase3 3" xfId="91" xr:uid="{9FE32C3D-655E-4812-A196-38920F62686D}"/>
    <cellStyle name="Ênfase4 2" xfId="34" xr:uid="{A60C84CF-5732-4326-9B32-F61A383124A2}"/>
    <cellStyle name="Ênfase4 3" xfId="92" xr:uid="{BD35444F-5A3D-4998-9DC1-4483F6AA37B0}"/>
    <cellStyle name="Ênfase5 2" xfId="38" xr:uid="{4CC7836F-CAAD-423D-A507-4B097D054467}"/>
    <cellStyle name="Ênfase5 3" xfId="93" xr:uid="{DE748BCD-5BAE-4BCC-B170-9D81416AC44D}"/>
    <cellStyle name="Ênfase6 2" xfId="42" xr:uid="{804B582E-0853-4DBB-9EEF-066CFB326B04}"/>
    <cellStyle name="Ênfase6 3" xfId="94" xr:uid="{EA3EAF3C-54CB-4447-810C-47B93A3C427B}"/>
    <cellStyle name="Entrada 2" xfId="13" xr:uid="{93B48270-D983-447F-B3CF-BDFA195C243D}"/>
    <cellStyle name="Entrada 3" xfId="95" xr:uid="{94291DE4-084F-4445-B77E-48481FBFBEC8}"/>
    <cellStyle name="Error" xfId="51" xr:uid="{B54C9D0F-D6DD-472B-88DC-40B28A4683BF}"/>
    <cellStyle name="Footnote" xfId="52" xr:uid="{744235DB-41EC-42E3-AC8A-A2647C792CEC}"/>
    <cellStyle name="Good" xfId="53" xr:uid="{4BC35F99-195E-48AE-9473-A8466A640EE5}"/>
    <cellStyle name="Heading" xfId="54" xr:uid="{D90C2A52-C4F1-47DE-B8BD-2C2C1B9E55FA}"/>
    <cellStyle name="Heading (user)" xfId="55" xr:uid="{2666D3B1-75FF-4042-A808-943EE3F43C36}"/>
    <cellStyle name="Heading 1" xfId="56" xr:uid="{35E4E65B-BDA9-41C9-B5E6-E70009D1ED52}"/>
    <cellStyle name="Heading 2" xfId="57" xr:uid="{10F91045-5567-47D8-AD05-CC380BCC00CF}"/>
    <cellStyle name="Hyperlink" xfId="58" xr:uid="{52FF426C-8266-41EB-8A91-60A8FE3B17FB}"/>
    <cellStyle name="Incorreto" xfId="59" xr:uid="{DA044970-0BA6-4595-9240-EFB84B99B9F7}"/>
    <cellStyle name="Moeda" xfId="5" builtinId="4"/>
    <cellStyle name="Neutra" xfId="60" xr:uid="{C1D797DF-1989-45AE-8F36-69DF5445D3A9}"/>
    <cellStyle name="Neutral" xfId="61" xr:uid="{F9F775F0-6670-4B4E-BC02-64E065A64169}"/>
    <cellStyle name="Normal" xfId="0" builtinId="0"/>
    <cellStyle name="Normal 2" xfId="3" xr:uid="{24396D5E-DD37-4F72-B23D-520322015147}"/>
    <cellStyle name="Normal 3" xfId="7" xr:uid="{8E596895-DDD0-4616-BFCE-764C7BB25899}"/>
    <cellStyle name="Normal 4" xfId="62" xr:uid="{66671B35-EF70-436F-8935-D43C397D1949}"/>
    <cellStyle name="Normal 4 2 2" xfId="6" xr:uid="{048CF081-F256-474D-9D30-BFA3533D5E76}"/>
    <cellStyle name="Nota 2" xfId="19" xr:uid="{00B1CFB2-4C93-48A2-9EE9-E69541861F19}"/>
    <cellStyle name="Nota 3" xfId="96" xr:uid="{897C2FF0-B403-4FF0-B857-ECB226BE1241}"/>
    <cellStyle name="Note" xfId="63" xr:uid="{11D8D668-CE74-4AE3-B1F2-C95A52F13B82}"/>
    <cellStyle name="Porcentagem" xfId="2" builtinId="5"/>
    <cellStyle name="Saída 2" xfId="14" xr:uid="{1F38A510-8F66-4A6D-8D2A-6A8B96E975F6}"/>
    <cellStyle name="Saída 3" xfId="97" xr:uid="{904734AC-8E28-4769-BCD6-09C18C647D6A}"/>
    <cellStyle name="Status" xfId="64" xr:uid="{14B78EA2-D2D9-4933-9545-DAC237115753}"/>
    <cellStyle name="Text" xfId="65" xr:uid="{FCE87703-4E50-4C73-AEA5-7F961EB1CF28}"/>
    <cellStyle name="Texto de Aviso 2" xfId="18" xr:uid="{AB90279B-30B6-4877-92AA-54A865BC3A17}"/>
    <cellStyle name="Texto de Aviso 3" xfId="98" xr:uid="{95858AFA-E71C-4C4A-950D-2518FBDFF611}"/>
    <cellStyle name="Texto Explicativo 2" xfId="20" xr:uid="{93632D0D-FF61-4D12-9439-21F8751C25F2}"/>
    <cellStyle name="Texto Explicativo 3" xfId="99" xr:uid="{1C8F7AA4-8DD1-48E4-8ECB-C99C67B91064}"/>
    <cellStyle name="Título 1 2" xfId="8" xr:uid="{67172518-C647-4B9E-877F-FC2248B3A3EE}"/>
    <cellStyle name="Título 1 3" xfId="101" xr:uid="{C5EBEF29-C026-446C-8B76-BE4F7CBDE7D4}"/>
    <cellStyle name="Título 2 2" xfId="9" xr:uid="{89040390-5E68-49B5-A476-FC670ED95F0F}"/>
    <cellStyle name="Título 2 3" xfId="102" xr:uid="{7BE7ED59-ABBC-42C7-8AEF-26E9BF201D61}"/>
    <cellStyle name="Título 3 2" xfId="10" xr:uid="{EFB8D803-9CA3-444B-A9CE-76CBC472DD66}"/>
    <cellStyle name="Título 3 3" xfId="103" xr:uid="{F2E9D06D-CB45-443E-BC88-B9F0464BCD0F}"/>
    <cellStyle name="Título 4 2" xfId="11" xr:uid="{3C6E4DE6-267A-4721-A35D-18661E7E5531}"/>
    <cellStyle name="Título 4 3" xfId="104" xr:uid="{40C4F1F1-65F9-4EC5-83E6-DF517AA6AE63}"/>
    <cellStyle name="Título 5" xfId="100" xr:uid="{1AA4B9E9-D282-4B84-BDB5-8522DA533F6F}"/>
    <cellStyle name="Total 2" xfId="21" xr:uid="{218132DC-6A97-4D01-AF42-62C0D28049C8}"/>
    <cellStyle name="Total 3" xfId="105" xr:uid="{9B3B726F-09A5-4827-88A8-498C29C0FACD}"/>
    <cellStyle name="Vírgula" xfId="1" builtinId="3"/>
    <cellStyle name="Vírgula 2" xfId="4" xr:uid="{C9DF190A-7718-4C03-9B7D-DD2B7B4B3FA8}"/>
    <cellStyle name="Warning" xfId="66" xr:uid="{F007B2D4-8889-49CD-BD12-84EEE16F3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filip_000/OneDrive/UFPB/Est&#225;gio%20I/Victor/Est&#225;gio%20I/m&#233;todos%20de%20custeio/material%20de%20roberto%20e%20rafael/M&#233;todo-de-custe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s"/>
      <sheetName val="CUT"/>
      <sheetName val="CUP"/>
      <sheetName val="AGG"/>
      <sheetName val="GRM-95"/>
      <sheetName val="GRF-95"/>
    </sheetNames>
    <sheetDataSet>
      <sheetData sheetId="0" refreshError="1"/>
      <sheetData sheetId="1" refreshError="1"/>
      <sheetData sheetId="2" refreshError="1">
        <row r="4">
          <cell r="E4">
            <v>0.02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4CA-F9FF-44E9-89B3-7E52AA7ACC6A}">
  <dimension ref="B1:G13"/>
  <sheetViews>
    <sheetView zoomScale="144" zoomScaleNormal="120" workbookViewId="0">
      <selection activeCell="F11" sqref="F11"/>
    </sheetView>
  </sheetViews>
  <sheetFormatPr defaultColWidth="8.85546875" defaultRowHeight="15"/>
  <cols>
    <col min="2" max="2" width="9.28515625" customWidth="1"/>
    <col min="3" max="3" width="23.42578125" bestFit="1" customWidth="1"/>
    <col min="7" max="7" width="46.42578125" bestFit="1" customWidth="1"/>
  </cols>
  <sheetData>
    <row r="1" spans="2:7" ht="15.75" thickBot="1">
      <c r="B1" s="1"/>
      <c r="C1" s="2"/>
      <c r="D1" s="2"/>
      <c r="E1" s="2"/>
      <c r="F1" s="2"/>
      <c r="G1" s="3"/>
    </row>
    <row r="2" spans="2:7" ht="15.75" thickBot="1">
      <c r="B2" s="115" t="s">
        <v>74</v>
      </c>
      <c r="C2" s="116"/>
      <c r="D2" s="116"/>
      <c r="E2" s="116"/>
      <c r="F2" s="116"/>
      <c r="G2" s="117"/>
    </row>
    <row r="3" spans="2:7">
      <c r="B3" s="4"/>
      <c r="C3" s="5"/>
      <c r="D3" s="5"/>
      <c r="E3" s="5"/>
      <c r="F3" s="5"/>
      <c r="G3" s="6"/>
    </row>
    <row r="4" spans="2:7">
      <c r="B4" s="7"/>
      <c r="C4" s="8" t="s">
        <v>0</v>
      </c>
      <c r="D4" s="9">
        <v>0.01</v>
      </c>
      <c r="E4" s="10" t="s">
        <v>1</v>
      </c>
      <c r="F4" s="10"/>
      <c r="G4" s="11"/>
    </row>
    <row r="5" spans="2:7">
      <c r="B5" s="7"/>
      <c r="C5" s="8"/>
      <c r="D5" s="12"/>
      <c r="E5" s="10"/>
      <c r="F5" s="10"/>
      <c r="G5" s="11"/>
    </row>
    <row r="6" spans="2:7">
      <c r="B6" s="7"/>
      <c r="C6" s="8" t="s">
        <v>2</v>
      </c>
      <c r="D6" s="12">
        <v>0.06</v>
      </c>
      <c r="E6" s="10" t="s">
        <v>1</v>
      </c>
      <c r="F6" s="13" t="s">
        <v>3</v>
      </c>
      <c r="G6" s="11" t="s">
        <v>4</v>
      </c>
    </row>
    <row r="7" spans="2:7">
      <c r="B7" s="7"/>
      <c r="C7" s="8" t="s">
        <v>5</v>
      </c>
      <c r="D7" s="12">
        <v>0</v>
      </c>
      <c r="E7" s="10" t="s">
        <v>1</v>
      </c>
      <c r="F7" s="13" t="s">
        <v>3</v>
      </c>
      <c r="G7" s="11" t="s">
        <v>6</v>
      </c>
    </row>
    <row r="8" spans="2:7">
      <c r="B8" s="7"/>
      <c r="C8" s="8" t="s">
        <v>7</v>
      </c>
      <c r="D8" s="12">
        <f>((1+D7)^(1/12))-1</f>
        <v>0</v>
      </c>
      <c r="E8" s="10"/>
      <c r="F8" s="10"/>
      <c r="G8" s="11"/>
    </row>
    <row r="9" spans="2:7">
      <c r="B9" s="7"/>
      <c r="C9" s="8" t="s">
        <v>8</v>
      </c>
      <c r="D9" s="12" t="e">
        <f>(1+D8)*(1-(1+D8)^(-12))/(12*D8)</f>
        <v>#DIV/0!</v>
      </c>
      <c r="E9" s="10" t="s">
        <v>9</v>
      </c>
      <c r="F9" s="10"/>
      <c r="G9" s="11"/>
    </row>
    <row r="10" spans="2:7">
      <c r="B10" s="7"/>
      <c r="C10" s="8" t="s">
        <v>10</v>
      </c>
      <c r="D10" s="14">
        <v>65</v>
      </c>
      <c r="E10" s="10" t="s">
        <v>11</v>
      </c>
      <c r="F10" s="10"/>
      <c r="G10" s="11"/>
    </row>
    <row r="11" spans="2:7">
      <c r="B11" s="7"/>
      <c r="C11" s="8" t="s">
        <v>12</v>
      </c>
      <c r="D11" s="14">
        <v>60</v>
      </c>
      <c r="E11" s="10" t="s">
        <v>13</v>
      </c>
      <c r="F11" s="10"/>
      <c r="G11" s="11"/>
    </row>
    <row r="12" spans="2:7">
      <c r="B12" s="7"/>
      <c r="C12" s="8"/>
      <c r="D12" s="12"/>
      <c r="E12" s="10"/>
      <c r="F12" s="10"/>
      <c r="G12" s="11"/>
    </row>
    <row r="13" spans="2:7" ht="15.75" thickBot="1">
      <c r="B13" s="15"/>
      <c r="C13" s="16"/>
      <c r="D13" s="16"/>
      <c r="E13" s="16"/>
      <c r="F13" s="16"/>
      <c r="G13" s="17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355A-77E0-41CC-B68F-F750CA01D500}">
  <dimension ref="A1:AB2442"/>
  <sheetViews>
    <sheetView tabSelected="1" topLeftCell="A2437" zoomScaleNormal="100" workbookViewId="0">
      <selection activeCell="L2427" sqref="L2427"/>
    </sheetView>
  </sheetViews>
  <sheetFormatPr defaultColWidth="8.85546875" defaultRowHeight="15"/>
  <cols>
    <col min="2" max="2" width="13.85546875" bestFit="1" customWidth="1"/>
    <col min="3" max="3" width="13.7109375" bestFit="1" customWidth="1"/>
    <col min="4" max="4" width="12.5703125" style="84" customWidth="1"/>
    <col min="5" max="5" width="20.42578125" bestFit="1" customWidth="1"/>
    <col min="6" max="6" width="12.5703125" bestFit="1" customWidth="1"/>
    <col min="7" max="7" width="19.140625" customWidth="1"/>
    <col min="8" max="8" width="12.5703125" bestFit="1" customWidth="1"/>
    <col min="9" max="9" width="22.85546875" customWidth="1"/>
    <col min="10" max="10" width="13" customWidth="1"/>
    <col min="11" max="11" width="14.140625" customWidth="1"/>
    <col min="12" max="12" width="14.28515625" customWidth="1"/>
    <col min="13" max="13" width="12.85546875" customWidth="1"/>
    <col min="14" max="14" width="14" customWidth="1"/>
    <col min="16" max="16" width="13.85546875" bestFit="1" customWidth="1"/>
    <col min="17" max="17" width="16" customWidth="1"/>
    <col min="18" max="18" width="15.140625" customWidth="1"/>
    <col min="19" max="24" width="15.140625" style="84" customWidth="1"/>
    <col min="29" max="29" width="11.85546875" bestFit="1" customWidth="1"/>
  </cols>
  <sheetData>
    <row r="1" spans="1:27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08"/>
      <c r="T1" s="108"/>
      <c r="U1" s="108"/>
      <c r="V1" s="108"/>
      <c r="W1" s="108"/>
      <c r="X1" s="108"/>
    </row>
    <row r="2" spans="1:27">
      <c r="A2" s="123" t="s">
        <v>76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91"/>
      <c r="T2" s="91"/>
      <c r="U2" s="91"/>
      <c r="V2" s="91"/>
      <c r="W2" s="91"/>
      <c r="X2" s="91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7">
      <c r="A4" s="18"/>
      <c r="B4" s="18"/>
      <c r="C4" s="18"/>
      <c r="D4" s="18"/>
      <c r="E4" s="19" t="s">
        <v>0</v>
      </c>
      <c r="F4" s="20">
        <f>Informações!D4</f>
        <v>0.01</v>
      </c>
      <c r="G4" s="18" t="s">
        <v>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7">
      <c r="A5" s="18"/>
      <c r="B5" s="18"/>
      <c r="C5" s="18"/>
      <c r="D5" s="18"/>
      <c r="E5" s="19"/>
      <c r="F5" s="20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7">
      <c r="A6" s="18"/>
      <c r="B6" s="18"/>
      <c r="C6" s="18"/>
      <c r="D6" s="18"/>
      <c r="E6" s="19" t="s">
        <v>2</v>
      </c>
      <c r="F6" s="20">
        <f>Informações!D6</f>
        <v>0.06</v>
      </c>
      <c r="G6" s="18" t="s">
        <v>1</v>
      </c>
      <c r="H6" s="21" t="s">
        <v>3</v>
      </c>
      <c r="I6" s="18" t="s">
        <v>4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7">
      <c r="A7" s="18"/>
      <c r="B7" s="18"/>
      <c r="C7" s="18"/>
      <c r="D7" s="18"/>
      <c r="E7" s="19" t="s">
        <v>5</v>
      </c>
      <c r="F7" s="20">
        <f>Informações!D7</f>
        <v>0</v>
      </c>
      <c r="G7" s="18" t="s">
        <v>1</v>
      </c>
      <c r="H7" s="21" t="s">
        <v>3</v>
      </c>
      <c r="I7" s="18" t="s">
        <v>6</v>
      </c>
      <c r="J7" s="22"/>
      <c r="K7" s="22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7">
      <c r="A8" s="18"/>
      <c r="B8" s="18"/>
      <c r="C8" s="18"/>
      <c r="D8" s="18"/>
      <c r="E8" s="19" t="s">
        <v>7</v>
      </c>
      <c r="F8" s="20">
        <f>Informações!D8</f>
        <v>0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7" ht="15.75" thickBot="1">
      <c r="A9" s="18"/>
      <c r="B9" s="18"/>
      <c r="C9" s="18"/>
      <c r="D9" s="18"/>
      <c r="E9" s="19" t="s">
        <v>8</v>
      </c>
      <c r="F9" s="20" t="e">
        <f>Informações!D9</f>
        <v>#DIV/0!</v>
      </c>
      <c r="G9" s="18" t="s">
        <v>9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7" ht="15.75" thickBot="1">
      <c r="A10" s="124" t="s">
        <v>14</v>
      </c>
      <c r="B10" s="126" t="s">
        <v>78</v>
      </c>
      <c r="C10" s="128" t="s">
        <v>15</v>
      </c>
      <c r="D10" s="128"/>
      <c r="E10" s="129"/>
      <c r="F10" s="130" t="s">
        <v>16</v>
      </c>
      <c r="G10" s="128"/>
      <c r="H10" s="129"/>
      <c r="I10" s="130" t="s">
        <v>17</v>
      </c>
      <c r="J10" s="129"/>
      <c r="K10" s="43"/>
      <c r="L10" s="23"/>
      <c r="M10" s="23"/>
      <c r="N10" s="23"/>
      <c r="O10" s="23"/>
      <c r="P10" s="23"/>
      <c r="Q10" s="24"/>
      <c r="R10" s="24"/>
      <c r="S10" s="24"/>
      <c r="T10" s="24"/>
      <c r="U10" s="24"/>
      <c r="V10" s="24"/>
      <c r="W10" s="24"/>
      <c r="X10" s="24"/>
    </row>
    <row r="11" spans="1:27" ht="24.75" thickBot="1">
      <c r="A11" s="125"/>
      <c r="B11" s="127"/>
      <c r="C11" s="25" t="s">
        <v>18</v>
      </c>
      <c r="D11" s="25" t="s">
        <v>83</v>
      </c>
      <c r="E11" s="25" t="s">
        <v>19</v>
      </c>
      <c r="F11" s="25" t="s">
        <v>18</v>
      </c>
      <c r="G11" s="26" t="s">
        <v>20</v>
      </c>
      <c r="H11" s="26" t="s">
        <v>21</v>
      </c>
      <c r="I11" s="26" t="s">
        <v>22</v>
      </c>
      <c r="J11" s="26" t="s">
        <v>23</v>
      </c>
      <c r="K11" s="44" t="s">
        <v>62</v>
      </c>
      <c r="L11" s="45" t="s">
        <v>63</v>
      </c>
      <c r="M11" s="47" t="s">
        <v>64</v>
      </c>
      <c r="N11" s="25" t="s">
        <v>24</v>
      </c>
      <c r="O11" s="25" t="s">
        <v>25</v>
      </c>
      <c r="P11" s="25" t="s">
        <v>26</v>
      </c>
      <c r="Q11" s="25" t="s">
        <v>72</v>
      </c>
      <c r="R11" s="25" t="s">
        <v>27</v>
      </c>
      <c r="S11" s="107" t="s">
        <v>100</v>
      </c>
      <c r="T11" s="45" t="s">
        <v>101</v>
      </c>
      <c r="U11" s="25" t="s">
        <v>102</v>
      </c>
      <c r="V11" s="110" t="s">
        <v>94</v>
      </c>
      <c r="W11" s="109" t="s">
        <v>95</v>
      </c>
      <c r="X11" s="109" t="s">
        <v>96</v>
      </c>
    </row>
    <row r="12" spans="1:27">
      <c r="A12" s="71" t="s">
        <v>28</v>
      </c>
      <c r="B12" s="72" t="s">
        <v>29</v>
      </c>
      <c r="C12" s="72" t="s">
        <v>30</v>
      </c>
      <c r="D12" s="72" t="s">
        <v>31</v>
      </c>
      <c r="E12" s="72" t="s">
        <v>32</v>
      </c>
      <c r="F12" s="72" t="s">
        <v>33</v>
      </c>
      <c r="G12" s="72" t="s">
        <v>34</v>
      </c>
      <c r="H12" s="72" t="s">
        <v>35</v>
      </c>
      <c r="I12" s="73" t="s">
        <v>36</v>
      </c>
      <c r="J12" s="73" t="s">
        <v>37</v>
      </c>
      <c r="K12" s="72" t="s">
        <v>38</v>
      </c>
      <c r="L12" s="72" t="s">
        <v>39</v>
      </c>
      <c r="M12" s="73" t="s">
        <v>40</v>
      </c>
      <c r="N12" s="72" t="s">
        <v>41</v>
      </c>
      <c r="O12" s="74" t="s">
        <v>42</v>
      </c>
      <c r="P12" s="75" t="s">
        <v>65</v>
      </c>
      <c r="Q12" s="76" t="s">
        <v>66</v>
      </c>
      <c r="R12" s="72" t="s">
        <v>82</v>
      </c>
      <c r="S12" s="71"/>
      <c r="T12" s="71"/>
      <c r="U12" s="71"/>
      <c r="V12" s="76" t="s">
        <v>97</v>
      </c>
      <c r="W12" s="72" t="s">
        <v>98</v>
      </c>
      <c r="X12" s="76" t="s">
        <v>99</v>
      </c>
      <c r="AA12" s="46"/>
    </row>
    <row r="13" spans="1:27" ht="15" customHeight="1">
      <c r="A13" s="77">
        <v>1</v>
      </c>
      <c r="B13" s="79">
        <v>1</v>
      </c>
      <c r="C13" s="78">
        <v>65</v>
      </c>
      <c r="D13" s="78">
        <f>IF(IF(C13+G13&gt;70,70,IF(C13+G13&lt;E13,IF(B13=1,IF(C13+G13&lt;60,60,C13+G13),IF(C13+G13&lt;55,55,C13+G13)),E13))&lt;C13,C13,IF(C13+G13&gt;70,70,IF(C13+G13&lt;E13,IF(B13=1,IF(C13+G13&lt;60,60,C13+G13),IF(C13+G13&lt;55,55,C13+G13)),E13)))</f>
        <v>70</v>
      </c>
      <c r="E13" s="79">
        <f>IF(B13=1,65,60)</f>
        <v>65</v>
      </c>
      <c r="F13" s="79">
        <v>19</v>
      </c>
      <c r="G13" s="79">
        <f>IF(B13=1,IF(35-F13&lt;=1,1,35-F13),IF(30-F13&lt;=1,1,30-F13))</f>
        <v>16</v>
      </c>
      <c r="H13" s="79">
        <f>D13-C13</f>
        <v>5</v>
      </c>
      <c r="I13" s="80">
        <v>2893.82</v>
      </c>
      <c r="J13" s="80">
        <f>'Fator aplicado no salr'!$I$33*I13</f>
        <v>2558.2063521922064</v>
      </c>
      <c r="K13" s="79">
        <f>H13</f>
        <v>5</v>
      </c>
      <c r="L13" s="92">
        <f>(1/(1+$F$6))^K13</f>
        <v>0.74725817286605678</v>
      </c>
      <c r="M13" s="79">
        <f>D13</f>
        <v>70</v>
      </c>
      <c r="N13" s="79">
        <f>VLOOKUP(D13,'IBGE 2014'!$A$9:$I$120,3,0)/VLOOKUP(C13,'IBGE 2014'!$A$9:$I$120,3,0)</f>
        <v>0.90694126620900062</v>
      </c>
      <c r="O13" s="79">
        <f>VLOOKUP(D13,'IBGE 2014'!$A$9:$I$120,6,0)</f>
        <v>9.1340168195096396</v>
      </c>
      <c r="P13" s="80">
        <f>J13*L13*N13*O13*13</f>
        <v>205868.81698738603</v>
      </c>
      <c r="Q13" s="80">
        <f>0.215*I13*13*H13+IF(J13&gt;5839.45,0.11*(J13-5839.45)*O13*N13*L13*13,0)</f>
        <v>40441.1345</v>
      </c>
      <c r="R13" s="80">
        <f>P13-Q13</f>
        <v>165427.68248738605</v>
      </c>
      <c r="S13" s="80">
        <f>IF(K13=0,0,K13-1)</f>
        <v>4</v>
      </c>
      <c r="T13" s="80">
        <f>(1/(1+$F$6))^S13</f>
        <v>0.79209366323802022</v>
      </c>
      <c r="U13" s="80">
        <f>VLOOKUP(D13,'IBGE 2014'!$A$9:$I$120,3,0)/VLOOKUP(C13+1,'IBGE 2014'!$A$9:$I$120,3,0)</f>
        <v>0.9219560196928005</v>
      </c>
      <c r="V13" s="80">
        <f>J13*T13*U13*13*O13</f>
        <v>221833.67577355998</v>
      </c>
      <c r="W13" s="80">
        <f>0.215*I13*13*S13+IF(J13&gt;5839.45,0.11*(J13-5839.45)*O13*U13*T13*13,0)</f>
        <v>32352.907599999999</v>
      </c>
      <c r="X13" s="80">
        <f>V13-W13</f>
        <v>189480.76817355998</v>
      </c>
      <c r="Y13" s="119" t="s">
        <v>71</v>
      </c>
    </row>
    <row r="14" spans="1:27">
      <c r="A14" s="77">
        <v>2</v>
      </c>
      <c r="B14" s="79">
        <v>1</v>
      </c>
      <c r="C14" s="78">
        <v>53</v>
      </c>
      <c r="D14" s="78">
        <f t="shared" ref="D14:D77" si="0">IF(IF(C14+G14&gt;70,70,IF(C14+G14&lt;E14,IF(B14=1,IF(C14+G14&lt;60,60,C14+G14),IF(C14+G14&lt;55,55,C14+G14)),E14))&lt;C14,C14,IF(C14+G14&gt;70,70,IF(C14+G14&lt;E14,IF(B14=1,IF(C14+G14&lt;60,60,C14+G14),IF(C14+G14&lt;55,55,C14+G14)),E14)))</f>
        <v>65</v>
      </c>
      <c r="E14" s="79">
        <f t="shared" ref="E14:E77" si="1">IF(B14=1,65,60)</f>
        <v>65</v>
      </c>
      <c r="F14" s="79">
        <v>19</v>
      </c>
      <c r="G14" s="79">
        <f t="shared" ref="G14:G77" si="2">IF(B14=1,IF(35-F14&lt;=1,1,35-F14),IF(30-F14&lt;=1,1,30-F14))</f>
        <v>16</v>
      </c>
      <c r="H14" s="79">
        <f t="shared" ref="H14:H77" si="3">D14-C14</f>
        <v>12</v>
      </c>
      <c r="I14" s="80">
        <v>3873.72</v>
      </c>
      <c r="J14" s="80">
        <f>'Fator aplicado no salr'!$I$33*I14</f>
        <v>3424.4614767380117</v>
      </c>
      <c r="K14" s="79">
        <f t="shared" ref="K14:K77" si="4">H14</f>
        <v>12</v>
      </c>
      <c r="L14" s="92">
        <f t="shared" ref="L14:L77" si="5">(1/(1+$F$6))^K14</f>
        <v>0.49696936357700011</v>
      </c>
      <c r="M14" s="79">
        <f t="shared" ref="M14:M77" si="6">D14</f>
        <v>65</v>
      </c>
      <c r="N14" s="79">
        <f>VLOOKUP(D14,'IBGE 2014'!$A$9:$I$120,3,0)/VLOOKUP(C14,'IBGE 2014'!$A$9:$I$120,3,0)</f>
        <v>0.88257119607286838</v>
      </c>
      <c r="O14" s="79">
        <f>VLOOKUP(D14,'IBGE 2014'!$A$9:$I$120,6,0)</f>
        <v>10.361611814973374</v>
      </c>
      <c r="P14" s="80">
        <f t="shared" ref="P14:P77" si="7">J14*L14*N14*O14*13</f>
        <v>202321.63297752358</v>
      </c>
      <c r="Q14" s="80">
        <f t="shared" ref="Q14:Q77" si="8">0.215*I14*13*H14+IF(J14&gt;5839.45,0.11*(J14-5839.45)*O14*N14*L14*13,0)</f>
        <v>129924.56879999999</v>
      </c>
      <c r="R14" s="80">
        <f t="shared" ref="R14:R77" si="9">P14-Q14</f>
        <v>72397.064177523585</v>
      </c>
      <c r="S14" s="80">
        <f t="shared" ref="S14:S77" si="10">IF(K14=0,0,K14-1)</f>
        <v>11</v>
      </c>
      <c r="T14" s="80">
        <f t="shared" ref="T14:T77" si="11">(1/(1+$F$6))^S14</f>
        <v>0.52678752539162021</v>
      </c>
      <c r="U14" s="80">
        <f>VLOOKUP(D14,'IBGE 2014'!$A$9:$I$120,3,0)/VLOOKUP(C14+1,'IBGE 2014'!$A$9:$I$120,3,0)</f>
        <v>0.88860681635273953</v>
      </c>
      <c r="V14" s="80">
        <f t="shared" ref="V14:V77" si="12">J14*T14*U14*13*O14</f>
        <v>215927.56022062278</v>
      </c>
      <c r="W14" s="80">
        <f t="shared" ref="W14:W77" si="13">0.215*I14*13*S14+IF(J14&gt;5839.45,0.11*(J14-5839.45)*O14*U14*T14*13,0)</f>
        <v>119097.5214</v>
      </c>
      <c r="X14" s="80">
        <f t="shared" ref="X14:X77" si="14">V14-W14</f>
        <v>96830.03882062278</v>
      </c>
      <c r="Y14" s="120"/>
    </row>
    <row r="15" spans="1:27">
      <c r="A15" s="77">
        <v>3</v>
      </c>
      <c r="B15" s="79">
        <v>1</v>
      </c>
      <c r="C15" s="78">
        <v>48</v>
      </c>
      <c r="D15" s="78">
        <f t="shared" si="0"/>
        <v>64</v>
      </c>
      <c r="E15" s="79">
        <f t="shared" si="1"/>
        <v>65</v>
      </c>
      <c r="F15" s="79">
        <v>19</v>
      </c>
      <c r="G15" s="79">
        <f t="shared" si="2"/>
        <v>16</v>
      </c>
      <c r="H15" s="79">
        <f t="shared" si="3"/>
        <v>16</v>
      </c>
      <c r="I15" s="80">
        <v>4559.93</v>
      </c>
      <c r="J15" s="80">
        <f>'Fator aplicado no salr'!$I$33*I15</f>
        <v>4031.0875906420611</v>
      </c>
      <c r="K15" s="79">
        <f t="shared" si="4"/>
        <v>16</v>
      </c>
      <c r="L15" s="92">
        <f t="shared" si="5"/>
        <v>0.39364628371277355</v>
      </c>
      <c r="M15" s="79">
        <f t="shared" si="6"/>
        <v>64</v>
      </c>
      <c r="N15" s="79">
        <f>VLOOKUP(D15,'IBGE 2014'!$A$9:$I$120,3,0)/VLOOKUP(C15,'IBGE 2014'!$A$9:$I$120,3,0)</f>
        <v>0.87170784697604986</v>
      </c>
      <c r="O15" s="79">
        <f>VLOOKUP(D15,'IBGE 2014'!$A$9:$I$120,6,0)</f>
        <v>10.595687644814832</v>
      </c>
      <c r="P15" s="80">
        <f t="shared" si="7"/>
        <v>190533.71945841657</v>
      </c>
      <c r="Q15" s="80">
        <f t="shared" si="8"/>
        <v>203920.06959999999</v>
      </c>
      <c r="R15" s="80">
        <f t="shared" si="9"/>
        <v>-13386.350141583418</v>
      </c>
      <c r="S15" s="80">
        <f t="shared" si="10"/>
        <v>15</v>
      </c>
      <c r="T15" s="80">
        <f t="shared" si="11"/>
        <v>0.41726506073553998</v>
      </c>
      <c r="U15" s="80">
        <f>VLOOKUP(D15,'IBGE 2014'!$A$9:$I$120,3,0)/VLOOKUP(C15+1,'IBGE 2014'!$A$9:$I$120,3,0)</f>
        <v>0.87583881150096266</v>
      </c>
      <c r="V15" s="80">
        <f t="shared" si="12"/>
        <v>202922.84461935842</v>
      </c>
      <c r="W15" s="80">
        <f t="shared" si="13"/>
        <v>191175.06524999999</v>
      </c>
      <c r="X15" s="80">
        <f t="shared" si="14"/>
        <v>11747.779369358439</v>
      </c>
      <c r="Y15" s="120"/>
    </row>
    <row r="16" spans="1:27">
      <c r="A16" s="77">
        <v>4</v>
      </c>
      <c r="B16" s="79">
        <v>1</v>
      </c>
      <c r="C16" s="78">
        <v>49</v>
      </c>
      <c r="D16" s="78">
        <f t="shared" si="0"/>
        <v>65</v>
      </c>
      <c r="E16" s="79">
        <f t="shared" si="1"/>
        <v>65</v>
      </c>
      <c r="F16" s="79">
        <v>19</v>
      </c>
      <c r="G16" s="79">
        <f t="shared" si="2"/>
        <v>16</v>
      </c>
      <c r="H16" s="79">
        <f t="shared" si="3"/>
        <v>16</v>
      </c>
      <c r="I16" s="80">
        <v>4577.96</v>
      </c>
      <c r="J16" s="80">
        <f>'Fator aplicado no salr'!$I$33*I16</f>
        <v>4047.0265434898624</v>
      </c>
      <c r="K16" s="79">
        <f t="shared" si="4"/>
        <v>16</v>
      </c>
      <c r="L16" s="92">
        <f t="shared" si="5"/>
        <v>0.39364628371277355</v>
      </c>
      <c r="M16" s="79">
        <f t="shared" si="6"/>
        <v>65</v>
      </c>
      <c r="N16" s="79">
        <f>VLOOKUP(D16,'IBGE 2014'!$A$9:$I$120,3,0)/VLOOKUP(C16,'IBGE 2014'!$A$9:$I$120,3,0)</f>
        <v>0.86267016730913937</v>
      </c>
      <c r="O16" s="79">
        <f>VLOOKUP(D16,'IBGE 2014'!$A$9:$I$120,6,0)</f>
        <v>10.361611814973374</v>
      </c>
      <c r="P16" s="80">
        <f t="shared" si="7"/>
        <v>185121.84008920178</v>
      </c>
      <c r="Q16" s="80">
        <f t="shared" si="8"/>
        <v>204726.37119999999</v>
      </c>
      <c r="R16" s="80">
        <f t="shared" si="9"/>
        <v>-19604.531110798212</v>
      </c>
      <c r="S16" s="80">
        <f t="shared" si="10"/>
        <v>15</v>
      </c>
      <c r="T16" s="80">
        <f t="shared" si="11"/>
        <v>0.41726506073553998</v>
      </c>
      <c r="U16" s="80">
        <f>VLOOKUP(D16,'IBGE 2014'!$A$9:$I$120,3,0)/VLOOKUP(C16+1,'IBGE 2014'!$A$9:$I$120,3,0)</f>
        <v>0.86707163383355657</v>
      </c>
      <c r="V16" s="80">
        <f t="shared" si="12"/>
        <v>197230.33967408782</v>
      </c>
      <c r="W16" s="80">
        <f t="shared" si="13"/>
        <v>191930.973</v>
      </c>
      <c r="X16" s="80">
        <f t="shared" si="14"/>
        <v>5299.3666740878252</v>
      </c>
      <c r="Y16" s="120"/>
    </row>
    <row r="17" spans="1:25">
      <c r="A17" s="77">
        <v>5</v>
      </c>
      <c r="B17" s="79">
        <v>1</v>
      </c>
      <c r="C17" s="78">
        <v>59</v>
      </c>
      <c r="D17" s="78">
        <f t="shared" si="0"/>
        <v>70</v>
      </c>
      <c r="E17" s="79">
        <f t="shared" si="1"/>
        <v>65</v>
      </c>
      <c r="F17" s="79">
        <v>19</v>
      </c>
      <c r="G17" s="79">
        <f t="shared" si="2"/>
        <v>16</v>
      </c>
      <c r="H17" s="79">
        <f t="shared" si="3"/>
        <v>11</v>
      </c>
      <c r="I17" s="80">
        <v>2687.78</v>
      </c>
      <c r="J17" s="80">
        <f>'Fator aplicado no salr'!$I$33*I17</f>
        <v>2376.0620457717373</v>
      </c>
      <c r="K17" s="79">
        <f t="shared" si="4"/>
        <v>11</v>
      </c>
      <c r="L17" s="92">
        <f t="shared" si="5"/>
        <v>0.52678752539162021</v>
      </c>
      <c r="M17" s="79">
        <f t="shared" si="6"/>
        <v>70</v>
      </c>
      <c r="N17" s="79">
        <f>VLOOKUP(D17,'IBGE 2014'!$A$9:$I$120,3,0)/VLOOKUP(C17,'IBGE 2014'!$A$9:$I$120,3,0)</f>
        <v>0.84086532123529178</v>
      </c>
      <c r="O17" s="79">
        <f>VLOOKUP(D17,'IBGE 2014'!$A$9:$I$120,6,0)</f>
        <v>9.1340168195096396</v>
      </c>
      <c r="P17" s="80">
        <f t="shared" si="7"/>
        <v>124975.49348040318</v>
      </c>
      <c r="Q17" s="80">
        <f t="shared" si="8"/>
        <v>82635.796100000007</v>
      </c>
      <c r="R17" s="80">
        <f t="shared" si="9"/>
        <v>42339.697380403173</v>
      </c>
      <c r="S17" s="80">
        <f t="shared" si="10"/>
        <v>10</v>
      </c>
      <c r="T17" s="80">
        <f t="shared" si="11"/>
        <v>0.55839477691511752</v>
      </c>
      <c r="U17" s="80">
        <f>VLOOKUP(D17,'IBGE 2014'!$A$9:$I$120,3,0)/VLOOKUP(C17+1,'IBGE 2014'!$A$9:$I$120,3,0)</f>
        <v>0.8496755577480023</v>
      </c>
      <c r="V17" s="80">
        <f t="shared" si="12"/>
        <v>133862.03071153216</v>
      </c>
      <c r="W17" s="80">
        <f t="shared" si="13"/>
        <v>75123.451000000001</v>
      </c>
      <c r="X17" s="80">
        <f t="shared" si="14"/>
        <v>58738.579711532162</v>
      </c>
      <c r="Y17" s="120"/>
    </row>
    <row r="18" spans="1:25">
      <c r="A18" s="77">
        <v>6</v>
      </c>
      <c r="B18" s="79">
        <v>1</v>
      </c>
      <c r="C18" s="78">
        <v>43</v>
      </c>
      <c r="D18" s="78">
        <f t="shared" si="0"/>
        <v>60</v>
      </c>
      <c r="E18" s="79">
        <f t="shared" si="1"/>
        <v>65</v>
      </c>
      <c r="F18" s="79">
        <v>19</v>
      </c>
      <c r="G18" s="79">
        <f t="shared" si="2"/>
        <v>16</v>
      </c>
      <c r="H18" s="79">
        <f t="shared" si="3"/>
        <v>17</v>
      </c>
      <c r="I18" s="80">
        <v>4242.6499999999996</v>
      </c>
      <c r="J18" s="80">
        <f>'Fator aplicado no salr'!$I$33*I18</f>
        <v>3750.6044536730906</v>
      </c>
      <c r="K18" s="79">
        <f t="shared" si="4"/>
        <v>17</v>
      </c>
      <c r="L18" s="92">
        <f t="shared" si="5"/>
        <v>0.37136441859695613</v>
      </c>
      <c r="M18" s="79">
        <f t="shared" si="6"/>
        <v>60</v>
      </c>
      <c r="N18" s="79">
        <f>VLOOKUP(D18,'IBGE 2014'!$A$9:$I$120,3,0)/VLOOKUP(C18,'IBGE 2014'!$A$9:$I$120,3,0)</f>
        <v>0.89923937812269428</v>
      </c>
      <c r="O18" s="79">
        <f>VLOOKUP(D18,'IBGE 2014'!$A$9:$I$120,6,0)</f>
        <v>11.482229001501651</v>
      </c>
      <c r="P18" s="80">
        <f t="shared" si="7"/>
        <v>186959.02244388318</v>
      </c>
      <c r="Q18" s="80">
        <f t="shared" si="8"/>
        <v>201589.51475</v>
      </c>
      <c r="R18" s="80">
        <f t="shared" si="9"/>
        <v>-14630.492306116823</v>
      </c>
      <c r="S18" s="80">
        <f t="shared" si="10"/>
        <v>16</v>
      </c>
      <c r="T18" s="80">
        <f t="shared" si="11"/>
        <v>0.39364628371277355</v>
      </c>
      <c r="U18" s="80">
        <f>VLOOKUP(D18,'IBGE 2014'!$A$9:$I$120,3,0)/VLOOKUP(C18+1,'IBGE 2014'!$A$9:$I$120,3,0)</f>
        <v>0.90216333477159161</v>
      </c>
      <c r="V18" s="80">
        <f t="shared" si="12"/>
        <v>198820.95247660845</v>
      </c>
      <c r="W18" s="80">
        <f t="shared" si="13"/>
        <v>189731.30799999999</v>
      </c>
      <c r="X18" s="80">
        <f t="shared" si="14"/>
        <v>9089.6444766084605</v>
      </c>
      <c r="Y18" s="120"/>
    </row>
    <row r="19" spans="1:25">
      <c r="A19" s="77">
        <v>7</v>
      </c>
      <c r="B19" s="79">
        <v>1</v>
      </c>
      <c r="C19" s="78">
        <v>41</v>
      </c>
      <c r="D19" s="78">
        <f t="shared" si="0"/>
        <v>60</v>
      </c>
      <c r="E19" s="79">
        <f t="shared" si="1"/>
        <v>65</v>
      </c>
      <c r="F19" s="79">
        <v>19</v>
      </c>
      <c r="G19" s="79">
        <f t="shared" si="2"/>
        <v>16</v>
      </c>
      <c r="H19" s="79">
        <f t="shared" si="3"/>
        <v>19</v>
      </c>
      <c r="I19" s="80">
        <v>2946.72</v>
      </c>
      <c r="J19" s="80">
        <f>'Fator aplicado no salr'!$I$33*I19</f>
        <v>2604.9712221671762</v>
      </c>
      <c r="K19" s="79">
        <f t="shared" si="4"/>
        <v>19</v>
      </c>
      <c r="L19" s="92">
        <f t="shared" si="5"/>
        <v>0.33051301049924886</v>
      </c>
      <c r="M19" s="79">
        <f t="shared" si="6"/>
        <v>60</v>
      </c>
      <c r="N19" s="79">
        <f>VLOOKUP(D19,'IBGE 2014'!$A$9:$I$120,3,0)/VLOOKUP(C19,'IBGE 2014'!$A$9:$I$120,3,0)</f>
        <v>0.8939954596892854</v>
      </c>
      <c r="O19" s="79">
        <f>VLOOKUP(D19,'IBGE 2014'!$A$9:$I$120,6,0)</f>
        <v>11.482229001501651</v>
      </c>
      <c r="P19" s="80">
        <f t="shared" si="7"/>
        <v>114893.73808754275</v>
      </c>
      <c r="Q19" s="80">
        <f t="shared" si="8"/>
        <v>156485.56559999997</v>
      </c>
      <c r="R19" s="80">
        <f t="shared" si="9"/>
        <v>-41591.827512457225</v>
      </c>
      <c r="S19" s="80">
        <f t="shared" si="10"/>
        <v>18</v>
      </c>
      <c r="T19" s="80">
        <f t="shared" si="11"/>
        <v>0.35034379112920383</v>
      </c>
      <c r="U19" s="80">
        <f>VLOOKUP(D19,'IBGE 2014'!$A$9:$I$120,3,0)/VLOOKUP(C19+1,'IBGE 2014'!$A$9:$I$120,3,0)</f>
        <v>0.89652605914239569</v>
      </c>
      <c r="V19" s="80">
        <f t="shared" si="12"/>
        <v>122132.10129655167</v>
      </c>
      <c r="W19" s="80">
        <f t="shared" si="13"/>
        <v>148249.48319999999</v>
      </c>
      <c r="X19" s="80">
        <f t="shared" si="14"/>
        <v>-26117.381903448317</v>
      </c>
      <c r="Y19" s="120"/>
    </row>
    <row r="20" spans="1:25">
      <c r="A20" s="77">
        <v>8</v>
      </c>
      <c r="B20" s="79">
        <v>1</v>
      </c>
      <c r="C20" s="78">
        <v>63</v>
      </c>
      <c r="D20" s="78">
        <f t="shared" si="0"/>
        <v>70</v>
      </c>
      <c r="E20" s="79">
        <f t="shared" si="1"/>
        <v>65</v>
      </c>
      <c r="F20" s="79">
        <v>19</v>
      </c>
      <c r="G20" s="79">
        <f t="shared" si="2"/>
        <v>16</v>
      </c>
      <c r="H20" s="79">
        <f t="shared" si="3"/>
        <v>7</v>
      </c>
      <c r="I20" s="80">
        <v>3181.98</v>
      </c>
      <c r="J20" s="80">
        <f>'Fator aplicado no salr'!$I$33*I20</f>
        <v>2812.9467100747652</v>
      </c>
      <c r="K20" s="79">
        <f t="shared" si="4"/>
        <v>7</v>
      </c>
      <c r="L20" s="92">
        <f t="shared" si="5"/>
        <v>0.66505711362233577</v>
      </c>
      <c r="M20" s="79">
        <f t="shared" si="6"/>
        <v>70</v>
      </c>
      <c r="N20" s="79">
        <f>VLOOKUP(D20,'IBGE 2014'!$A$9:$I$120,3,0)/VLOOKUP(C20,'IBGE 2014'!$A$9:$I$120,3,0)</f>
        <v>0.88090641113249846</v>
      </c>
      <c r="O20" s="79">
        <f>VLOOKUP(D20,'IBGE 2014'!$A$9:$I$120,6,0)</f>
        <v>9.1340168195096396</v>
      </c>
      <c r="P20" s="80">
        <f t="shared" si="7"/>
        <v>195684.0273398351</v>
      </c>
      <c r="Q20" s="80">
        <f t="shared" si="8"/>
        <v>62255.438699999999</v>
      </c>
      <c r="R20" s="80">
        <f t="shared" si="9"/>
        <v>133428.5886398351</v>
      </c>
      <c r="S20" s="80">
        <f t="shared" si="10"/>
        <v>6</v>
      </c>
      <c r="T20" s="80">
        <f t="shared" si="11"/>
        <v>0.70496054043967604</v>
      </c>
      <c r="U20" s="80">
        <f>VLOOKUP(D20,'IBGE 2014'!$A$9:$I$120,3,0)/VLOOKUP(C20+1,'IBGE 2014'!$A$9:$I$120,3,0)</f>
        <v>0.89330498213394294</v>
      </c>
      <c r="V20" s="80">
        <f t="shared" si="12"/>
        <v>210344.53285598994</v>
      </c>
      <c r="W20" s="80">
        <f t="shared" si="13"/>
        <v>53361.804599999996</v>
      </c>
      <c r="X20" s="80">
        <f t="shared" si="14"/>
        <v>156982.72825598993</v>
      </c>
      <c r="Y20" s="120"/>
    </row>
    <row r="21" spans="1:25">
      <c r="A21" s="77">
        <v>9</v>
      </c>
      <c r="B21" s="79">
        <v>1</v>
      </c>
      <c r="C21" s="78">
        <v>55</v>
      </c>
      <c r="D21" s="78">
        <f t="shared" si="0"/>
        <v>60</v>
      </c>
      <c r="E21" s="79">
        <f t="shared" si="1"/>
        <v>65</v>
      </c>
      <c r="F21" s="79">
        <v>38</v>
      </c>
      <c r="G21" s="79">
        <f t="shared" si="2"/>
        <v>1</v>
      </c>
      <c r="H21" s="79">
        <f t="shared" si="3"/>
        <v>5</v>
      </c>
      <c r="I21" s="80">
        <v>2196.66</v>
      </c>
      <c r="J21" s="80">
        <f>'Fator aplicado no salr'!$I$33*I21</f>
        <v>1941.9001754105409</v>
      </c>
      <c r="K21" s="79">
        <f t="shared" si="4"/>
        <v>5</v>
      </c>
      <c r="L21" s="92">
        <f t="shared" si="5"/>
        <v>0.74725817286605678</v>
      </c>
      <c r="M21" s="79">
        <f t="shared" si="6"/>
        <v>60</v>
      </c>
      <c r="N21" s="79">
        <f>VLOOKUP(D21,'IBGE 2014'!$A$9:$I$120,3,0)/VLOOKUP(C21,'IBGE 2014'!$A$9:$I$120,3,0)</f>
        <v>0.95546430055486298</v>
      </c>
      <c r="O21" s="79">
        <f>VLOOKUP(D21,'IBGE 2014'!$A$9:$I$120,6,0)</f>
        <v>11.482229001501651</v>
      </c>
      <c r="P21" s="80">
        <f t="shared" si="7"/>
        <v>206957.7032559588</v>
      </c>
      <c r="Q21" s="80">
        <f t="shared" si="8"/>
        <v>30698.323499999999</v>
      </c>
      <c r="R21" s="80">
        <f t="shared" si="9"/>
        <v>176259.3797559588</v>
      </c>
      <c r="S21" s="80">
        <f t="shared" si="10"/>
        <v>4</v>
      </c>
      <c r="T21" s="80">
        <f t="shared" si="11"/>
        <v>0.79209366323802022</v>
      </c>
      <c r="U21" s="80">
        <f>VLOOKUP(D21,'IBGE 2014'!$A$9:$I$120,3,0)/VLOOKUP(C21+1,'IBGE 2014'!$A$9:$I$120,3,0)</f>
        <v>0.96301096710891343</v>
      </c>
      <c r="V21" s="80">
        <f t="shared" si="12"/>
        <v>221107.8845313901</v>
      </c>
      <c r="W21" s="80">
        <f t="shared" si="13"/>
        <v>24558.658799999997</v>
      </c>
      <c r="X21" s="80">
        <f t="shared" si="14"/>
        <v>196549.22573139009</v>
      </c>
      <c r="Y21" s="120"/>
    </row>
    <row r="22" spans="1:25">
      <c r="A22" s="77">
        <v>10</v>
      </c>
      <c r="B22" s="79">
        <v>1</v>
      </c>
      <c r="C22" s="78">
        <v>59</v>
      </c>
      <c r="D22" s="78">
        <f t="shared" si="0"/>
        <v>70</v>
      </c>
      <c r="E22" s="79">
        <f t="shared" si="1"/>
        <v>65</v>
      </c>
      <c r="F22" s="79">
        <v>19</v>
      </c>
      <c r="G22" s="79">
        <f t="shared" si="2"/>
        <v>16</v>
      </c>
      <c r="H22" s="79">
        <f t="shared" si="3"/>
        <v>11</v>
      </c>
      <c r="I22" s="80">
        <v>3873.72</v>
      </c>
      <c r="J22" s="80">
        <f>'Fator aplicado no salr'!$I$33*I22</f>
        <v>3424.4614767380117</v>
      </c>
      <c r="K22" s="79">
        <f t="shared" si="4"/>
        <v>11</v>
      </c>
      <c r="L22" s="92">
        <f t="shared" si="5"/>
        <v>0.52678752539162021</v>
      </c>
      <c r="M22" s="79">
        <f t="shared" si="6"/>
        <v>70</v>
      </c>
      <c r="N22" s="79">
        <f>VLOOKUP(D22,'IBGE 2014'!$A$9:$I$120,3,0)/VLOOKUP(C22,'IBGE 2014'!$A$9:$I$120,3,0)</f>
        <v>0.84086532123529178</v>
      </c>
      <c r="O22" s="79">
        <f>VLOOKUP(D22,'IBGE 2014'!$A$9:$I$120,6,0)</f>
        <v>9.1340168195096396</v>
      </c>
      <c r="P22" s="80">
        <f t="shared" si="7"/>
        <v>180118.93406636972</v>
      </c>
      <c r="Q22" s="80">
        <f t="shared" si="8"/>
        <v>119097.5214</v>
      </c>
      <c r="R22" s="80">
        <f t="shared" si="9"/>
        <v>61021.412666369724</v>
      </c>
      <c r="S22" s="80">
        <f t="shared" si="10"/>
        <v>10</v>
      </c>
      <c r="T22" s="80">
        <f t="shared" si="11"/>
        <v>0.55839477691511752</v>
      </c>
      <c r="U22" s="80">
        <f>VLOOKUP(D22,'IBGE 2014'!$A$9:$I$120,3,0)/VLOOKUP(C22+1,'IBGE 2014'!$A$9:$I$120,3,0)</f>
        <v>0.8496755577480023</v>
      </c>
      <c r="V22" s="80">
        <f t="shared" si="12"/>
        <v>192926.5139289214</v>
      </c>
      <c r="W22" s="80">
        <f t="shared" si="13"/>
        <v>108270.47399999999</v>
      </c>
      <c r="X22" s="80">
        <f t="shared" si="14"/>
        <v>84656.039928921411</v>
      </c>
      <c r="Y22" s="120"/>
    </row>
    <row r="23" spans="1:25">
      <c r="A23" s="77">
        <v>11</v>
      </c>
      <c r="B23" s="79">
        <v>2</v>
      </c>
      <c r="C23" s="78">
        <v>58</v>
      </c>
      <c r="D23" s="78">
        <f t="shared" si="0"/>
        <v>59</v>
      </c>
      <c r="E23" s="79">
        <f t="shared" si="1"/>
        <v>60</v>
      </c>
      <c r="F23" s="79">
        <v>37</v>
      </c>
      <c r="G23" s="79">
        <f t="shared" si="2"/>
        <v>1</v>
      </c>
      <c r="H23" s="79">
        <f t="shared" si="3"/>
        <v>1</v>
      </c>
      <c r="I23" s="80">
        <v>2140.2199999999998</v>
      </c>
      <c r="J23" s="80">
        <f>'Fator aplicado no salr'!$I$33*I23</f>
        <v>1892.0058604504784</v>
      </c>
      <c r="K23" s="79">
        <f t="shared" si="4"/>
        <v>1</v>
      </c>
      <c r="L23" s="92">
        <f t="shared" si="5"/>
        <v>0.94339622641509424</v>
      </c>
      <c r="M23" s="79">
        <f t="shared" si="6"/>
        <v>59</v>
      </c>
      <c r="N23" s="79">
        <f>VLOOKUP(D23,'IBGE 2014'!$A$9:$I$120,3,0)/VLOOKUP(C23,'IBGE 2014'!$A$9:$I$120,3,0)</f>
        <v>0.99031709299270188</v>
      </c>
      <c r="O23" s="79">
        <f>VLOOKUP(D23,'IBGE 2014'!$A$9:$I$120,6,0)</f>
        <v>11.689545286895596</v>
      </c>
      <c r="P23" s="80">
        <f t="shared" si="7"/>
        <v>268615.98735750874</v>
      </c>
      <c r="Q23" s="80">
        <f t="shared" si="8"/>
        <v>5981.9148999999998</v>
      </c>
      <c r="R23" s="80">
        <f t="shared" si="9"/>
        <v>262634.07245750877</v>
      </c>
      <c r="S23" s="80">
        <f t="shared" si="10"/>
        <v>0</v>
      </c>
      <c r="T23" s="80">
        <f t="shared" si="11"/>
        <v>1</v>
      </c>
      <c r="U23" s="80">
        <f>VLOOKUP(D23,'IBGE 2014'!$A$9:$I$120,3,0)/VLOOKUP(C23+1,'IBGE 2014'!$A$9:$I$120,3,0)</f>
        <v>1</v>
      </c>
      <c r="V23" s="80">
        <f t="shared" si="12"/>
        <v>287516.94645450055</v>
      </c>
      <c r="W23" s="80">
        <f t="shared" si="13"/>
        <v>0</v>
      </c>
      <c r="X23" s="80">
        <f t="shared" si="14"/>
        <v>287516.94645450055</v>
      </c>
      <c r="Y23" s="120"/>
    </row>
    <row r="24" spans="1:25">
      <c r="A24" s="77">
        <v>12</v>
      </c>
      <c r="B24" s="79">
        <v>1</v>
      </c>
      <c r="C24" s="78">
        <v>45</v>
      </c>
      <c r="D24" s="78">
        <f t="shared" si="0"/>
        <v>61</v>
      </c>
      <c r="E24" s="79">
        <f t="shared" si="1"/>
        <v>65</v>
      </c>
      <c r="F24" s="79">
        <v>19</v>
      </c>
      <c r="G24" s="79">
        <f t="shared" si="2"/>
        <v>16</v>
      </c>
      <c r="H24" s="79">
        <f t="shared" si="3"/>
        <v>16</v>
      </c>
      <c r="I24" s="80">
        <v>1105.45</v>
      </c>
      <c r="J24" s="80">
        <f>'Fator aplicado no salr'!$I$33*I24</f>
        <v>977.24433863573915</v>
      </c>
      <c r="K24" s="79">
        <f t="shared" si="4"/>
        <v>16</v>
      </c>
      <c r="L24" s="92">
        <f t="shared" si="5"/>
        <v>0.39364628371277355</v>
      </c>
      <c r="M24" s="79">
        <f t="shared" si="6"/>
        <v>61</v>
      </c>
      <c r="N24" s="79">
        <f>VLOOKUP(D24,'IBGE 2014'!$A$9:$I$120,3,0)/VLOOKUP(C24,'IBGE 2014'!$A$9:$I$120,3,0)</f>
        <v>0.89526750407805711</v>
      </c>
      <c r="O24" s="79">
        <f>VLOOKUP(D24,'IBGE 2014'!$A$9:$I$120,6,0)</f>
        <v>11.26894206432668</v>
      </c>
      <c r="P24" s="80">
        <f t="shared" si="7"/>
        <v>50453.190905443218</v>
      </c>
      <c r="Q24" s="80">
        <f t="shared" si="8"/>
        <v>49435.724000000002</v>
      </c>
      <c r="R24" s="80">
        <f t="shared" si="9"/>
        <v>1017.4669054432161</v>
      </c>
      <c r="S24" s="80">
        <f t="shared" si="10"/>
        <v>15</v>
      </c>
      <c r="T24" s="80">
        <f t="shared" si="11"/>
        <v>0.41726506073553998</v>
      </c>
      <c r="U24" s="80">
        <f>VLOOKUP(D24,'IBGE 2014'!$A$9:$I$120,3,0)/VLOOKUP(C24+1,'IBGE 2014'!$A$9:$I$120,3,0)</f>
        <v>0.89865273662308709</v>
      </c>
      <c r="V24" s="80">
        <f t="shared" si="12"/>
        <v>53682.605192677584</v>
      </c>
      <c r="W24" s="80">
        <f t="shared" si="13"/>
        <v>46345.991249999999</v>
      </c>
      <c r="X24" s="80">
        <f t="shared" si="14"/>
        <v>7336.6139426775844</v>
      </c>
      <c r="Y24" s="120"/>
    </row>
    <row r="25" spans="1:25">
      <c r="A25" s="77">
        <v>13</v>
      </c>
      <c r="B25" s="79">
        <v>1</v>
      </c>
      <c r="C25" s="78">
        <v>53</v>
      </c>
      <c r="D25" s="78">
        <f t="shared" si="0"/>
        <v>60</v>
      </c>
      <c r="E25" s="79">
        <f t="shared" si="1"/>
        <v>65</v>
      </c>
      <c r="F25" s="79">
        <v>33</v>
      </c>
      <c r="G25" s="79">
        <f t="shared" si="2"/>
        <v>2</v>
      </c>
      <c r="H25" s="79">
        <f t="shared" si="3"/>
        <v>7</v>
      </c>
      <c r="I25" s="80">
        <v>1862.98</v>
      </c>
      <c r="J25" s="80">
        <f>'Fator aplicado no salr'!$I$33*I25</f>
        <v>1646.9190447253238</v>
      </c>
      <c r="K25" s="79">
        <f t="shared" si="4"/>
        <v>7</v>
      </c>
      <c r="L25" s="92">
        <f t="shared" si="5"/>
        <v>0.66505711362233577</v>
      </c>
      <c r="M25" s="79">
        <f t="shared" si="6"/>
        <v>60</v>
      </c>
      <c r="N25" s="79">
        <f>VLOOKUP(D25,'IBGE 2014'!$A$9:$I$120,3,0)/VLOOKUP(C25,'IBGE 2014'!$A$9:$I$120,3,0)</f>
        <v>0.94205397670544133</v>
      </c>
      <c r="O25" s="79">
        <f>VLOOKUP(D25,'IBGE 2014'!$A$9:$I$120,6,0)</f>
        <v>11.482229001501651</v>
      </c>
      <c r="P25" s="80">
        <f t="shared" si="7"/>
        <v>154019.7941216504</v>
      </c>
      <c r="Q25" s="80">
        <f t="shared" si="8"/>
        <v>36449.203699999998</v>
      </c>
      <c r="R25" s="80">
        <f t="shared" si="9"/>
        <v>117570.5904216504</v>
      </c>
      <c r="S25" s="80">
        <f t="shared" si="10"/>
        <v>6</v>
      </c>
      <c r="T25" s="80">
        <f t="shared" si="11"/>
        <v>0.70496054043967604</v>
      </c>
      <c r="U25" s="80">
        <f>VLOOKUP(D25,'IBGE 2014'!$A$9:$I$120,3,0)/VLOOKUP(C25+1,'IBGE 2014'!$A$9:$I$120,3,0)</f>
        <v>0.94849638057250252</v>
      </c>
      <c r="V25" s="80">
        <f t="shared" si="12"/>
        <v>164377.47106393316</v>
      </c>
      <c r="W25" s="80">
        <f t="shared" si="13"/>
        <v>31242.174599999998</v>
      </c>
      <c r="X25" s="80">
        <f t="shared" si="14"/>
        <v>133135.29646393316</v>
      </c>
      <c r="Y25" s="120"/>
    </row>
    <row r="26" spans="1:25">
      <c r="A26" s="77">
        <v>14</v>
      </c>
      <c r="B26" s="79">
        <v>1</v>
      </c>
      <c r="C26" s="78">
        <v>45</v>
      </c>
      <c r="D26" s="78">
        <f t="shared" si="0"/>
        <v>61</v>
      </c>
      <c r="E26" s="79">
        <f t="shared" si="1"/>
        <v>65</v>
      </c>
      <c r="F26" s="79">
        <v>19</v>
      </c>
      <c r="G26" s="79">
        <f t="shared" si="2"/>
        <v>16</v>
      </c>
      <c r="H26" s="79">
        <f t="shared" si="3"/>
        <v>16</v>
      </c>
      <c r="I26" s="80">
        <v>3583.71</v>
      </c>
      <c r="J26" s="80">
        <f>'Fator aplicado no salr'!$I$33*I26</f>
        <v>3168.08567444234</v>
      </c>
      <c r="K26" s="79">
        <f t="shared" si="4"/>
        <v>16</v>
      </c>
      <c r="L26" s="92">
        <f t="shared" si="5"/>
        <v>0.39364628371277355</v>
      </c>
      <c r="M26" s="79">
        <f t="shared" si="6"/>
        <v>61</v>
      </c>
      <c r="N26" s="79">
        <f>VLOOKUP(D26,'IBGE 2014'!$A$9:$I$120,3,0)/VLOOKUP(C26,'IBGE 2014'!$A$9:$I$120,3,0)</f>
        <v>0.89526750407805711</v>
      </c>
      <c r="O26" s="79">
        <f>VLOOKUP(D26,'IBGE 2014'!$A$9:$I$120,6,0)</f>
        <v>11.26894206432668</v>
      </c>
      <c r="P26" s="80">
        <f t="shared" si="7"/>
        <v>163561.9926543452</v>
      </c>
      <c r="Q26" s="80">
        <f t="shared" si="8"/>
        <v>160263.51120000001</v>
      </c>
      <c r="R26" s="80">
        <f t="shared" si="9"/>
        <v>3298.4814543451939</v>
      </c>
      <c r="S26" s="80">
        <f t="shared" si="10"/>
        <v>15</v>
      </c>
      <c r="T26" s="80">
        <f t="shared" si="11"/>
        <v>0.41726506073553998</v>
      </c>
      <c r="U26" s="80">
        <f>VLOOKUP(D26,'IBGE 2014'!$A$9:$I$120,3,0)/VLOOKUP(C26+1,'IBGE 2014'!$A$9:$I$120,3,0)</f>
        <v>0.89865273662308709</v>
      </c>
      <c r="V26" s="80">
        <f t="shared" si="12"/>
        <v>174031.28956990418</v>
      </c>
      <c r="W26" s="80">
        <f t="shared" si="13"/>
        <v>150247.04175</v>
      </c>
      <c r="X26" s="80">
        <f t="shared" si="14"/>
        <v>23784.24781990418</v>
      </c>
      <c r="Y26" s="120"/>
    </row>
    <row r="27" spans="1:25">
      <c r="A27" s="77">
        <v>15</v>
      </c>
      <c r="B27" s="79">
        <v>1</v>
      </c>
      <c r="C27" s="78">
        <v>46</v>
      </c>
      <c r="D27" s="78">
        <f t="shared" si="0"/>
        <v>62</v>
      </c>
      <c r="E27" s="79">
        <f t="shared" si="1"/>
        <v>65</v>
      </c>
      <c r="F27" s="79">
        <v>19</v>
      </c>
      <c r="G27" s="79">
        <f t="shared" si="2"/>
        <v>16</v>
      </c>
      <c r="H27" s="79">
        <f t="shared" si="3"/>
        <v>16</v>
      </c>
      <c r="I27" s="80">
        <v>5164.97</v>
      </c>
      <c r="J27" s="80">
        <f>'Fator aplicado no salr'!$I$33*I27</f>
        <v>4565.9574758907538</v>
      </c>
      <c r="K27" s="79">
        <f t="shared" si="4"/>
        <v>16</v>
      </c>
      <c r="L27" s="92">
        <f t="shared" si="5"/>
        <v>0.39364628371277355</v>
      </c>
      <c r="M27" s="79">
        <f t="shared" si="6"/>
        <v>62</v>
      </c>
      <c r="N27" s="79">
        <f>VLOOKUP(D27,'IBGE 2014'!$A$9:$I$120,3,0)/VLOOKUP(C27,'IBGE 2014'!$A$9:$I$120,3,0)</f>
        <v>0.88793466122332521</v>
      </c>
      <c r="O27" s="79">
        <f>VLOOKUP(D27,'IBGE 2014'!$A$9:$I$120,6,0)</f>
        <v>11.049834511016218</v>
      </c>
      <c r="P27" s="80">
        <f t="shared" si="7"/>
        <v>229254.65021599035</v>
      </c>
      <c r="Q27" s="80">
        <f t="shared" si="8"/>
        <v>230977.4584</v>
      </c>
      <c r="R27" s="80">
        <f t="shared" si="9"/>
        <v>-1722.8081840096565</v>
      </c>
      <c r="S27" s="80">
        <f t="shared" si="10"/>
        <v>15</v>
      </c>
      <c r="T27" s="80">
        <f t="shared" si="11"/>
        <v>0.41726506073553998</v>
      </c>
      <c r="U27" s="80">
        <f>VLOOKUP(D27,'IBGE 2014'!$A$9:$I$120,3,0)/VLOOKUP(C27+1,'IBGE 2014'!$A$9:$I$120,3,0)</f>
        <v>0.89155670949745902</v>
      </c>
      <c r="V27" s="80">
        <f t="shared" si="12"/>
        <v>244001.21128291136</v>
      </c>
      <c r="W27" s="80">
        <f t="shared" si="13"/>
        <v>216541.36725000001</v>
      </c>
      <c r="X27" s="80">
        <f t="shared" si="14"/>
        <v>27459.844032911351</v>
      </c>
      <c r="Y27" s="120"/>
    </row>
    <row r="28" spans="1:25">
      <c r="A28" s="77">
        <v>16</v>
      </c>
      <c r="B28" s="79">
        <v>2</v>
      </c>
      <c r="C28" s="78">
        <v>58</v>
      </c>
      <c r="D28" s="78">
        <f t="shared" si="0"/>
        <v>59</v>
      </c>
      <c r="E28" s="79">
        <f t="shared" si="1"/>
        <v>60</v>
      </c>
      <c r="F28" s="79">
        <v>33</v>
      </c>
      <c r="G28" s="79">
        <f t="shared" si="2"/>
        <v>1</v>
      </c>
      <c r="H28" s="79">
        <f t="shared" si="3"/>
        <v>1</v>
      </c>
      <c r="I28" s="80">
        <v>1252.78</v>
      </c>
      <c r="J28" s="80">
        <f>'Fator aplicado no salr'!$I$33*I28</f>
        <v>1107.4875956000553</v>
      </c>
      <c r="K28" s="79">
        <f t="shared" si="4"/>
        <v>1</v>
      </c>
      <c r="L28" s="92">
        <f t="shared" si="5"/>
        <v>0.94339622641509424</v>
      </c>
      <c r="M28" s="79">
        <f t="shared" si="6"/>
        <v>59</v>
      </c>
      <c r="N28" s="79">
        <f>VLOOKUP(D28,'IBGE 2014'!$A$9:$I$120,3,0)/VLOOKUP(C28,'IBGE 2014'!$A$9:$I$120,3,0)</f>
        <v>0.99031709299270188</v>
      </c>
      <c r="O28" s="79">
        <f>VLOOKUP(D28,'IBGE 2014'!$A$9:$I$120,6,0)</f>
        <v>11.689545286895596</v>
      </c>
      <c r="P28" s="80">
        <f t="shared" si="7"/>
        <v>157234.64720530593</v>
      </c>
      <c r="Q28" s="80">
        <f t="shared" si="8"/>
        <v>3501.5200999999997</v>
      </c>
      <c r="R28" s="80">
        <f t="shared" si="9"/>
        <v>153733.12710530593</v>
      </c>
      <c r="S28" s="80">
        <f t="shared" si="10"/>
        <v>0</v>
      </c>
      <c r="T28" s="80">
        <f t="shared" si="11"/>
        <v>1</v>
      </c>
      <c r="U28" s="80">
        <f>VLOOKUP(D28,'IBGE 2014'!$A$9:$I$120,3,0)/VLOOKUP(C28+1,'IBGE 2014'!$A$9:$I$120,3,0)</f>
        <v>1</v>
      </c>
      <c r="V28" s="80">
        <f t="shared" si="12"/>
        <v>168298.34324474551</v>
      </c>
      <c r="W28" s="80">
        <f t="shared" si="13"/>
        <v>0</v>
      </c>
      <c r="X28" s="80">
        <f t="shared" si="14"/>
        <v>168298.34324474551</v>
      </c>
      <c r="Y28" s="120"/>
    </row>
    <row r="29" spans="1:25">
      <c r="A29" s="77">
        <v>17</v>
      </c>
      <c r="B29" s="79">
        <v>1</v>
      </c>
      <c r="C29" s="78">
        <v>52</v>
      </c>
      <c r="D29" s="78">
        <f t="shared" si="0"/>
        <v>60</v>
      </c>
      <c r="E29" s="79">
        <f t="shared" si="1"/>
        <v>65</v>
      </c>
      <c r="F29" s="79">
        <v>33</v>
      </c>
      <c r="G29" s="79">
        <f t="shared" si="2"/>
        <v>2</v>
      </c>
      <c r="H29" s="79">
        <f t="shared" si="3"/>
        <v>8</v>
      </c>
      <c r="I29" s="80">
        <v>1252.78</v>
      </c>
      <c r="J29" s="80">
        <f>'Fator aplicado no salr'!$I$33*I29</f>
        <v>1107.4875956000553</v>
      </c>
      <c r="K29" s="79">
        <f t="shared" si="4"/>
        <v>8</v>
      </c>
      <c r="L29" s="92">
        <f t="shared" si="5"/>
        <v>0.62741237134182615</v>
      </c>
      <c r="M29" s="79">
        <f t="shared" si="6"/>
        <v>60</v>
      </c>
      <c r="N29" s="79">
        <f>VLOOKUP(D29,'IBGE 2014'!$A$9:$I$120,3,0)/VLOOKUP(C29,'IBGE 2014'!$A$9:$I$120,3,0)</f>
        <v>0.93609798576010728</v>
      </c>
      <c r="O29" s="79">
        <f>VLOOKUP(D29,'IBGE 2014'!$A$9:$I$120,6,0)</f>
        <v>11.482229001501651</v>
      </c>
      <c r="P29" s="80">
        <f t="shared" si="7"/>
        <v>97091.85882490642</v>
      </c>
      <c r="Q29" s="80">
        <f t="shared" si="8"/>
        <v>28012.160799999998</v>
      </c>
      <c r="R29" s="80">
        <f t="shared" si="9"/>
        <v>69079.698024906422</v>
      </c>
      <c r="S29" s="80">
        <f t="shared" si="10"/>
        <v>7</v>
      </c>
      <c r="T29" s="80">
        <f t="shared" si="11"/>
        <v>0.66505711362233577</v>
      </c>
      <c r="U29" s="80">
        <f>VLOOKUP(D29,'IBGE 2014'!$A$9:$I$120,3,0)/VLOOKUP(C29+1,'IBGE 2014'!$A$9:$I$120,3,0)</f>
        <v>0.94205397670544133</v>
      </c>
      <c r="V29" s="80">
        <f t="shared" si="12"/>
        <v>103572.1895456318</v>
      </c>
      <c r="W29" s="80">
        <f t="shared" si="13"/>
        <v>24510.640699999996</v>
      </c>
      <c r="X29" s="80">
        <f t="shared" si="14"/>
        <v>79061.548845631798</v>
      </c>
      <c r="Y29" s="120"/>
    </row>
    <row r="30" spans="1:25">
      <c r="A30" s="77">
        <v>18</v>
      </c>
      <c r="B30" s="79">
        <v>2</v>
      </c>
      <c r="C30" s="78">
        <v>66</v>
      </c>
      <c r="D30" s="78">
        <f t="shared" si="0"/>
        <v>66</v>
      </c>
      <c r="E30" s="79">
        <f t="shared" si="1"/>
        <v>60</v>
      </c>
      <c r="F30" s="79">
        <v>44</v>
      </c>
      <c r="G30" s="79">
        <f t="shared" si="2"/>
        <v>1</v>
      </c>
      <c r="H30" s="79">
        <f t="shared" si="3"/>
        <v>0</v>
      </c>
      <c r="I30" s="80">
        <v>2054.73</v>
      </c>
      <c r="J30" s="80">
        <f>'Fator aplicado no salr'!$I$33*I30</f>
        <v>1816.4306480845016</v>
      </c>
      <c r="K30" s="79">
        <f t="shared" si="4"/>
        <v>0</v>
      </c>
      <c r="L30" s="92">
        <f t="shared" si="5"/>
        <v>1</v>
      </c>
      <c r="M30" s="79">
        <f t="shared" si="6"/>
        <v>66</v>
      </c>
      <c r="N30" s="79">
        <f>VLOOKUP(D30,'IBGE 2014'!$A$9:$I$120,3,0)/VLOOKUP(C30,'IBGE 2014'!$A$9:$I$120,3,0)</f>
        <v>1</v>
      </c>
      <c r="O30" s="79">
        <f>VLOOKUP(D30,'IBGE 2014'!$A$9:$I$120,6,0)</f>
        <v>10.123135778995065</v>
      </c>
      <c r="P30" s="80">
        <f t="shared" si="7"/>
        <v>239043.66308793635</v>
      </c>
      <c r="Q30" s="80">
        <f t="shared" si="8"/>
        <v>0</v>
      </c>
      <c r="R30" s="80">
        <f t="shared" si="9"/>
        <v>239043.66308793635</v>
      </c>
      <c r="S30" s="80">
        <f t="shared" si="10"/>
        <v>0</v>
      </c>
      <c r="T30" s="80">
        <f t="shared" si="11"/>
        <v>1</v>
      </c>
      <c r="U30" s="80">
        <f>VLOOKUP(D30,'IBGE 2014'!$A$9:$I$120,3,0)/VLOOKUP(C30+1,'IBGE 2014'!$A$9:$I$120,3,0)</f>
        <v>1.0179606204865679</v>
      </c>
      <c r="V30" s="80">
        <f t="shared" si="12"/>
        <v>243337.03560037777</v>
      </c>
      <c r="W30" s="80">
        <f t="shared" si="13"/>
        <v>0</v>
      </c>
      <c r="X30" s="80">
        <f t="shared" si="14"/>
        <v>243337.03560037777</v>
      </c>
      <c r="Y30" s="120"/>
    </row>
    <row r="31" spans="1:25">
      <c r="A31" s="77">
        <v>19</v>
      </c>
      <c r="B31" s="79">
        <v>1</v>
      </c>
      <c r="C31" s="78">
        <v>51</v>
      </c>
      <c r="D31" s="78">
        <f t="shared" si="0"/>
        <v>60</v>
      </c>
      <c r="E31" s="79">
        <f t="shared" si="1"/>
        <v>65</v>
      </c>
      <c r="F31" s="79">
        <v>33</v>
      </c>
      <c r="G31" s="79">
        <f t="shared" si="2"/>
        <v>2</v>
      </c>
      <c r="H31" s="79">
        <f t="shared" si="3"/>
        <v>9</v>
      </c>
      <c r="I31" s="80">
        <v>1930.78</v>
      </c>
      <c r="J31" s="80">
        <f>'Fator aplicado no salr'!$I$33*I31</f>
        <v>1706.8558724059092</v>
      </c>
      <c r="K31" s="79">
        <f t="shared" si="4"/>
        <v>9</v>
      </c>
      <c r="L31" s="92">
        <f t="shared" si="5"/>
        <v>0.59189846353002462</v>
      </c>
      <c r="M31" s="79">
        <f t="shared" si="6"/>
        <v>60</v>
      </c>
      <c r="N31" s="79">
        <f>VLOOKUP(D31,'IBGE 2014'!$A$9:$I$120,3,0)/VLOOKUP(C31,'IBGE 2014'!$A$9:$I$120,3,0)</f>
        <v>0.93059405782792626</v>
      </c>
      <c r="O31" s="79">
        <f>VLOOKUP(D31,'IBGE 2014'!$A$9:$I$120,6,0)</f>
        <v>11.482229001501651</v>
      </c>
      <c r="P31" s="80">
        <f t="shared" si="7"/>
        <v>140337.55144357565</v>
      </c>
      <c r="Q31" s="80">
        <f t="shared" si="8"/>
        <v>48568.770900000003</v>
      </c>
      <c r="R31" s="80">
        <f t="shared" si="9"/>
        <v>91768.780543575645</v>
      </c>
      <c r="S31" s="80">
        <f t="shared" si="10"/>
        <v>8</v>
      </c>
      <c r="T31" s="80">
        <f t="shared" si="11"/>
        <v>0.62741237134182615</v>
      </c>
      <c r="U31" s="80">
        <f>VLOOKUP(D31,'IBGE 2014'!$A$9:$I$120,3,0)/VLOOKUP(C31+1,'IBGE 2014'!$A$9:$I$120,3,0)</f>
        <v>0.93609798576010728</v>
      </c>
      <c r="V31" s="80">
        <f t="shared" si="12"/>
        <v>149637.62127584475</v>
      </c>
      <c r="W31" s="80">
        <f t="shared" si="13"/>
        <v>43172.2408</v>
      </c>
      <c r="X31" s="80">
        <f t="shared" si="14"/>
        <v>106465.38047584475</v>
      </c>
      <c r="Y31" s="120"/>
    </row>
    <row r="32" spans="1:25">
      <c r="A32" s="77">
        <v>20</v>
      </c>
      <c r="B32" s="79">
        <v>1</v>
      </c>
      <c r="C32" s="78">
        <v>59</v>
      </c>
      <c r="D32" s="78">
        <f t="shared" si="0"/>
        <v>60</v>
      </c>
      <c r="E32" s="79">
        <f t="shared" si="1"/>
        <v>65</v>
      </c>
      <c r="F32" s="79">
        <v>35</v>
      </c>
      <c r="G32" s="79">
        <f t="shared" si="2"/>
        <v>1</v>
      </c>
      <c r="H32" s="79">
        <f t="shared" si="3"/>
        <v>1</v>
      </c>
      <c r="I32" s="80">
        <v>1349.15</v>
      </c>
      <c r="J32" s="80">
        <f>'Fator aplicado no salr'!$I$33*I32</f>
        <v>1192.6809891631531</v>
      </c>
      <c r="K32" s="79">
        <f t="shared" si="4"/>
        <v>1</v>
      </c>
      <c r="L32" s="92">
        <f t="shared" si="5"/>
        <v>0.94339622641509424</v>
      </c>
      <c r="M32" s="79">
        <f t="shared" si="6"/>
        <v>60</v>
      </c>
      <c r="N32" s="79">
        <f>VLOOKUP(D32,'IBGE 2014'!$A$9:$I$120,3,0)/VLOOKUP(C32,'IBGE 2014'!$A$9:$I$120,3,0)</f>
        <v>0.98963105807578911</v>
      </c>
      <c r="O32" s="79">
        <f>VLOOKUP(D32,'IBGE 2014'!$A$9:$I$120,6,0)</f>
        <v>11.482229001501651</v>
      </c>
      <c r="P32" s="80">
        <f t="shared" si="7"/>
        <v>166211.59020808866</v>
      </c>
      <c r="Q32" s="80">
        <f t="shared" si="8"/>
        <v>3770.8742499999998</v>
      </c>
      <c r="R32" s="80">
        <f t="shared" si="9"/>
        <v>162440.71595808867</v>
      </c>
      <c r="S32" s="80">
        <f t="shared" si="10"/>
        <v>0</v>
      </c>
      <c r="T32" s="80">
        <f t="shared" si="11"/>
        <v>1</v>
      </c>
      <c r="U32" s="80">
        <f>VLOOKUP(D32,'IBGE 2014'!$A$9:$I$120,3,0)/VLOOKUP(C32+1,'IBGE 2014'!$A$9:$I$120,3,0)</f>
        <v>1</v>
      </c>
      <c r="V32" s="80">
        <f t="shared" si="12"/>
        <v>178030.27116301481</v>
      </c>
      <c r="W32" s="80">
        <f t="shared" si="13"/>
        <v>0</v>
      </c>
      <c r="X32" s="80">
        <f t="shared" si="14"/>
        <v>178030.27116301481</v>
      </c>
      <c r="Y32" s="120"/>
    </row>
    <row r="33" spans="1:25">
      <c r="A33" s="77">
        <v>21</v>
      </c>
      <c r="B33" s="79">
        <v>2</v>
      </c>
      <c r="C33" s="78">
        <v>44</v>
      </c>
      <c r="D33" s="78">
        <f t="shared" si="0"/>
        <v>55</v>
      </c>
      <c r="E33" s="79">
        <f t="shared" si="1"/>
        <v>60</v>
      </c>
      <c r="F33" s="79">
        <v>19</v>
      </c>
      <c r="G33" s="79">
        <f t="shared" si="2"/>
        <v>11</v>
      </c>
      <c r="H33" s="79">
        <f t="shared" si="3"/>
        <v>11</v>
      </c>
      <c r="I33" s="80">
        <v>1397.34</v>
      </c>
      <c r="J33" s="80">
        <f>'Fator aplicado no salr'!$I$33*I33</f>
        <v>1235.282106064737</v>
      </c>
      <c r="K33" s="79">
        <f t="shared" si="4"/>
        <v>11</v>
      </c>
      <c r="L33" s="92">
        <f t="shared" si="5"/>
        <v>0.52678752539162021</v>
      </c>
      <c r="M33" s="79">
        <f t="shared" si="6"/>
        <v>55</v>
      </c>
      <c r="N33" s="79">
        <f>VLOOKUP(D33,'IBGE 2014'!$A$9:$I$120,3,0)/VLOOKUP(C33,'IBGE 2014'!$A$9:$I$120,3,0)</f>
        <v>0.94421459205506886</v>
      </c>
      <c r="O33" s="79">
        <f>VLOOKUP(D33,'IBGE 2014'!$A$9:$I$120,6,0)</f>
        <v>12.461864196915771</v>
      </c>
      <c r="P33" s="80">
        <f t="shared" si="7"/>
        <v>99540.245340042908</v>
      </c>
      <c r="Q33" s="80">
        <f t="shared" si="8"/>
        <v>42961.2183</v>
      </c>
      <c r="R33" s="80">
        <f t="shared" si="9"/>
        <v>56579.027040042907</v>
      </c>
      <c r="S33" s="80">
        <f t="shared" si="10"/>
        <v>10</v>
      </c>
      <c r="T33" s="80">
        <f t="shared" si="11"/>
        <v>0.55839477691511752</v>
      </c>
      <c r="U33" s="80">
        <f>VLOOKUP(D33,'IBGE 2014'!$A$9:$I$120,3,0)/VLOOKUP(C33+1,'IBGE 2014'!$A$9:$I$120,3,0)</f>
        <v>0.9475234563228615</v>
      </c>
      <c r="V33" s="80">
        <f t="shared" si="12"/>
        <v>105882.41400580014</v>
      </c>
      <c r="W33" s="80">
        <f t="shared" si="13"/>
        <v>39055.652999999998</v>
      </c>
      <c r="X33" s="80">
        <f t="shared" si="14"/>
        <v>66826.76100580013</v>
      </c>
      <c r="Y33" s="120"/>
    </row>
    <row r="34" spans="1:25">
      <c r="A34" s="77">
        <v>22</v>
      </c>
      <c r="B34" s="79">
        <v>1</v>
      </c>
      <c r="C34" s="78">
        <v>52</v>
      </c>
      <c r="D34" s="78">
        <f t="shared" si="0"/>
        <v>60</v>
      </c>
      <c r="E34" s="79">
        <f t="shared" si="1"/>
        <v>65</v>
      </c>
      <c r="F34" s="79">
        <v>31</v>
      </c>
      <c r="G34" s="79">
        <f t="shared" si="2"/>
        <v>4</v>
      </c>
      <c r="H34" s="79">
        <f t="shared" si="3"/>
        <v>8</v>
      </c>
      <c r="I34" s="80">
        <v>1252.78</v>
      </c>
      <c r="J34" s="80">
        <f>'Fator aplicado no salr'!$I$33*I34</f>
        <v>1107.4875956000553</v>
      </c>
      <c r="K34" s="79">
        <f t="shared" si="4"/>
        <v>8</v>
      </c>
      <c r="L34" s="92">
        <f t="shared" si="5"/>
        <v>0.62741237134182615</v>
      </c>
      <c r="M34" s="79">
        <f t="shared" si="6"/>
        <v>60</v>
      </c>
      <c r="N34" s="79">
        <f>VLOOKUP(D34,'IBGE 2014'!$A$9:$I$120,3,0)/VLOOKUP(C34,'IBGE 2014'!$A$9:$I$120,3,0)</f>
        <v>0.93609798576010728</v>
      </c>
      <c r="O34" s="79">
        <f>VLOOKUP(D34,'IBGE 2014'!$A$9:$I$120,6,0)</f>
        <v>11.482229001501651</v>
      </c>
      <c r="P34" s="80">
        <f t="shared" si="7"/>
        <v>97091.85882490642</v>
      </c>
      <c r="Q34" s="80">
        <f t="shared" si="8"/>
        <v>28012.160799999998</v>
      </c>
      <c r="R34" s="80">
        <f t="shared" si="9"/>
        <v>69079.698024906422</v>
      </c>
      <c r="S34" s="80">
        <f t="shared" si="10"/>
        <v>7</v>
      </c>
      <c r="T34" s="80">
        <f t="shared" si="11"/>
        <v>0.66505711362233577</v>
      </c>
      <c r="U34" s="80">
        <f>VLOOKUP(D34,'IBGE 2014'!$A$9:$I$120,3,0)/VLOOKUP(C34+1,'IBGE 2014'!$A$9:$I$120,3,0)</f>
        <v>0.94205397670544133</v>
      </c>
      <c r="V34" s="80">
        <f t="shared" si="12"/>
        <v>103572.1895456318</v>
      </c>
      <c r="W34" s="80">
        <f t="shared" si="13"/>
        <v>24510.640699999996</v>
      </c>
      <c r="X34" s="80">
        <f t="shared" si="14"/>
        <v>79061.548845631798</v>
      </c>
      <c r="Y34" s="120"/>
    </row>
    <row r="35" spans="1:25">
      <c r="A35" s="77">
        <v>23</v>
      </c>
      <c r="B35" s="79">
        <v>1</v>
      </c>
      <c r="C35" s="78">
        <v>56</v>
      </c>
      <c r="D35" s="78">
        <f t="shared" si="0"/>
        <v>60</v>
      </c>
      <c r="E35" s="79">
        <f t="shared" si="1"/>
        <v>65</v>
      </c>
      <c r="F35" s="79">
        <v>35</v>
      </c>
      <c r="G35" s="79">
        <f t="shared" si="2"/>
        <v>1</v>
      </c>
      <c r="H35" s="79">
        <f t="shared" si="3"/>
        <v>4</v>
      </c>
      <c r="I35" s="80">
        <v>1252.78</v>
      </c>
      <c r="J35" s="80">
        <f>'Fator aplicado no salr'!$I$33*I35</f>
        <v>1107.4875956000553</v>
      </c>
      <c r="K35" s="79">
        <f t="shared" si="4"/>
        <v>4</v>
      </c>
      <c r="L35" s="92">
        <f t="shared" si="5"/>
        <v>0.79209366323802022</v>
      </c>
      <c r="M35" s="79">
        <f t="shared" si="6"/>
        <v>60</v>
      </c>
      <c r="N35" s="79">
        <f>VLOOKUP(D35,'IBGE 2014'!$A$9:$I$120,3,0)/VLOOKUP(C35,'IBGE 2014'!$A$9:$I$120,3,0)</f>
        <v>0.96301096710891343</v>
      </c>
      <c r="O35" s="79">
        <f>VLOOKUP(D35,'IBGE 2014'!$A$9:$I$120,6,0)</f>
        <v>11.482229001501651</v>
      </c>
      <c r="P35" s="80">
        <f t="shared" si="7"/>
        <v>126100.32302824964</v>
      </c>
      <c r="Q35" s="80">
        <f t="shared" si="8"/>
        <v>14006.080399999999</v>
      </c>
      <c r="R35" s="80">
        <f t="shared" si="9"/>
        <v>112094.24262824963</v>
      </c>
      <c r="S35" s="80">
        <f t="shared" si="10"/>
        <v>3</v>
      </c>
      <c r="T35" s="80">
        <f t="shared" si="11"/>
        <v>0.83961928303230149</v>
      </c>
      <c r="U35" s="80">
        <f>VLOOKUP(D35,'IBGE 2014'!$A$9:$I$120,3,0)/VLOOKUP(C35+1,'IBGE 2014'!$A$9:$I$120,3,0)</f>
        <v>0.97119061291113273</v>
      </c>
      <c r="V35" s="80">
        <f t="shared" si="12"/>
        <v>134801.68081618714</v>
      </c>
      <c r="W35" s="80">
        <f t="shared" si="13"/>
        <v>10504.560299999999</v>
      </c>
      <c r="X35" s="80">
        <f t="shared" si="14"/>
        <v>124297.12051618715</v>
      </c>
      <c r="Y35" s="120"/>
    </row>
    <row r="36" spans="1:25">
      <c r="A36" s="77">
        <v>24</v>
      </c>
      <c r="B36" s="79">
        <v>2</v>
      </c>
      <c r="C36" s="78">
        <v>49</v>
      </c>
      <c r="D36" s="78">
        <f t="shared" si="0"/>
        <v>60</v>
      </c>
      <c r="E36" s="79">
        <f t="shared" si="1"/>
        <v>60</v>
      </c>
      <c r="F36" s="79">
        <v>19</v>
      </c>
      <c r="G36" s="79">
        <f t="shared" si="2"/>
        <v>11</v>
      </c>
      <c r="H36" s="79">
        <f t="shared" si="3"/>
        <v>11</v>
      </c>
      <c r="I36" s="80">
        <v>1105.45</v>
      </c>
      <c r="J36" s="80">
        <f>'Fator aplicado no salr'!$I$33*I36</f>
        <v>977.24433863573915</v>
      </c>
      <c r="K36" s="79">
        <f t="shared" si="4"/>
        <v>11</v>
      </c>
      <c r="L36" s="92">
        <f t="shared" si="5"/>
        <v>0.52678752539162021</v>
      </c>
      <c r="M36" s="79">
        <f t="shared" si="6"/>
        <v>60</v>
      </c>
      <c r="N36" s="79">
        <f>VLOOKUP(D36,'IBGE 2014'!$A$9:$I$120,3,0)/VLOOKUP(C36,'IBGE 2014'!$A$9:$I$120,3,0)</f>
        <v>0.92081167538083242</v>
      </c>
      <c r="O36" s="79">
        <f>VLOOKUP(D36,'IBGE 2014'!$A$9:$I$120,6,0)</f>
        <v>11.482229001501651</v>
      </c>
      <c r="P36" s="80">
        <f t="shared" si="7"/>
        <v>70758.565370432334</v>
      </c>
      <c r="Q36" s="80">
        <f t="shared" si="8"/>
        <v>33987.060250000002</v>
      </c>
      <c r="R36" s="80">
        <f t="shared" si="9"/>
        <v>36771.505120432332</v>
      </c>
      <c r="S36" s="80">
        <f t="shared" si="10"/>
        <v>10</v>
      </c>
      <c r="T36" s="80">
        <f t="shared" si="11"/>
        <v>0.55839477691511752</v>
      </c>
      <c r="U36" s="80">
        <f>VLOOKUP(D36,'IBGE 2014'!$A$9:$I$120,3,0)/VLOOKUP(C36+1,'IBGE 2014'!$A$9:$I$120,3,0)</f>
        <v>0.92550978819157592</v>
      </c>
      <c r="V36" s="80">
        <f t="shared" si="12"/>
        <v>75386.760828095066</v>
      </c>
      <c r="W36" s="80">
        <f t="shared" si="13"/>
        <v>30897.327499999999</v>
      </c>
      <c r="X36" s="80">
        <f t="shared" si="14"/>
        <v>44489.433328095067</v>
      </c>
      <c r="Y36" s="120"/>
    </row>
    <row r="37" spans="1:25">
      <c r="A37" s="77">
        <v>25</v>
      </c>
      <c r="B37" s="79">
        <v>1</v>
      </c>
      <c r="C37" s="78">
        <v>58</v>
      </c>
      <c r="D37" s="78">
        <f t="shared" si="0"/>
        <v>60</v>
      </c>
      <c r="E37" s="79">
        <f t="shared" si="1"/>
        <v>65</v>
      </c>
      <c r="F37" s="79">
        <v>37</v>
      </c>
      <c r="G37" s="79">
        <f t="shared" si="2"/>
        <v>1</v>
      </c>
      <c r="H37" s="79">
        <f t="shared" si="3"/>
        <v>2</v>
      </c>
      <c r="I37" s="80">
        <v>1431.07</v>
      </c>
      <c r="J37" s="80">
        <f>'Fator aplicado no salr'!$I$33*I37</f>
        <v>1265.1002358238247</v>
      </c>
      <c r="K37" s="79">
        <f t="shared" si="4"/>
        <v>2</v>
      </c>
      <c r="L37" s="92">
        <f t="shared" si="5"/>
        <v>0.88999644001423972</v>
      </c>
      <c r="M37" s="79">
        <f t="shared" si="6"/>
        <v>60</v>
      </c>
      <c r="N37" s="79">
        <f>VLOOKUP(D37,'IBGE 2014'!$A$9:$I$120,3,0)/VLOOKUP(C37,'IBGE 2014'!$A$9:$I$120,3,0)</f>
        <v>0.98004855256890711</v>
      </c>
      <c r="O37" s="79">
        <f>VLOOKUP(D37,'IBGE 2014'!$A$9:$I$120,6,0)</f>
        <v>11.482229001501651</v>
      </c>
      <c r="P37" s="80">
        <f t="shared" si="7"/>
        <v>164713.93943191913</v>
      </c>
      <c r="Q37" s="80">
        <f t="shared" si="8"/>
        <v>7999.6813000000002</v>
      </c>
      <c r="R37" s="80">
        <f t="shared" si="9"/>
        <v>156714.25813191914</v>
      </c>
      <c r="S37" s="80">
        <f t="shared" si="10"/>
        <v>1</v>
      </c>
      <c r="T37" s="80">
        <f t="shared" si="11"/>
        <v>0.94339622641509424</v>
      </c>
      <c r="U37" s="80">
        <f>VLOOKUP(D37,'IBGE 2014'!$A$9:$I$120,3,0)/VLOOKUP(C37+1,'IBGE 2014'!$A$9:$I$120,3,0)</f>
        <v>0.98963105807578911</v>
      </c>
      <c r="V37" s="80">
        <f t="shared" si="12"/>
        <v>176303.91016498493</v>
      </c>
      <c r="W37" s="80">
        <f t="shared" si="13"/>
        <v>3999.8406500000001</v>
      </c>
      <c r="X37" s="80">
        <f t="shared" si="14"/>
        <v>172304.06951498493</v>
      </c>
      <c r="Y37" s="120"/>
    </row>
    <row r="38" spans="1:25">
      <c r="A38" s="77">
        <v>26</v>
      </c>
      <c r="B38" s="79">
        <v>2</v>
      </c>
      <c r="C38" s="78">
        <v>52</v>
      </c>
      <c r="D38" s="78">
        <f t="shared" si="0"/>
        <v>55</v>
      </c>
      <c r="E38" s="79">
        <f t="shared" si="1"/>
        <v>60</v>
      </c>
      <c r="F38" s="79">
        <v>28</v>
      </c>
      <c r="G38" s="79">
        <f t="shared" si="2"/>
        <v>2</v>
      </c>
      <c r="H38" s="79">
        <f t="shared" si="3"/>
        <v>3</v>
      </c>
      <c r="I38" s="80">
        <v>2553.7600000000002</v>
      </c>
      <c r="J38" s="80">
        <f>'Fator aplicado no salr'!$I$33*I38</f>
        <v>2257.5851483417659</v>
      </c>
      <c r="K38" s="79">
        <f t="shared" si="4"/>
        <v>3</v>
      </c>
      <c r="L38" s="92">
        <f t="shared" si="5"/>
        <v>0.83961928303230149</v>
      </c>
      <c r="M38" s="79">
        <f t="shared" si="6"/>
        <v>55</v>
      </c>
      <c r="N38" s="79">
        <f>VLOOKUP(D38,'IBGE 2014'!$A$9:$I$120,3,0)/VLOOKUP(C38,'IBGE 2014'!$A$9:$I$120,3,0)</f>
        <v>0.97973099069896252</v>
      </c>
      <c r="O38" s="79">
        <f>VLOOKUP(D38,'IBGE 2014'!$A$9:$I$120,6,0)</f>
        <v>12.461864196915771</v>
      </c>
      <c r="P38" s="80">
        <f t="shared" si="7"/>
        <v>300856.74736002774</v>
      </c>
      <c r="Q38" s="80">
        <f t="shared" si="8"/>
        <v>21413.277600000001</v>
      </c>
      <c r="R38" s="80">
        <f t="shared" si="9"/>
        <v>279443.46976002771</v>
      </c>
      <c r="S38" s="80">
        <f t="shared" si="10"/>
        <v>2</v>
      </c>
      <c r="T38" s="80">
        <f t="shared" si="11"/>
        <v>0.88999644001423972</v>
      </c>
      <c r="U38" s="80">
        <f>VLOOKUP(D38,'IBGE 2014'!$A$9:$I$120,3,0)/VLOOKUP(C38+1,'IBGE 2014'!$A$9:$I$120,3,0)</f>
        <v>0.98596459978501139</v>
      </c>
      <c r="V38" s="80">
        <f t="shared" si="12"/>
        <v>320937.22831951448</v>
      </c>
      <c r="W38" s="80">
        <f t="shared" si="13"/>
        <v>14275.518400000001</v>
      </c>
      <c r="X38" s="80">
        <f t="shared" si="14"/>
        <v>306661.70991951448</v>
      </c>
      <c r="Y38" s="120"/>
    </row>
    <row r="39" spans="1:25">
      <c r="A39" s="77">
        <v>27</v>
      </c>
      <c r="B39" s="79">
        <v>1</v>
      </c>
      <c r="C39" s="78">
        <v>54</v>
      </c>
      <c r="D39" s="78">
        <f t="shared" si="0"/>
        <v>60</v>
      </c>
      <c r="E39" s="79">
        <f t="shared" si="1"/>
        <v>65</v>
      </c>
      <c r="F39" s="79">
        <v>31</v>
      </c>
      <c r="G39" s="79">
        <f t="shared" si="2"/>
        <v>4</v>
      </c>
      <c r="H39" s="79">
        <f t="shared" si="3"/>
        <v>6</v>
      </c>
      <c r="I39" s="80">
        <v>5741.26</v>
      </c>
      <c r="J39" s="80">
        <f>'Fator aplicado no salr'!$I$33*I39</f>
        <v>5075.4116709356585</v>
      </c>
      <c r="K39" s="79">
        <f t="shared" si="4"/>
        <v>6</v>
      </c>
      <c r="L39" s="92">
        <f t="shared" si="5"/>
        <v>0.70496054043967604</v>
      </c>
      <c r="M39" s="79">
        <f t="shared" si="6"/>
        <v>60</v>
      </c>
      <c r="N39" s="79">
        <f>VLOOKUP(D39,'IBGE 2014'!$A$9:$I$120,3,0)/VLOOKUP(C39,'IBGE 2014'!$A$9:$I$120,3,0)</f>
        <v>0.94849638057250252</v>
      </c>
      <c r="O39" s="79">
        <f>VLOOKUP(D39,'IBGE 2014'!$A$9:$I$120,6,0)</f>
        <v>11.482229001501651</v>
      </c>
      <c r="P39" s="80">
        <f t="shared" si="7"/>
        <v>506572.15832725901</v>
      </c>
      <c r="Q39" s="80">
        <f t="shared" si="8"/>
        <v>96280.930200000017</v>
      </c>
      <c r="R39" s="80">
        <f t="shared" si="9"/>
        <v>410291.228127259</v>
      </c>
      <c r="S39" s="80">
        <f t="shared" si="10"/>
        <v>5</v>
      </c>
      <c r="T39" s="80">
        <f t="shared" si="11"/>
        <v>0.74725817286605678</v>
      </c>
      <c r="U39" s="80">
        <f>VLOOKUP(D39,'IBGE 2014'!$A$9:$I$120,3,0)/VLOOKUP(C39+1,'IBGE 2014'!$A$9:$I$120,3,0)</f>
        <v>0.95546430055486298</v>
      </c>
      <c r="V39" s="80">
        <f t="shared" si="12"/>
        <v>540911.19399238203</v>
      </c>
      <c r="W39" s="80">
        <f t="shared" si="13"/>
        <v>80234.108500000017</v>
      </c>
      <c r="X39" s="80">
        <f t="shared" si="14"/>
        <v>460677.085492382</v>
      </c>
      <c r="Y39" s="120"/>
    </row>
    <row r="40" spans="1:25">
      <c r="A40" s="77">
        <v>28</v>
      </c>
      <c r="B40" s="79">
        <v>2</v>
      </c>
      <c r="C40" s="78">
        <v>66</v>
      </c>
      <c r="D40" s="78">
        <f t="shared" si="0"/>
        <v>66</v>
      </c>
      <c r="E40" s="79">
        <f t="shared" si="1"/>
        <v>60</v>
      </c>
      <c r="F40" s="79">
        <v>38</v>
      </c>
      <c r="G40" s="79">
        <f t="shared" si="2"/>
        <v>1</v>
      </c>
      <c r="H40" s="79">
        <f t="shared" si="3"/>
        <v>0</v>
      </c>
      <c r="I40" s="80">
        <v>2783.91</v>
      </c>
      <c r="J40" s="80">
        <f>'Fator aplicado no salr'!$I$33*I40</f>
        <v>2461.0432735731333</v>
      </c>
      <c r="K40" s="79">
        <f t="shared" si="4"/>
        <v>0</v>
      </c>
      <c r="L40" s="92">
        <f t="shared" si="5"/>
        <v>1</v>
      </c>
      <c r="M40" s="79">
        <f t="shared" si="6"/>
        <v>66</v>
      </c>
      <c r="N40" s="79">
        <f>VLOOKUP(D40,'IBGE 2014'!$A$9:$I$120,3,0)/VLOOKUP(C40,'IBGE 2014'!$A$9:$I$120,3,0)</f>
        <v>1</v>
      </c>
      <c r="O40" s="79">
        <f>VLOOKUP(D40,'IBGE 2014'!$A$9:$I$120,6,0)</f>
        <v>10.123135778995065</v>
      </c>
      <c r="P40" s="80">
        <f t="shared" si="7"/>
        <v>323875.17781272327</v>
      </c>
      <c r="Q40" s="80">
        <f t="shared" si="8"/>
        <v>0</v>
      </c>
      <c r="R40" s="80">
        <f t="shared" si="9"/>
        <v>323875.17781272327</v>
      </c>
      <c r="S40" s="80">
        <f t="shared" si="10"/>
        <v>0</v>
      </c>
      <c r="T40" s="80">
        <f t="shared" si="11"/>
        <v>1</v>
      </c>
      <c r="U40" s="80">
        <f>VLOOKUP(D40,'IBGE 2014'!$A$9:$I$120,3,0)/VLOOKUP(C40+1,'IBGE 2014'!$A$9:$I$120,3,0)</f>
        <v>1.0179606204865679</v>
      </c>
      <c r="V40" s="80">
        <f t="shared" si="12"/>
        <v>329692.17696643726</v>
      </c>
      <c r="W40" s="80">
        <f t="shared" si="13"/>
        <v>0</v>
      </c>
      <c r="X40" s="80">
        <f t="shared" si="14"/>
        <v>329692.17696643726</v>
      </c>
      <c r="Y40" s="120"/>
    </row>
    <row r="41" spans="1:25">
      <c r="A41" s="77">
        <v>29</v>
      </c>
      <c r="B41" s="79">
        <v>1</v>
      </c>
      <c r="C41" s="78">
        <v>60</v>
      </c>
      <c r="D41" s="78">
        <f t="shared" si="0"/>
        <v>61</v>
      </c>
      <c r="E41" s="79">
        <f t="shared" si="1"/>
        <v>65</v>
      </c>
      <c r="F41" s="79">
        <v>34</v>
      </c>
      <c r="G41" s="79">
        <f t="shared" si="2"/>
        <v>1</v>
      </c>
      <c r="H41" s="79">
        <f t="shared" si="3"/>
        <v>1</v>
      </c>
      <c r="I41" s="80">
        <v>2388.04</v>
      </c>
      <c r="J41" s="80">
        <f>'Fator aplicado no salr'!$I$33*I41</f>
        <v>2111.0846898870959</v>
      </c>
      <c r="K41" s="79">
        <f t="shared" si="4"/>
        <v>1</v>
      </c>
      <c r="L41" s="92">
        <f t="shared" si="5"/>
        <v>0.94339622641509424</v>
      </c>
      <c r="M41" s="79">
        <f t="shared" si="6"/>
        <v>61</v>
      </c>
      <c r="N41" s="79">
        <f>VLOOKUP(D41,'IBGE 2014'!$A$9:$I$120,3,0)/VLOOKUP(C41,'IBGE 2014'!$A$9:$I$120,3,0)</f>
        <v>0.98889091299408582</v>
      </c>
      <c r="O41" s="79">
        <f>VLOOKUP(D41,'IBGE 2014'!$A$9:$I$120,6,0)</f>
        <v>11.26894206432668</v>
      </c>
      <c r="P41" s="80">
        <f t="shared" si="7"/>
        <v>288519.17084874929</v>
      </c>
      <c r="Q41" s="80">
        <f t="shared" si="8"/>
        <v>6674.5717999999997</v>
      </c>
      <c r="R41" s="80">
        <f t="shared" si="9"/>
        <v>281844.59904874931</v>
      </c>
      <c r="S41" s="80">
        <f t="shared" si="10"/>
        <v>0</v>
      </c>
      <c r="T41" s="80">
        <f t="shared" si="11"/>
        <v>1</v>
      </c>
      <c r="U41" s="80">
        <f>VLOOKUP(D41,'IBGE 2014'!$A$9:$I$120,3,0)/VLOOKUP(C41+1,'IBGE 2014'!$A$9:$I$120,3,0)</f>
        <v>1</v>
      </c>
      <c r="V41" s="80">
        <f t="shared" si="12"/>
        <v>309265.98382192163</v>
      </c>
      <c r="W41" s="80">
        <f t="shared" si="13"/>
        <v>0</v>
      </c>
      <c r="X41" s="80">
        <f t="shared" si="14"/>
        <v>309265.98382192163</v>
      </c>
      <c r="Y41" s="120"/>
    </row>
    <row r="42" spans="1:25">
      <c r="A42" s="77">
        <v>30</v>
      </c>
      <c r="B42" s="79">
        <v>1</v>
      </c>
      <c r="C42" s="78">
        <v>54</v>
      </c>
      <c r="D42" s="78">
        <f t="shared" si="0"/>
        <v>60</v>
      </c>
      <c r="E42" s="79">
        <f t="shared" si="1"/>
        <v>65</v>
      </c>
      <c r="F42" s="79">
        <v>35</v>
      </c>
      <c r="G42" s="79">
        <f t="shared" si="2"/>
        <v>1</v>
      </c>
      <c r="H42" s="79">
        <f t="shared" si="3"/>
        <v>6</v>
      </c>
      <c r="I42" s="80">
        <v>2228.37</v>
      </c>
      <c r="J42" s="80">
        <f>'Fator aplicado no salr'!$I$33*I42</f>
        <v>1969.9325766753104</v>
      </c>
      <c r="K42" s="79">
        <f t="shared" si="4"/>
        <v>6</v>
      </c>
      <c r="L42" s="92">
        <f t="shared" si="5"/>
        <v>0.70496054043967604</v>
      </c>
      <c r="M42" s="79">
        <f t="shared" si="6"/>
        <v>60</v>
      </c>
      <c r="N42" s="79">
        <f>VLOOKUP(D42,'IBGE 2014'!$A$9:$I$120,3,0)/VLOOKUP(C42,'IBGE 2014'!$A$9:$I$120,3,0)</f>
        <v>0.94849638057250252</v>
      </c>
      <c r="O42" s="79">
        <f>VLOOKUP(D42,'IBGE 2014'!$A$9:$I$120,6,0)</f>
        <v>11.482229001501651</v>
      </c>
      <c r="P42" s="80">
        <f t="shared" si="7"/>
        <v>196617.15380451572</v>
      </c>
      <c r="Q42" s="80">
        <f t="shared" si="8"/>
        <v>37369.764899999995</v>
      </c>
      <c r="R42" s="80">
        <f t="shared" si="9"/>
        <v>159247.38890451571</v>
      </c>
      <c r="S42" s="80">
        <f t="shared" si="10"/>
        <v>5</v>
      </c>
      <c r="T42" s="80">
        <f t="shared" si="11"/>
        <v>0.74725817286605678</v>
      </c>
      <c r="U42" s="80">
        <f>VLOOKUP(D42,'IBGE 2014'!$A$9:$I$120,3,0)/VLOOKUP(C42+1,'IBGE 2014'!$A$9:$I$120,3,0)</f>
        <v>0.95546430055486298</v>
      </c>
      <c r="V42" s="80">
        <f t="shared" si="12"/>
        <v>209945.25197549048</v>
      </c>
      <c r="W42" s="80">
        <f t="shared" si="13"/>
        <v>31141.47075</v>
      </c>
      <c r="X42" s="80">
        <f t="shared" si="14"/>
        <v>178803.78122549047</v>
      </c>
      <c r="Y42" s="120"/>
    </row>
    <row r="43" spans="1:25">
      <c r="A43" s="77">
        <v>31</v>
      </c>
      <c r="B43" s="79">
        <v>2</v>
      </c>
      <c r="C43" s="78">
        <v>60</v>
      </c>
      <c r="D43" s="78">
        <f t="shared" si="0"/>
        <v>60</v>
      </c>
      <c r="E43" s="79">
        <f t="shared" si="1"/>
        <v>60</v>
      </c>
      <c r="F43" s="79">
        <v>34</v>
      </c>
      <c r="G43" s="79">
        <f t="shared" si="2"/>
        <v>1</v>
      </c>
      <c r="H43" s="79">
        <f t="shared" si="3"/>
        <v>0</v>
      </c>
      <c r="I43" s="80">
        <v>16606.27</v>
      </c>
      <c r="J43" s="80">
        <f>'Fator aplicado no salr'!$I$33*I43</f>
        <v>14680.341348189892</v>
      </c>
      <c r="K43" s="79">
        <f t="shared" si="4"/>
        <v>0</v>
      </c>
      <c r="L43" s="92">
        <f t="shared" si="5"/>
        <v>1</v>
      </c>
      <c r="M43" s="79">
        <f t="shared" si="6"/>
        <v>60</v>
      </c>
      <c r="N43" s="79">
        <f>VLOOKUP(D43,'IBGE 2014'!$A$9:$I$120,3,0)/VLOOKUP(C43,'IBGE 2014'!$A$9:$I$120,3,0)</f>
        <v>1</v>
      </c>
      <c r="O43" s="79">
        <f>VLOOKUP(D43,'IBGE 2014'!$A$9:$I$120,6,0)</f>
        <v>11.482229001501651</v>
      </c>
      <c r="P43" s="80">
        <f t="shared" si="7"/>
        <v>2191319.5353416875</v>
      </c>
      <c r="Q43" s="80">
        <f t="shared" si="8"/>
        <v>145163.78882335476</v>
      </c>
      <c r="R43" s="80">
        <f t="shared" si="9"/>
        <v>2046155.7465183327</v>
      </c>
      <c r="S43" s="80">
        <f t="shared" si="10"/>
        <v>0</v>
      </c>
      <c r="T43" s="80">
        <f t="shared" si="11"/>
        <v>1</v>
      </c>
      <c r="U43" s="80">
        <f>VLOOKUP(D43,'IBGE 2014'!$A$9:$I$120,3,0)/VLOOKUP(C43+1,'IBGE 2014'!$A$9:$I$120,3,0)</f>
        <v>1.0112338852141729</v>
      </c>
      <c r="V43" s="80">
        <f t="shared" si="12"/>
        <v>2215936.5674692909</v>
      </c>
      <c r="W43" s="80">
        <f t="shared" si="13"/>
        <v>146794.54216425074</v>
      </c>
      <c r="X43" s="80">
        <f t="shared" si="14"/>
        <v>2069142.0253050402</v>
      </c>
      <c r="Y43" s="120"/>
    </row>
    <row r="44" spans="1:25">
      <c r="A44" s="77">
        <v>32</v>
      </c>
      <c r="B44" s="79">
        <v>2</v>
      </c>
      <c r="C44" s="78">
        <v>57</v>
      </c>
      <c r="D44" s="78">
        <f t="shared" si="0"/>
        <v>58</v>
      </c>
      <c r="E44" s="79">
        <f t="shared" si="1"/>
        <v>60</v>
      </c>
      <c r="F44" s="79">
        <v>35</v>
      </c>
      <c r="G44" s="79">
        <f t="shared" si="2"/>
        <v>1</v>
      </c>
      <c r="H44" s="79">
        <f t="shared" si="3"/>
        <v>1</v>
      </c>
      <c r="I44" s="80">
        <v>1349.15</v>
      </c>
      <c r="J44" s="80">
        <f>'Fator aplicado no salr'!$I$33*I44</f>
        <v>1192.6809891631531</v>
      </c>
      <c r="K44" s="79">
        <f t="shared" si="4"/>
        <v>1</v>
      </c>
      <c r="L44" s="92">
        <f t="shared" si="5"/>
        <v>0.94339622641509424</v>
      </c>
      <c r="M44" s="79">
        <f t="shared" si="6"/>
        <v>58</v>
      </c>
      <c r="N44" s="79">
        <f>VLOOKUP(D44,'IBGE 2014'!$A$9:$I$120,3,0)/VLOOKUP(C44,'IBGE 2014'!$A$9:$I$120,3,0)</f>
        <v>0.99096173385027109</v>
      </c>
      <c r="O44" s="79">
        <f>VLOOKUP(D44,'IBGE 2014'!$A$9:$I$120,6,0)</f>
        <v>11.890960856490537</v>
      </c>
      <c r="P44" s="80">
        <f t="shared" si="7"/>
        <v>172359.65566926901</v>
      </c>
      <c r="Q44" s="80">
        <f t="shared" si="8"/>
        <v>3770.8742499999998</v>
      </c>
      <c r="R44" s="80">
        <f t="shared" si="9"/>
        <v>168588.78141926901</v>
      </c>
      <c r="S44" s="80">
        <f t="shared" si="10"/>
        <v>0</v>
      </c>
      <c r="T44" s="80">
        <f t="shared" si="11"/>
        <v>1</v>
      </c>
      <c r="U44" s="80">
        <f>VLOOKUP(D44,'IBGE 2014'!$A$9:$I$120,3,0)/VLOOKUP(C44+1,'IBGE 2014'!$A$9:$I$120,3,0)</f>
        <v>1</v>
      </c>
      <c r="V44" s="80">
        <f t="shared" si="12"/>
        <v>184367.59843345309</v>
      </c>
      <c r="W44" s="80">
        <f t="shared" si="13"/>
        <v>0</v>
      </c>
      <c r="X44" s="80">
        <f t="shared" si="14"/>
        <v>184367.59843345309</v>
      </c>
      <c r="Y44" s="120"/>
    </row>
    <row r="45" spans="1:25">
      <c r="A45" s="77">
        <v>33</v>
      </c>
      <c r="B45" s="79">
        <v>2</v>
      </c>
      <c r="C45" s="78">
        <v>56</v>
      </c>
      <c r="D45" s="78">
        <f t="shared" si="0"/>
        <v>57</v>
      </c>
      <c r="E45" s="79">
        <f t="shared" si="1"/>
        <v>60</v>
      </c>
      <c r="F45" s="79">
        <v>39</v>
      </c>
      <c r="G45" s="79">
        <f t="shared" si="2"/>
        <v>1</v>
      </c>
      <c r="H45" s="79">
        <f t="shared" si="3"/>
        <v>1</v>
      </c>
      <c r="I45" s="80">
        <v>11708.71</v>
      </c>
      <c r="J45" s="80">
        <f>'Fator aplicado no salr'!$I$33*I45</f>
        <v>10350.780732034615</v>
      </c>
      <c r="K45" s="79">
        <f t="shared" si="4"/>
        <v>1</v>
      </c>
      <c r="L45" s="92">
        <f t="shared" si="5"/>
        <v>0.94339622641509424</v>
      </c>
      <c r="M45" s="79">
        <f t="shared" si="6"/>
        <v>57</v>
      </c>
      <c r="N45" s="79">
        <f>VLOOKUP(D45,'IBGE 2014'!$A$9:$I$120,3,0)/VLOOKUP(C45,'IBGE 2014'!$A$9:$I$120,3,0)</f>
        <v>0.99157771327947575</v>
      </c>
      <c r="O45" s="79">
        <f>VLOOKUP(D45,'IBGE 2014'!$A$9:$I$120,6,0)</f>
        <v>12.086645895133593</v>
      </c>
      <c r="P45" s="80">
        <f t="shared" si="7"/>
        <v>1521399.0874750165</v>
      </c>
      <c r="Q45" s="80">
        <f t="shared" si="8"/>
        <v>105666.11920194092</v>
      </c>
      <c r="R45" s="80">
        <f t="shared" si="9"/>
        <v>1415732.9682730755</v>
      </c>
      <c r="S45" s="80">
        <f t="shared" si="10"/>
        <v>0</v>
      </c>
      <c r="T45" s="80">
        <f t="shared" si="11"/>
        <v>1</v>
      </c>
      <c r="U45" s="80">
        <f>VLOOKUP(D45,'IBGE 2014'!$A$9:$I$120,3,0)/VLOOKUP(C45+1,'IBGE 2014'!$A$9:$I$120,3,0)</f>
        <v>1</v>
      </c>
      <c r="V45" s="80">
        <f t="shared" si="12"/>
        <v>1626380.8788015626</v>
      </c>
      <c r="W45" s="80">
        <f t="shared" si="13"/>
        <v>77973.40561572877</v>
      </c>
      <c r="X45" s="80">
        <f t="shared" si="14"/>
        <v>1548407.4731858338</v>
      </c>
      <c r="Y45" s="120"/>
    </row>
    <row r="46" spans="1:25">
      <c r="A46" s="77">
        <v>34</v>
      </c>
      <c r="B46" s="79">
        <v>1</v>
      </c>
      <c r="C46" s="78">
        <v>65</v>
      </c>
      <c r="D46" s="78">
        <f t="shared" si="0"/>
        <v>65</v>
      </c>
      <c r="E46" s="79">
        <f t="shared" si="1"/>
        <v>65</v>
      </c>
      <c r="F46" s="79">
        <v>36</v>
      </c>
      <c r="G46" s="79">
        <f t="shared" si="2"/>
        <v>1</v>
      </c>
      <c r="H46" s="79">
        <f t="shared" si="3"/>
        <v>0</v>
      </c>
      <c r="I46" s="80">
        <v>1349.15</v>
      </c>
      <c r="J46" s="80">
        <f>'Fator aplicado no salr'!$I$33*I46</f>
        <v>1192.6809891631531</v>
      </c>
      <c r="K46" s="79">
        <f t="shared" si="4"/>
        <v>0</v>
      </c>
      <c r="L46" s="92">
        <f t="shared" si="5"/>
        <v>1</v>
      </c>
      <c r="M46" s="79">
        <f t="shared" si="6"/>
        <v>65</v>
      </c>
      <c r="N46" s="79">
        <f>VLOOKUP(D46,'IBGE 2014'!$A$9:$I$120,3,0)/VLOOKUP(C46,'IBGE 2014'!$A$9:$I$120,3,0)</f>
        <v>1</v>
      </c>
      <c r="O46" s="79">
        <f>VLOOKUP(D46,'IBGE 2014'!$A$9:$I$120,6,0)</f>
        <v>10.361611814973374</v>
      </c>
      <c r="P46" s="80">
        <f t="shared" si="7"/>
        <v>160655.26657449175</v>
      </c>
      <c r="Q46" s="80">
        <f t="shared" si="8"/>
        <v>0</v>
      </c>
      <c r="R46" s="80">
        <f t="shared" si="9"/>
        <v>160655.26657449175</v>
      </c>
      <c r="S46" s="80">
        <f t="shared" si="10"/>
        <v>0</v>
      </c>
      <c r="T46" s="80">
        <f t="shared" si="11"/>
        <v>1</v>
      </c>
      <c r="U46" s="80">
        <f>VLOOKUP(D46,'IBGE 2014'!$A$9:$I$120,3,0)/VLOOKUP(C46+1,'IBGE 2014'!$A$9:$I$120,3,0)</f>
        <v>1.0165553757924823</v>
      </c>
      <c r="V46" s="80">
        <f t="shared" si="12"/>
        <v>163314.9748856739</v>
      </c>
      <c r="W46" s="80">
        <f t="shared" si="13"/>
        <v>0</v>
      </c>
      <c r="X46" s="80">
        <f t="shared" si="14"/>
        <v>163314.9748856739</v>
      </c>
      <c r="Y46" s="120"/>
    </row>
    <row r="47" spans="1:25">
      <c r="A47" s="77">
        <v>35</v>
      </c>
      <c r="B47" s="79">
        <v>1</v>
      </c>
      <c r="C47" s="78">
        <v>49</v>
      </c>
      <c r="D47" s="78">
        <f t="shared" si="0"/>
        <v>60</v>
      </c>
      <c r="E47" s="79">
        <f t="shared" si="1"/>
        <v>65</v>
      </c>
      <c r="F47" s="79">
        <v>33</v>
      </c>
      <c r="G47" s="79">
        <f t="shared" si="2"/>
        <v>2</v>
      </c>
      <c r="H47" s="79">
        <f t="shared" si="3"/>
        <v>11</v>
      </c>
      <c r="I47" s="80">
        <v>1862.98</v>
      </c>
      <c r="J47" s="80">
        <f>'Fator aplicado no salr'!$I$33*I47</f>
        <v>1646.9190447253238</v>
      </c>
      <c r="K47" s="79">
        <f t="shared" si="4"/>
        <v>11</v>
      </c>
      <c r="L47" s="92">
        <f t="shared" si="5"/>
        <v>0.52678752539162021</v>
      </c>
      <c r="M47" s="79">
        <f t="shared" si="6"/>
        <v>60</v>
      </c>
      <c r="N47" s="79">
        <f>VLOOKUP(D47,'IBGE 2014'!$A$9:$I$120,3,0)/VLOOKUP(C47,'IBGE 2014'!$A$9:$I$120,3,0)</f>
        <v>0.92081167538083242</v>
      </c>
      <c r="O47" s="79">
        <f>VLOOKUP(D47,'IBGE 2014'!$A$9:$I$120,6,0)</f>
        <v>11.482229001501651</v>
      </c>
      <c r="P47" s="80">
        <f t="shared" si="7"/>
        <v>119247.17727062102</v>
      </c>
      <c r="Q47" s="80">
        <f t="shared" si="8"/>
        <v>57277.320099999997</v>
      </c>
      <c r="R47" s="80">
        <f t="shared" si="9"/>
        <v>61969.85717062102</v>
      </c>
      <c r="S47" s="80">
        <f t="shared" si="10"/>
        <v>10</v>
      </c>
      <c r="T47" s="80">
        <f t="shared" si="11"/>
        <v>0.55839477691511752</v>
      </c>
      <c r="U47" s="80">
        <f>VLOOKUP(D47,'IBGE 2014'!$A$9:$I$120,3,0)/VLOOKUP(C47+1,'IBGE 2014'!$A$9:$I$120,3,0)</f>
        <v>0.92550978819157592</v>
      </c>
      <c r="V47" s="80">
        <f t="shared" si="12"/>
        <v>127046.92902213988</v>
      </c>
      <c r="W47" s="80">
        <f t="shared" si="13"/>
        <v>52070.290999999997</v>
      </c>
      <c r="X47" s="80">
        <f t="shared" si="14"/>
        <v>74976.638022139887</v>
      </c>
      <c r="Y47" s="120"/>
    </row>
    <row r="48" spans="1:25">
      <c r="A48" s="77">
        <v>36</v>
      </c>
      <c r="B48" s="79">
        <v>1</v>
      </c>
      <c r="C48" s="78">
        <v>59</v>
      </c>
      <c r="D48" s="78">
        <f t="shared" si="0"/>
        <v>60</v>
      </c>
      <c r="E48" s="79">
        <f t="shared" si="1"/>
        <v>65</v>
      </c>
      <c r="F48" s="79">
        <v>35</v>
      </c>
      <c r="G48" s="79">
        <f t="shared" si="2"/>
        <v>1</v>
      </c>
      <c r="H48" s="79">
        <f t="shared" si="3"/>
        <v>1</v>
      </c>
      <c r="I48" s="80">
        <v>5061.51</v>
      </c>
      <c r="J48" s="80">
        <f>'Fator aplicado no salr'!$I$33*I48</f>
        <v>4474.4963521174004</v>
      </c>
      <c r="K48" s="79">
        <f t="shared" si="4"/>
        <v>1</v>
      </c>
      <c r="L48" s="92">
        <f t="shared" si="5"/>
        <v>0.94339622641509424</v>
      </c>
      <c r="M48" s="79">
        <f t="shared" si="6"/>
        <v>60</v>
      </c>
      <c r="N48" s="79">
        <f>VLOOKUP(D48,'IBGE 2014'!$A$9:$I$120,3,0)/VLOOKUP(C48,'IBGE 2014'!$A$9:$I$120,3,0)</f>
        <v>0.98963105807578911</v>
      </c>
      <c r="O48" s="79">
        <f>VLOOKUP(D48,'IBGE 2014'!$A$9:$I$120,6,0)</f>
        <v>11.482229001501651</v>
      </c>
      <c r="P48" s="80">
        <f t="shared" si="7"/>
        <v>623564.18927038717</v>
      </c>
      <c r="Q48" s="80">
        <f t="shared" si="8"/>
        <v>14146.920450000001</v>
      </c>
      <c r="R48" s="80">
        <f t="shared" si="9"/>
        <v>609417.26882038719</v>
      </c>
      <c r="S48" s="80">
        <f t="shared" si="10"/>
        <v>0</v>
      </c>
      <c r="T48" s="80">
        <f t="shared" si="11"/>
        <v>1</v>
      </c>
      <c r="U48" s="80">
        <f>VLOOKUP(D48,'IBGE 2014'!$A$9:$I$120,3,0)/VLOOKUP(C48+1,'IBGE 2014'!$A$9:$I$120,3,0)</f>
        <v>1</v>
      </c>
      <c r="V48" s="80">
        <f t="shared" si="12"/>
        <v>667903.49315814488</v>
      </c>
      <c r="W48" s="80">
        <f t="shared" si="13"/>
        <v>0</v>
      </c>
      <c r="X48" s="80">
        <f t="shared" si="14"/>
        <v>667903.49315814488</v>
      </c>
      <c r="Y48" s="120"/>
    </row>
    <row r="49" spans="1:25">
      <c r="A49" s="77">
        <v>37</v>
      </c>
      <c r="B49" s="79">
        <v>1</v>
      </c>
      <c r="C49" s="78">
        <v>59</v>
      </c>
      <c r="D49" s="78">
        <f t="shared" si="0"/>
        <v>60</v>
      </c>
      <c r="E49" s="79">
        <f t="shared" si="1"/>
        <v>65</v>
      </c>
      <c r="F49" s="79">
        <v>39</v>
      </c>
      <c r="G49" s="79">
        <f t="shared" si="2"/>
        <v>1</v>
      </c>
      <c r="H49" s="79">
        <f t="shared" si="3"/>
        <v>1</v>
      </c>
      <c r="I49" s="80">
        <v>6748.7</v>
      </c>
      <c r="J49" s="80">
        <f>'Fator aplicado no salr'!$I$33*I49</f>
        <v>5966.0128166366749</v>
      </c>
      <c r="K49" s="79">
        <f t="shared" si="4"/>
        <v>1</v>
      </c>
      <c r="L49" s="92">
        <f t="shared" si="5"/>
        <v>0.94339622641509424</v>
      </c>
      <c r="M49" s="79">
        <f t="shared" si="6"/>
        <v>60</v>
      </c>
      <c r="N49" s="79">
        <f>VLOOKUP(D49,'IBGE 2014'!$A$9:$I$120,3,0)/VLOOKUP(C49,'IBGE 2014'!$A$9:$I$120,3,0)</f>
        <v>0.98963105807578911</v>
      </c>
      <c r="O49" s="79">
        <f>VLOOKUP(D49,'IBGE 2014'!$A$9:$I$120,6,0)</f>
        <v>11.482229001501651</v>
      </c>
      <c r="P49" s="80">
        <f t="shared" si="7"/>
        <v>831421.38297248469</v>
      </c>
      <c r="Q49" s="80">
        <f t="shared" si="8"/>
        <v>20802.768806114334</v>
      </c>
      <c r="R49" s="80">
        <f t="shared" si="9"/>
        <v>810618.61416637036</v>
      </c>
      <c r="S49" s="80">
        <f t="shared" si="10"/>
        <v>0</v>
      </c>
      <c r="T49" s="80">
        <f t="shared" si="11"/>
        <v>1</v>
      </c>
      <c r="U49" s="80">
        <f>VLOOKUP(D49,'IBGE 2014'!$A$9:$I$120,3,0)/VLOOKUP(C49+1,'IBGE 2014'!$A$9:$I$120,3,0)</f>
        <v>1</v>
      </c>
      <c r="V49" s="80">
        <f t="shared" si="12"/>
        <v>890540.63002471044</v>
      </c>
      <c r="W49" s="80">
        <f t="shared" si="13"/>
        <v>2078.1092384872331</v>
      </c>
      <c r="X49" s="80">
        <f t="shared" si="14"/>
        <v>888462.52078622323</v>
      </c>
      <c r="Y49" s="120"/>
    </row>
    <row r="50" spans="1:25">
      <c r="A50" s="77">
        <v>38</v>
      </c>
      <c r="B50" s="79">
        <v>1</v>
      </c>
      <c r="C50" s="78">
        <v>68</v>
      </c>
      <c r="D50" s="78">
        <f t="shared" si="0"/>
        <v>68</v>
      </c>
      <c r="E50" s="79">
        <f t="shared" si="1"/>
        <v>65</v>
      </c>
      <c r="F50" s="79">
        <v>37</v>
      </c>
      <c r="G50" s="79">
        <f t="shared" si="2"/>
        <v>1</v>
      </c>
      <c r="H50" s="79">
        <f t="shared" si="3"/>
        <v>0</v>
      </c>
      <c r="I50" s="80">
        <v>8471.73</v>
      </c>
      <c r="J50" s="80">
        <f>'Fator aplicado no salr'!$I$33*I50</f>
        <v>7489.2127015699934</v>
      </c>
      <c r="K50" s="79">
        <f t="shared" si="4"/>
        <v>0</v>
      </c>
      <c r="L50" s="92">
        <f t="shared" si="5"/>
        <v>1</v>
      </c>
      <c r="M50" s="79">
        <f t="shared" si="6"/>
        <v>68</v>
      </c>
      <c r="N50" s="79">
        <f>VLOOKUP(D50,'IBGE 2014'!$A$9:$I$120,3,0)/VLOOKUP(C50,'IBGE 2014'!$A$9:$I$120,3,0)</f>
        <v>1</v>
      </c>
      <c r="O50" s="79">
        <f>VLOOKUP(D50,'IBGE 2014'!$A$9:$I$120,6,0)</f>
        <v>9.6341559933666847</v>
      </c>
      <c r="P50" s="80">
        <f t="shared" si="7"/>
        <v>937979.16464756988</v>
      </c>
      <c r="Q50" s="80">
        <f t="shared" si="8"/>
        <v>22728.521843117618</v>
      </c>
      <c r="R50" s="80">
        <f t="shared" si="9"/>
        <v>915250.64280445222</v>
      </c>
      <c r="S50" s="80">
        <f t="shared" si="10"/>
        <v>0</v>
      </c>
      <c r="T50" s="80">
        <f t="shared" si="11"/>
        <v>1</v>
      </c>
      <c r="U50" s="80">
        <f>VLOOKUP(D50,'IBGE 2014'!$A$9:$I$120,3,0)/VLOOKUP(C50+1,'IBGE 2014'!$A$9:$I$120,3,0)</f>
        <v>1.0213118011288542</v>
      </c>
      <c r="V50" s="80">
        <f t="shared" si="12"/>
        <v>957969.19006754761</v>
      </c>
      <c r="W50" s="80">
        <f t="shared" si="13"/>
        <v>23212.90758059096</v>
      </c>
      <c r="X50" s="80">
        <f t="shared" si="14"/>
        <v>934756.28248695668</v>
      </c>
      <c r="Y50" s="120"/>
    </row>
    <row r="51" spans="1:25">
      <c r="A51" s="77">
        <v>39</v>
      </c>
      <c r="B51" s="79">
        <v>1</v>
      </c>
      <c r="C51" s="78">
        <v>56</v>
      </c>
      <c r="D51" s="78">
        <f t="shared" si="0"/>
        <v>60</v>
      </c>
      <c r="E51" s="79">
        <f t="shared" si="1"/>
        <v>65</v>
      </c>
      <c r="F51" s="79">
        <v>34</v>
      </c>
      <c r="G51" s="79">
        <f t="shared" si="2"/>
        <v>1</v>
      </c>
      <c r="H51" s="79">
        <f t="shared" si="3"/>
        <v>4</v>
      </c>
      <c r="I51" s="80">
        <v>3737.86</v>
      </c>
      <c r="J51" s="80">
        <f>'Fator aplicado no salr'!$I$33*I51</f>
        <v>3304.3579751349985</v>
      </c>
      <c r="K51" s="79">
        <f t="shared" si="4"/>
        <v>4</v>
      </c>
      <c r="L51" s="92">
        <f t="shared" si="5"/>
        <v>0.79209366323802022</v>
      </c>
      <c r="M51" s="79">
        <f t="shared" si="6"/>
        <v>60</v>
      </c>
      <c r="N51" s="79">
        <f>VLOOKUP(D51,'IBGE 2014'!$A$9:$I$120,3,0)/VLOOKUP(C51,'IBGE 2014'!$A$9:$I$120,3,0)</f>
        <v>0.96301096710891343</v>
      </c>
      <c r="O51" s="79">
        <f>VLOOKUP(D51,'IBGE 2014'!$A$9:$I$120,6,0)</f>
        <v>11.482229001501651</v>
      </c>
      <c r="P51" s="80">
        <f t="shared" si="7"/>
        <v>376239.52604158223</v>
      </c>
      <c r="Q51" s="80">
        <f t="shared" si="8"/>
        <v>41789.274799999999</v>
      </c>
      <c r="R51" s="80">
        <f t="shared" si="9"/>
        <v>334450.25124158221</v>
      </c>
      <c r="S51" s="80">
        <f t="shared" si="10"/>
        <v>3</v>
      </c>
      <c r="T51" s="80">
        <f t="shared" si="11"/>
        <v>0.83961928303230149</v>
      </c>
      <c r="U51" s="80">
        <f>VLOOKUP(D51,'IBGE 2014'!$A$9:$I$120,3,0)/VLOOKUP(C51+1,'IBGE 2014'!$A$9:$I$120,3,0)</f>
        <v>0.97119061291113273</v>
      </c>
      <c r="V51" s="80">
        <f t="shared" si="12"/>
        <v>402201.35271603422</v>
      </c>
      <c r="W51" s="80">
        <f t="shared" si="13"/>
        <v>31341.956099999999</v>
      </c>
      <c r="X51" s="80">
        <f t="shared" si="14"/>
        <v>370859.39661603421</v>
      </c>
      <c r="Y51" s="120"/>
    </row>
    <row r="52" spans="1:25">
      <c r="A52" s="77">
        <v>40</v>
      </c>
      <c r="B52" s="79">
        <v>1</v>
      </c>
      <c r="C52" s="78">
        <v>56</v>
      </c>
      <c r="D52" s="78">
        <f t="shared" si="0"/>
        <v>60</v>
      </c>
      <c r="E52" s="79">
        <f t="shared" si="1"/>
        <v>65</v>
      </c>
      <c r="F52" s="79">
        <v>36</v>
      </c>
      <c r="G52" s="79">
        <f t="shared" si="2"/>
        <v>1</v>
      </c>
      <c r="H52" s="79">
        <f t="shared" si="3"/>
        <v>4</v>
      </c>
      <c r="I52" s="80">
        <v>1300.97</v>
      </c>
      <c r="J52" s="80">
        <f>'Fator aplicado no salr'!$I$33*I52</f>
        <v>1150.0887125016397</v>
      </c>
      <c r="K52" s="79">
        <f t="shared" si="4"/>
        <v>4</v>
      </c>
      <c r="L52" s="92">
        <f t="shared" si="5"/>
        <v>0.79209366323802022</v>
      </c>
      <c r="M52" s="79">
        <f t="shared" si="6"/>
        <v>60</v>
      </c>
      <c r="N52" s="79">
        <f>VLOOKUP(D52,'IBGE 2014'!$A$9:$I$120,3,0)/VLOOKUP(C52,'IBGE 2014'!$A$9:$I$120,3,0)</f>
        <v>0.96301096710891343</v>
      </c>
      <c r="O52" s="79">
        <f>VLOOKUP(D52,'IBGE 2014'!$A$9:$I$120,6,0)</f>
        <v>11.482229001501651</v>
      </c>
      <c r="P52" s="80">
        <f t="shared" si="7"/>
        <v>130950.95487640447</v>
      </c>
      <c r="Q52" s="80">
        <f t="shared" si="8"/>
        <v>14544.8446</v>
      </c>
      <c r="R52" s="80">
        <f t="shared" si="9"/>
        <v>116406.11027640448</v>
      </c>
      <c r="S52" s="80">
        <f t="shared" si="10"/>
        <v>3</v>
      </c>
      <c r="T52" s="80">
        <f t="shared" si="11"/>
        <v>0.83961928303230149</v>
      </c>
      <c r="U52" s="80">
        <f>VLOOKUP(D52,'IBGE 2014'!$A$9:$I$120,3,0)/VLOOKUP(C52+1,'IBGE 2014'!$A$9:$I$120,3,0)</f>
        <v>0.97119061291113273</v>
      </c>
      <c r="V52" s="80">
        <f t="shared" si="12"/>
        <v>139987.02301396496</v>
      </c>
      <c r="W52" s="80">
        <f t="shared" si="13"/>
        <v>10908.633450000001</v>
      </c>
      <c r="X52" s="80">
        <f t="shared" si="14"/>
        <v>129078.38956396497</v>
      </c>
      <c r="Y52" s="120"/>
    </row>
    <row r="53" spans="1:25">
      <c r="A53" s="77">
        <v>41</v>
      </c>
      <c r="B53" s="79">
        <v>1</v>
      </c>
      <c r="C53" s="78">
        <v>49</v>
      </c>
      <c r="D53" s="78">
        <f t="shared" si="0"/>
        <v>60</v>
      </c>
      <c r="E53" s="79">
        <f t="shared" si="1"/>
        <v>65</v>
      </c>
      <c r="F53" s="79">
        <v>32</v>
      </c>
      <c r="G53" s="79">
        <f t="shared" si="2"/>
        <v>3</v>
      </c>
      <c r="H53" s="79">
        <f t="shared" si="3"/>
        <v>11</v>
      </c>
      <c r="I53" s="80">
        <v>1252.78</v>
      </c>
      <c r="J53" s="80">
        <f>'Fator aplicado no salr'!$I$33*I53</f>
        <v>1107.4875956000553</v>
      </c>
      <c r="K53" s="79">
        <f t="shared" si="4"/>
        <v>11</v>
      </c>
      <c r="L53" s="92">
        <f t="shared" si="5"/>
        <v>0.52678752539162021</v>
      </c>
      <c r="M53" s="79">
        <f t="shared" si="6"/>
        <v>60</v>
      </c>
      <c r="N53" s="79">
        <f>VLOOKUP(D53,'IBGE 2014'!$A$9:$I$120,3,0)/VLOOKUP(C53,'IBGE 2014'!$A$9:$I$120,3,0)</f>
        <v>0.92081167538083242</v>
      </c>
      <c r="O53" s="79">
        <f>VLOOKUP(D53,'IBGE 2014'!$A$9:$I$120,6,0)</f>
        <v>11.482229001501651</v>
      </c>
      <c r="P53" s="80">
        <f t="shared" si="7"/>
        <v>80188.986860346646</v>
      </c>
      <c r="Q53" s="80">
        <f t="shared" si="8"/>
        <v>38516.721099999995</v>
      </c>
      <c r="R53" s="80">
        <f t="shared" si="9"/>
        <v>41672.26576034665</v>
      </c>
      <c r="S53" s="80">
        <f t="shared" si="10"/>
        <v>10</v>
      </c>
      <c r="T53" s="80">
        <f t="shared" si="11"/>
        <v>0.55839477691511752</v>
      </c>
      <c r="U53" s="80">
        <f>VLOOKUP(D53,'IBGE 2014'!$A$9:$I$120,3,0)/VLOOKUP(C53+1,'IBGE 2014'!$A$9:$I$120,3,0)</f>
        <v>0.92550978819157592</v>
      </c>
      <c r="V53" s="80">
        <f t="shared" si="12"/>
        <v>85434.009887576045</v>
      </c>
      <c r="W53" s="80">
        <f t="shared" si="13"/>
        <v>35015.201000000001</v>
      </c>
      <c r="X53" s="80">
        <f t="shared" si="14"/>
        <v>50418.808887576044</v>
      </c>
      <c r="Y53" s="120"/>
    </row>
    <row r="54" spans="1:25">
      <c r="A54" s="77">
        <v>42</v>
      </c>
      <c r="B54" s="79">
        <v>1</v>
      </c>
      <c r="C54" s="78">
        <v>67</v>
      </c>
      <c r="D54" s="78">
        <f t="shared" si="0"/>
        <v>67</v>
      </c>
      <c r="E54" s="79">
        <f t="shared" si="1"/>
        <v>65</v>
      </c>
      <c r="F54" s="79">
        <v>32</v>
      </c>
      <c r="G54" s="79">
        <f t="shared" si="2"/>
        <v>3</v>
      </c>
      <c r="H54" s="79">
        <f t="shared" si="3"/>
        <v>0</v>
      </c>
      <c r="I54" s="80">
        <v>4939.92</v>
      </c>
      <c r="J54" s="80">
        <f>'Fator aplicado no salr'!$I$33*I54</f>
        <v>4367.0078730955365</v>
      </c>
      <c r="K54" s="79">
        <f t="shared" si="4"/>
        <v>0</v>
      </c>
      <c r="L54" s="92">
        <f t="shared" si="5"/>
        <v>1</v>
      </c>
      <c r="M54" s="79">
        <f t="shared" si="6"/>
        <v>67</v>
      </c>
      <c r="N54" s="79">
        <f>VLOOKUP(D54,'IBGE 2014'!$A$9:$I$120,3,0)/VLOOKUP(C54,'IBGE 2014'!$A$9:$I$120,3,0)</f>
        <v>1</v>
      </c>
      <c r="O54" s="79">
        <f>VLOOKUP(D54,'IBGE 2014'!$A$9:$I$120,6,0)</f>
        <v>9.8804384039908921</v>
      </c>
      <c r="P54" s="80">
        <f t="shared" si="7"/>
        <v>560923.37989822845</v>
      </c>
      <c r="Q54" s="80">
        <f t="shared" si="8"/>
        <v>0</v>
      </c>
      <c r="R54" s="80">
        <f t="shared" si="9"/>
        <v>560923.37989822845</v>
      </c>
      <c r="S54" s="80">
        <f t="shared" si="10"/>
        <v>0</v>
      </c>
      <c r="T54" s="80">
        <f t="shared" si="11"/>
        <v>1</v>
      </c>
      <c r="U54" s="80">
        <f>VLOOKUP(D54,'IBGE 2014'!$A$9:$I$120,3,0)/VLOOKUP(C54+1,'IBGE 2014'!$A$9:$I$120,3,0)</f>
        <v>1.0195362531338046</v>
      </c>
      <c r="V54" s="80">
        <f t="shared" si="12"/>
        <v>571881.72103658936</v>
      </c>
      <c r="W54" s="80">
        <f t="shared" si="13"/>
        <v>0</v>
      </c>
      <c r="X54" s="80">
        <f t="shared" si="14"/>
        <v>571881.72103658936</v>
      </c>
      <c r="Y54" s="120"/>
    </row>
    <row r="55" spans="1:25">
      <c r="A55" s="77">
        <v>43</v>
      </c>
      <c r="B55" s="79">
        <v>1</v>
      </c>
      <c r="C55" s="78">
        <v>48</v>
      </c>
      <c r="D55" s="78">
        <f t="shared" si="0"/>
        <v>60</v>
      </c>
      <c r="E55" s="79">
        <f t="shared" si="1"/>
        <v>65</v>
      </c>
      <c r="F55" s="79">
        <v>31</v>
      </c>
      <c r="G55" s="79">
        <f t="shared" si="2"/>
        <v>4</v>
      </c>
      <c r="H55" s="79">
        <f t="shared" si="3"/>
        <v>12</v>
      </c>
      <c r="I55" s="80">
        <v>7015.08</v>
      </c>
      <c r="J55" s="80">
        <f>'Fator aplicado no salr'!$I$33*I55</f>
        <v>6201.4991316448513</v>
      </c>
      <c r="K55" s="79">
        <f t="shared" si="4"/>
        <v>12</v>
      </c>
      <c r="L55" s="92">
        <f t="shared" si="5"/>
        <v>0.49696936357700011</v>
      </c>
      <c r="M55" s="79">
        <f t="shared" si="6"/>
        <v>60</v>
      </c>
      <c r="N55" s="79">
        <f>VLOOKUP(D55,'IBGE 2014'!$A$9:$I$120,3,0)/VLOOKUP(C55,'IBGE 2014'!$A$9:$I$120,3,0)</f>
        <v>0.91646859270948466</v>
      </c>
      <c r="O55" s="79">
        <f>VLOOKUP(D55,'IBGE 2014'!$A$9:$I$120,6,0)</f>
        <v>11.482229001501651</v>
      </c>
      <c r="P55" s="80">
        <f t="shared" si="7"/>
        <v>421612.46939034655</v>
      </c>
      <c r="Q55" s="80">
        <f t="shared" si="8"/>
        <v>237993.33612732295</v>
      </c>
      <c r="R55" s="80">
        <f t="shared" si="9"/>
        <v>183619.1332630236</v>
      </c>
      <c r="S55" s="80">
        <f t="shared" si="10"/>
        <v>11</v>
      </c>
      <c r="T55" s="80">
        <f t="shared" si="11"/>
        <v>0.52678752539162021</v>
      </c>
      <c r="U55" s="80">
        <f>VLOOKUP(D55,'IBGE 2014'!$A$9:$I$120,3,0)/VLOOKUP(C55+1,'IBGE 2014'!$A$9:$I$120,3,0)</f>
        <v>0.92081167538083242</v>
      </c>
      <c r="V55" s="80">
        <f t="shared" si="12"/>
        <v>449027.09010702639</v>
      </c>
      <c r="W55" s="80">
        <f t="shared" si="13"/>
        <v>218562.2414677584</v>
      </c>
      <c r="X55" s="80">
        <f t="shared" si="14"/>
        <v>230464.84863926799</v>
      </c>
      <c r="Y55" s="120"/>
    </row>
    <row r="56" spans="1:25">
      <c r="A56" s="77">
        <v>44</v>
      </c>
      <c r="B56" s="79">
        <v>1</v>
      </c>
      <c r="C56" s="78">
        <v>49</v>
      </c>
      <c r="D56" s="78">
        <f t="shared" si="0"/>
        <v>60</v>
      </c>
      <c r="E56" s="79">
        <f t="shared" si="1"/>
        <v>65</v>
      </c>
      <c r="F56" s="79">
        <v>31</v>
      </c>
      <c r="G56" s="79">
        <f t="shared" si="2"/>
        <v>4</v>
      </c>
      <c r="H56" s="79">
        <f t="shared" si="3"/>
        <v>11</v>
      </c>
      <c r="I56" s="80">
        <v>1800.99</v>
      </c>
      <c r="J56" s="80">
        <f>'Fator aplicado no salr'!$I$33*I56</f>
        <v>1592.1183965259213</v>
      </c>
      <c r="K56" s="79">
        <f t="shared" si="4"/>
        <v>11</v>
      </c>
      <c r="L56" s="92">
        <f t="shared" si="5"/>
        <v>0.52678752539162021</v>
      </c>
      <c r="M56" s="79">
        <f t="shared" si="6"/>
        <v>60</v>
      </c>
      <c r="N56" s="79">
        <f>VLOOKUP(D56,'IBGE 2014'!$A$9:$I$120,3,0)/VLOOKUP(C56,'IBGE 2014'!$A$9:$I$120,3,0)</f>
        <v>0.92081167538083242</v>
      </c>
      <c r="O56" s="79">
        <f>VLOOKUP(D56,'IBGE 2014'!$A$9:$I$120,6,0)</f>
        <v>11.482229001501651</v>
      </c>
      <c r="P56" s="80">
        <f t="shared" si="7"/>
        <v>115279.26966076701</v>
      </c>
      <c r="Q56" s="80">
        <f t="shared" si="8"/>
        <v>55371.437550000002</v>
      </c>
      <c r="R56" s="80">
        <f t="shared" si="9"/>
        <v>59907.832110767005</v>
      </c>
      <c r="S56" s="80">
        <f t="shared" si="10"/>
        <v>10</v>
      </c>
      <c r="T56" s="80">
        <f t="shared" si="11"/>
        <v>0.55839477691511752</v>
      </c>
      <c r="U56" s="80">
        <f>VLOOKUP(D56,'IBGE 2014'!$A$9:$I$120,3,0)/VLOOKUP(C56+1,'IBGE 2014'!$A$9:$I$120,3,0)</f>
        <v>0.92550978819157592</v>
      </c>
      <c r="V56" s="80">
        <f t="shared" si="12"/>
        <v>122819.48743388748</v>
      </c>
      <c r="W56" s="80">
        <f t="shared" si="13"/>
        <v>50337.670500000007</v>
      </c>
      <c r="X56" s="80">
        <f t="shared" si="14"/>
        <v>72481.816933887472</v>
      </c>
      <c r="Y56" s="120"/>
    </row>
    <row r="57" spans="1:25">
      <c r="A57" s="77">
        <v>45</v>
      </c>
      <c r="B57" s="79">
        <v>1</v>
      </c>
      <c r="C57" s="78">
        <v>50</v>
      </c>
      <c r="D57" s="78">
        <f t="shared" si="0"/>
        <v>60</v>
      </c>
      <c r="E57" s="79">
        <f t="shared" si="1"/>
        <v>65</v>
      </c>
      <c r="F57" s="79">
        <v>30</v>
      </c>
      <c r="G57" s="79">
        <f t="shared" si="2"/>
        <v>5</v>
      </c>
      <c r="H57" s="79">
        <f t="shared" si="3"/>
        <v>10</v>
      </c>
      <c r="I57" s="80">
        <v>1814.8</v>
      </c>
      <c r="J57" s="80">
        <f>'Fator aplicado no salr'!$I$33*I57</f>
        <v>1604.3267680638105</v>
      </c>
      <c r="K57" s="79">
        <f t="shared" si="4"/>
        <v>10</v>
      </c>
      <c r="L57" s="92">
        <f t="shared" si="5"/>
        <v>0.55839477691511752</v>
      </c>
      <c r="M57" s="79">
        <f t="shared" si="6"/>
        <v>60</v>
      </c>
      <c r="N57" s="79">
        <f>VLOOKUP(D57,'IBGE 2014'!$A$9:$I$120,3,0)/VLOOKUP(C57,'IBGE 2014'!$A$9:$I$120,3,0)</f>
        <v>0.92550978819157592</v>
      </c>
      <c r="O57" s="79">
        <f>VLOOKUP(D57,'IBGE 2014'!$A$9:$I$120,6,0)</f>
        <v>11.482229001501651</v>
      </c>
      <c r="P57" s="80">
        <f t="shared" si="7"/>
        <v>123761.26785546786</v>
      </c>
      <c r="Q57" s="80">
        <f t="shared" si="8"/>
        <v>50723.659999999989</v>
      </c>
      <c r="R57" s="80">
        <f t="shared" si="9"/>
        <v>73037.607855467868</v>
      </c>
      <c r="S57" s="80">
        <f t="shared" si="10"/>
        <v>9</v>
      </c>
      <c r="T57" s="80">
        <f t="shared" si="11"/>
        <v>0.59189846353002462</v>
      </c>
      <c r="U57" s="80">
        <f>VLOOKUP(D57,'IBGE 2014'!$A$9:$I$120,3,0)/VLOOKUP(C57+1,'IBGE 2014'!$A$9:$I$120,3,0)</f>
        <v>0.93059405782792626</v>
      </c>
      <c r="V57" s="80">
        <f t="shared" si="12"/>
        <v>131907.61679725349</v>
      </c>
      <c r="W57" s="80">
        <f t="shared" si="13"/>
        <v>45651.293999999994</v>
      </c>
      <c r="X57" s="80">
        <f t="shared" si="14"/>
        <v>86256.322797253495</v>
      </c>
      <c r="Y57" s="120"/>
    </row>
    <row r="58" spans="1:25">
      <c r="A58" s="77">
        <v>46</v>
      </c>
      <c r="B58" s="79">
        <v>1</v>
      </c>
      <c r="C58" s="78">
        <v>57</v>
      </c>
      <c r="D58" s="78">
        <f t="shared" si="0"/>
        <v>62</v>
      </c>
      <c r="E58" s="79">
        <f t="shared" si="1"/>
        <v>65</v>
      </c>
      <c r="F58" s="79">
        <v>30</v>
      </c>
      <c r="G58" s="79">
        <f t="shared" si="2"/>
        <v>5</v>
      </c>
      <c r="H58" s="79">
        <f t="shared" si="3"/>
        <v>5</v>
      </c>
      <c r="I58" s="80">
        <v>11486.97</v>
      </c>
      <c r="J58" s="80">
        <f>'Fator aplicado no salr'!$I$33*I58</f>
        <v>10154.757248702859</v>
      </c>
      <c r="K58" s="79">
        <f t="shared" si="4"/>
        <v>5</v>
      </c>
      <c r="L58" s="92">
        <f t="shared" si="5"/>
        <v>0.74725817286605678</v>
      </c>
      <c r="M58" s="79">
        <f t="shared" si="6"/>
        <v>62</v>
      </c>
      <c r="N58" s="79">
        <f>VLOOKUP(D58,'IBGE 2014'!$A$9:$I$120,3,0)/VLOOKUP(C58,'IBGE 2014'!$A$9:$I$120,3,0)</f>
        <v>0.94894702883969384</v>
      </c>
      <c r="O58" s="79">
        <f>VLOOKUP(D58,'IBGE 2014'!$A$9:$I$120,6,0)</f>
        <v>11.049834511016218</v>
      </c>
      <c r="P58" s="80">
        <f t="shared" si="7"/>
        <v>1034382.8613685332</v>
      </c>
      <c r="Q58" s="80">
        <f t="shared" si="8"/>
        <v>208882.59896648081</v>
      </c>
      <c r="R58" s="80">
        <f t="shared" si="9"/>
        <v>825500.26240205241</v>
      </c>
      <c r="S58" s="80">
        <f t="shared" si="10"/>
        <v>4</v>
      </c>
      <c r="T58" s="80">
        <f t="shared" si="11"/>
        <v>0.79209366323802022</v>
      </c>
      <c r="U58" s="80">
        <f>VLOOKUP(D58,'IBGE 2014'!$A$9:$I$120,3,0)/VLOOKUP(C58+1,'IBGE 2014'!$A$9:$I$120,3,0)</f>
        <v>0.95760209140737074</v>
      </c>
      <c r="V58" s="80">
        <f t="shared" si="12"/>
        <v>1106446.1881797672</v>
      </c>
      <c r="W58" s="80">
        <f t="shared" si="13"/>
        <v>180145.11568476833</v>
      </c>
      <c r="X58" s="80">
        <f t="shared" si="14"/>
        <v>926301.07249499892</v>
      </c>
      <c r="Y58" s="120"/>
    </row>
    <row r="59" spans="1:25">
      <c r="A59" s="77">
        <v>47</v>
      </c>
      <c r="B59" s="79">
        <v>1</v>
      </c>
      <c r="C59" s="78">
        <v>65</v>
      </c>
      <c r="D59" s="78">
        <f t="shared" si="0"/>
        <v>65</v>
      </c>
      <c r="E59" s="79">
        <f t="shared" si="1"/>
        <v>65</v>
      </c>
      <c r="F59" s="79">
        <v>30</v>
      </c>
      <c r="G59" s="79">
        <f t="shared" si="2"/>
        <v>5</v>
      </c>
      <c r="H59" s="79">
        <f t="shared" si="3"/>
        <v>0</v>
      </c>
      <c r="I59" s="80">
        <v>10379.379999999999</v>
      </c>
      <c r="J59" s="80">
        <f>'Fator aplicado no salr'!$I$33*I59</f>
        <v>9175.6210986919505</v>
      </c>
      <c r="K59" s="79">
        <f t="shared" si="4"/>
        <v>0</v>
      </c>
      <c r="L59" s="92">
        <f t="shared" si="5"/>
        <v>1</v>
      </c>
      <c r="M59" s="79">
        <f t="shared" si="6"/>
        <v>65</v>
      </c>
      <c r="N59" s="79">
        <f>VLOOKUP(D59,'IBGE 2014'!$A$9:$I$120,3,0)/VLOOKUP(C59,'IBGE 2014'!$A$9:$I$120,3,0)</f>
        <v>1</v>
      </c>
      <c r="O59" s="79">
        <f>VLOOKUP(D59,'IBGE 2014'!$A$9:$I$120,6,0)</f>
        <v>10.361611814973374</v>
      </c>
      <c r="P59" s="80">
        <f t="shared" si="7"/>
        <v>1235964.9118170314</v>
      </c>
      <c r="Q59" s="80">
        <f t="shared" si="8"/>
        <v>49432.397118360277</v>
      </c>
      <c r="R59" s="80">
        <f t="shared" si="9"/>
        <v>1186532.5146986712</v>
      </c>
      <c r="S59" s="80">
        <f t="shared" si="10"/>
        <v>0</v>
      </c>
      <c r="T59" s="80">
        <f t="shared" si="11"/>
        <v>1</v>
      </c>
      <c r="U59" s="80">
        <f>VLOOKUP(D59,'IBGE 2014'!$A$9:$I$120,3,0)/VLOOKUP(C59+1,'IBGE 2014'!$A$9:$I$120,3,0)</f>
        <v>1.0165553757924823</v>
      </c>
      <c r="V59" s="80">
        <f t="shared" si="12"/>
        <v>1256426.7753984847</v>
      </c>
      <c r="W59" s="80">
        <f t="shared" si="13"/>
        <v>50250.769028977957</v>
      </c>
      <c r="X59" s="80">
        <f t="shared" si="14"/>
        <v>1206176.0063695067</v>
      </c>
      <c r="Y59" s="120"/>
    </row>
    <row r="60" spans="1:25">
      <c r="A60" s="77">
        <v>48</v>
      </c>
      <c r="B60" s="79">
        <v>2</v>
      </c>
      <c r="C60" s="78">
        <v>60</v>
      </c>
      <c r="D60" s="78">
        <f t="shared" si="0"/>
        <v>60</v>
      </c>
      <c r="E60" s="79">
        <f t="shared" si="1"/>
        <v>60</v>
      </c>
      <c r="F60" s="79">
        <v>29</v>
      </c>
      <c r="G60" s="79">
        <f t="shared" si="2"/>
        <v>1</v>
      </c>
      <c r="H60" s="79">
        <f t="shared" si="3"/>
        <v>0</v>
      </c>
      <c r="I60" s="80">
        <v>16606.27</v>
      </c>
      <c r="J60" s="80">
        <f>'Fator aplicado no salr'!$I$33*I60</f>
        <v>14680.341348189892</v>
      </c>
      <c r="K60" s="79">
        <f t="shared" si="4"/>
        <v>0</v>
      </c>
      <c r="L60" s="92">
        <f t="shared" si="5"/>
        <v>1</v>
      </c>
      <c r="M60" s="79">
        <f t="shared" si="6"/>
        <v>60</v>
      </c>
      <c r="N60" s="79">
        <f>VLOOKUP(D60,'IBGE 2014'!$A$9:$I$120,3,0)/VLOOKUP(C60,'IBGE 2014'!$A$9:$I$120,3,0)</f>
        <v>1</v>
      </c>
      <c r="O60" s="79">
        <f>VLOOKUP(D60,'IBGE 2014'!$A$9:$I$120,6,0)</f>
        <v>11.482229001501651</v>
      </c>
      <c r="P60" s="80">
        <f t="shared" si="7"/>
        <v>2191319.5353416875</v>
      </c>
      <c r="Q60" s="80">
        <f t="shared" si="8"/>
        <v>145163.78882335476</v>
      </c>
      <c r="R60" s="80">
        <f t="shared" si="9"/>
        <v>2046155.7465183327</v>
      </c>
      <c r="S60" s="80">
        <f t="shared" si="10"/>
        <v>0</v>
      </c>
      <c r="T60" s="80">
        <f t="shared" si="11"/>
        <v>1</v>
      </c>
      <c r="U60" s="80">
        <f>VLOOKUP(D60,'IBGE 2014'!$A$9:$I$120,3,0)/VLOOKUP(C60+1,'IBGE 2014'!$A$9:$I$120,3,0)</f>
        <v>1.0112338852141729</v>
      </c>
      <c r="V60" s="80">
        <f t="shared" si="12"/>
        <v>2215936.5674692909</v>
      </c>
      <c r="W60" s="80">
        <f t="shared" si="13"/>
        <v>146794.54216425074</v>
      </c>
      <c r="X60" s="80">
        <f t="shared" si="14"/>
        <v>2069142.0253050402</v>
      </c>
      <c r="Y60" s="120"/>
    </row>
    <row r="61" spans="1:25">
      <c r="A61" s="77">
        <v>49</v>
      </c>
      <c r="B61" s="79">
        <v>1</v>
      </c>
      <c r="C61" s="78">
        <v>69</v>
      </c>
      <c r="D61" s="78">
        <f t="shared" si="0"/>
        <v>70</v>
      </c>
      <c r="E61" s="79">
        <f t="shared" si="1"/>
        <v>65</v>
      </c>
      <c r="F61" s="79">
        <v>30</v>
      </c>
      <c r="G61" s="79">
        <f t="shared" si="2"/>
        <v>5</v>
      </c>
      <c r="H61" s="79">
        <f t="shared" si="3"/>
        <v>1</v>
      </c>
      <c r="I61" s="80">
        <v>1882.6</v>
      </c>
      <c r="J61" s="80">
        <f>'Fator aplicado no salr'!$I$33*I61</f>
        <v>1664.2635957443958</v>
      </c>
      <c r="K61" s="79">
        <f t="shared" si="4"/>
        <v>1</v>
      </c>
      <c r="L61" s="92">
        <f t="shared" si="5"/>
        <v>0.94339622641509424</v>
      </c>
      <c r="M61" s="79">
        <f t="shared" si="6"/>
        <v>70</v>
      </c>
      <c r="N61" s="79">
        <f>VLOOKUP(D61,'IBGE 2014'!$A$9:$I$120,3,0)/VLOOKUP(C61,'IBGE 2014'!$A$9:$I$120,3,0)</f>
        <v>0.97724218358332426</v>
      </c>
      <c r="O61" s="79">
        <f>VLOOKUP(D61,'IBGE 2014'!$A$9:$I$120,6,0)</f>
        <v>9.1340168195096396</v>
      </c>
      <c r="P61" s="80">
        <f t="shared" si="7"/>
        <v>182189.61284217241</v>
      </c>
      <c r="Q61" s="80">
        <f t="shared" si="8"/>
        <v>5261.8669999999993</v>
      </c>
      <c r="R61" s="80">
        <f t="shared" si="9"/>
        <v>176927.74584217241</v>
      </c>
      <c r="S61" s="80">
        <f t="shared" si="10"/>
        <v>0</v>
      </c>
      <c r="T61" s="80">
        <f t="shared" si="11"/>
        <v>1</v>
      </c>
      <c r="U61" s="80">
        <f>VLOOKUP(D61,'IBGE 2014'!$A$9:$I$120,3,0)/VLOOKUP(C61+1,'IBGE 2014'!$A$9:$I$120,3,0)</f>
        <v>1</v>
      </c>
      <c r="V61" s="80">
        <f t="shared" si="12"/>
        <v>197618.35178314973</v>
      </c>
      <c r="W61" s="80">
        <f t="shared" si="13"/>
        <v>0</v>
      </c>
      <c r="X61" s="80">
        <f t="shared" si="14"/>
        <v>197618.35178314973</v>
      </c>
      <c r="Y61" s="120"/>
    </row>
    <row r="62" spans="1:25">
      <c r="A62" s="77">
        <v>50</v>
      </c>
      <c r="B62" s="79">
        <v>2</v>
      </c>
      <c r="C62" s="78">
        <v>51</v>
      </c>
      <c r="D62" s="78">
        <f t="shared" si="0"/>
        <v>55</v>
      </c>
      <c r="E62" s="79">
        <f t="shared" si="1"/>
        <v>60</v>
      </c>
      <c r="F62" s="79">
        <v>28</v>
      </c>
      <c r="G62" s="79">
        <f t="shared" si="2"/>
        <v>2</v>
      </c>
      <c r="H62" s="79">
        <f t="shared" si="3"/>
        <v>4</v>
      </c>
      <c r="I62" s="80">
        <v>2650.12</v>
      </c>
      <c r="J62" s="80">
        <f>'Fator aplicado no salr'!$I$33*I62</f>
        <v>2342.7697016647926</v>
      </c>
      <c r="K62" s="79">
        <f t="shared" si="4"/>
        <v>4</v>
      </c>
      <c r="L62" s="92">
        <f t="shared" si="5"/>
        <v>0.79209366323802022</v>
      </c>
      <c r="M62" s="79">
        <f t="shared" si="6"/>
        <v>55</v>
      </c>
      <c r="N62" s="79">
        <f>VLOOKUP(D62,'IBGE 2014'!$A$9:$I$120,3,0)/VLOOKUP(C62,'IBGE 2014'!$A$9:$I$120,3,0)</f>
        <v>0.97397051599678397</v>
      </c>
      <c r="O62" s="79">
        <f>VLOOKUP(D62,'IBGE 2014'!$A$9:$I$120,6,0)</f>
        <v>12.461864196915771</v>
      </c>
      <c r="P62" s="80">
        <f t="shared" si="7"/>
        <v>292804.88257916406</v>
      </c>
      <c r="Q62" s="80">
        <f t="shared" si="8"/>
        <v>29628.3416</v>
      </c>
      <c r="R62" s="80">
        <f t="shared" si="9"/>
        <v>263176.54097916407</v>
      </c>
      <c r="S62" s="80">
        <f t="shared" si="10"/>
        <v>3</v>
      </c>
      <c r="T62" s="80">
        <f t="shared" si="11"/>
        <v>0.83961928303230149</v>
      </c>
      <c r="U62" s="80">
        <f>VLOOKUP(D62,'IBGE 2014'!$A$9:$I$120,3,0)/VLOOKUP(C62+1,'IBGE 2014'!$A$9:$I$120,3,0)</f>
        <v>0.97973099069896252</v>
      </c>
      <c r="V62" s="80">
        <f t="shared" si="12"/>
        <v>312208.85412636917</v>
      </c>
      <c r="W62" s="80">
        <f t="shared" si="13"/>
        <v>22221.2562</v>
      </c>
      <c r="X62" s="80">
        <f t="shared" si="14"/>
        <v>289987.59792636917</v>
      </c>
      <c r="Y62" s="120"/>
    </row>
    <row r="63" spans="1:25">
      <c r="A63" s="77">
        <v>51</v>
      </c>
      <c r="B63" s="79">
        <v>2</v>
      </c>
      <c r="C63" s="78">
        <v>50</v>
      </c>
      <c r="D63" s="78">
        <f t="shared" si="0"/>
        <v>55</v>
      </c>
      <c r="E63" s="79">
        <f t="shared" si="1"/>
        <v>60</v>
      </c>
      <c r="F63" s="79">
        <v>30</v>
      </c>
      <c r="G63" s="79">
        <f t="shared" si="2"/>
        <v>1</v>
      </c>
      <c r="H63" s="79">
        <f t="shared" si="3"/>
        <v>5</v>
      </c>
      <c r="I63" s="80">
        <v>15834.55</v>
      </c>
      <c r="J63" s="80">
        <f>'Fator aplicado no salr'!$I$33*I63</f>
        <v>13998.122341439723</v>
      </c>
      <c r="K63" s="79">
        <f t="shared" si="4"/>
        <v>5</v>
      </c>
      <c r="L63" s="92">
        <f t="shared" si="5"/>
        <v>0.74725817286605678</v>
      </c>
      <c r="M63" s="79">
        <f t="shared" si="6"/>
        <v>55</v>
      </c>
      <c r="N63" s="79">
        <f>VLOOKUP(D63,'IBGE 2014'!$A$9:$I$120,3,0)/VLOOKUP(C63,'IBGE 2014'!$A$9:$I$120,3,0)</f>
        <v>0.96864926052612155</v>
      </c>
      <c r="O63" s="79">
        <f>VLOOKUP(D63,'IBGE 2014'!$A$9:$I$120,6,0)</f>
        <v>12.461864196915771</v>
      </c>
      <c r="P63" s="80">
        <f t="shared" si="7"/>
        <v>1641471.6119536259</v>
      </c>
      <c r="Q63" s="80">
        <f t="shared" si="8"/>
        <v>326526.60745336581</v>
      </c>
      <c r="R63" s="80">
        <f t="shared" si="9"/>
        <v>1314945.0045002601</v>
      </c>
      <c r="S63" s="80">
        <f t="shared" si="10"/>
        <v>4</v>
      </c>
      <c r="T63" s="80">
        <f t="shared" si="11"/>
        <v>0.79209366323802022</v>
      </c>
      <c r="U63" s="80">
        <f>VLOOKUP(D63,'IBGE 2014'!$A$9:$I$120,3,0)/VLOOKUP(C63+1,'IBGE 2014'!$A$9:$I$120,3,0)</f>
        <v>0.97397051599678397</v>
      </c>
      <c r="V63" s="80">
        <f t="shared" si="12"/>
        <v>1749518.3438651466</v>
      </c>
      <c r="W63" s="80">
        <f t="shared" si="13"/>
        <v>289196.18120056821</v>
      </c>
      <c r="X63" s="80">
        <f t="shared" si="14"/>
        <v>1460322.1626645783</v>
      </c>
      <c r="Y63" s="120"/>
    </row>
    <row r="64" spans="1:25">
      <c r="A64" s="77">
        <v>52</v>
      </c>
      <c r="B64" s="79">
        <v>2</v>
      </c>
      <c r="C64" s="78">
        <v>49</v>
      </c>
      <c r="D64" s="78">
        <f t="shared" si="0"/>
        <v>55</v>
      </c>
      <c r="E64" s="79">
        <f t="shared" si="1"/>
        <v>60</v>
      </c>
      <c r="F64" s="79">
        <v>30</v>
      </c>
      <c r="G64" s="79">
        <f t="shared" si="2"/>
        <v>1</v>
      </c>
      <c r="H64" s="79">
        <f t="shared" si="3"/>
        <v>6</v>
      </c>
      <c r="I64" s="80">
        <v>3231.75</v>
      </c>
      <c r="J64" s="80">
        <f>'Fator aplicado no salr'!$I$33*I64</f>
        <v>2856.9445849075487</v>
      </c>
      <c r="K64" s="79">
        <f t="shared" si="4"/>
        <v>6</v>
      </c>
      <c r="L64" s="92">
        <f t="shared" si="5"/>
        <v>0.70496054043967604</v>
      </c>
      <c r="M64" s="79">
        <f t="shared" si="6"/>
        <v>55</v>
      </c>
      <c r="N64" s="79">
        <f>VLOOKUP(D64,'IBGE 2014'!$A$9:$I$120,3,0)/VLOOKUP(C64,'IBGE 2014'!$A$9:$I$120,3,0)</f>
        <v>0.96373216126033501</v>
      </c>
      <c r="O64" s="79">
        <f>VLOOKUP(D64,'IBGE 2014'!$A$9:$I$120,6,0)</f>
        <v>12.461864196915771</v>
      </c>
      <c r="P64" s="80">
        <f t="shared" si="7"/>
        <v>314448.36713822029</v>
      </c>
      <c r="Q64" s="80">
        <f t="shared" si="8"/>
        <v>54196.447499999995</v>
      </c>
      <c r="R64" s="80">
        <f t="shared" si="9"/>
        <v>260251.91963822028</v>
      </c>
      <c r="S64" s="80">
        <f t="shared" si="10"/>
        <v>5</v>
      </c>
      <c r="T64" s="80">
        <f t="shared" si="11"/>
        <v>0.74725817286605678</v>
      </c>
      <c r="U64" s="80">
        <f>VLOOKUP(D64,'IBGE 2014'!$A$9:$I$120,3,0)/VLOOKUP(C64+1,'IBGE 2014'!$A$9:$I$120,3,0)</f>
        <v>0.96864926052612155</v>
      </c>
      <c r="V64" s="80">
        <f t="shared" si="12"/>
        <v>335015.89132189617</v>
      </c>
      <c r="W64" s="80">
        <f t="shared" si="13"/>
        <v>45163.706249999996</v>
      </c>
      <c r="X64" s="80">
        <f t="shared" si="14"/>
        <v>289852.18507189618</v>
      </c>
      <c r="Y64" s="120"/>
    </row>
    <row r="65" spans="1:25">
      <c r="A65" s="77">
        <v>53</v>
      </c>
      <c r="B65" s="79">
        <v>2</v>
      </c>
      <c r="C65" s="78">
        <v>51</v>
      </c>
      <c r="D65" s="78">
        <f t="shared" si="0"/>
        <v>55</v>
      </c>
      <c r="E65" s="79">
        <f t="shared" si="1"/>
        <v>60</v>
      </c>
      <c r="F65" s="79">
        <v>30</v>
      </c>
      <c r="G65" s="79">
        <f t="shared" si="2"/>
        <v>1</v>
      </c>
      <c r="H65" s="79">
        <f t="shared" si="3"/>
        <v>4</v>
      </c>
      <c r="I65" s="80">
        <v>3288.89</v>
      </c>
      <c r="J65" s="80">
        <f>'Fator aplicado no salr'!$I$33*I65</f>
        <v>2907.457716672573</v>
      </c>
      <c r="K65" s="79">
        <f t="shared" si="4"/>
        <v>4</v>
      </c>
      <c r="L65" s="92">
        <f t="shared" si="5"/>
        <v>0.79209366323802022</v>
      </c>
      <c r="M65" s="79">
        <f t="shared" si="6"/>
        <v>55</v>
      </c>
      <c r="N65" s="79">
        <f>VLOOKUP(D65,'IBGE 2014'!$A$9:$I$120,3,0)/VLOOKUP(C65,'IBGE 2014'!$A$9:$I$120,3,0)</f>
        <v>0.97397051599678397</v>
      </c>
      <c r="O65" s="79">
        <f>VLOOKUP(D65,'IBGE 2014'!$A$9:$I$120,6,0)</f>
        <v>12.461864196915771</v>
      </c>
      <c r="P65" s="80">
        <f t="shared" si="7"/>
        <v>363380.92247361888</v>
      </c>
      <c r="Q65" s="80">
        <f t="shared" si="8"/>
        <v>36769.790200000003</v>
      </c>
      <c r="R65" s="80">
        <f t="shared" si="9"/>
        <v>326611.13227361889</v>
      </c>
      <c r="S65" s="80">
        <f t="shared" si="10"/>
        <v>3</v>
      </c>
      <c r="T65" s="80">
        <f t="shared" si="11"/>
        <v>0.83961928303230149</v>
      </c>
      <c r="U65" s="80">
        <f>VLOOKUP(D65,'IBGE 2014'!$A$9:$I$120,3,0)/VLOOKUP(C65+1,'IBGE 2014'!$A$9:$I$120,3,0)</f>
        <v>0.97973099069896252</v>
      </c>
      <c r="V65" s="80">
        <f t="shared" si="12"/>
        <v>387461.91804434301</v>
      </c>
      <c r="W65" s="80">
        <f t="shared" si="13"/>
        <v>27577.342650000002</v>
      </c>
      <c r="X65" s="80">
        <f t="shared" si="14"/>
        <v>359884.575394343</v>
      </c>
      <c r="Y65" s="120"/>
    </row>
    <row r="66" spans="1:25">
      <c r="A66" s="77">
        <v>54</v>
      </c>
      <c r="B66" s="79">
        <v>2</v>
      </c>
      <c r="C66" s="78">
        <v>49</v>
      </c>
      <c r="D66" s="78">
        <f t="shared" si="0"/>
        <v>55</v>
      </c>
      <c r="E66" s="79">
        <f t="shared" si="1"/>
        <v>60</v>
      </c>
      <c r="F66" s="79">
        <v>30</v>
      </c>
      <c r="G66" s="79">
        <f t="shared" si="2"/>
        <v>1</v>
      </c>
      <c r="H66" s="79">
        <f t="shared" si="3"/>
        <v>6</v>
      </c>
      <c r="I66" s="80">
        <v>2746.49</v>
      </c>
      <c r="J66" s="80">
        <f>'Fator aplicado no salr'!$I$33*I66</f>
        <v>2427.9630952278899</v>
      </c>
      <c r="K66" s="79">
        <f t="shared" si="4"/>
        <v>6</v>
      </c>
      <c r="L66" s="92">
        <f t="shared" si="5"/>
        <v>0.70496054043967604</v>
      </c>
      <c r="M66" s="79">
        <f t="shared" si="6"/>
        <v>55</v>
      </c>
      <c r="N66" s="79">
        <f>VLOOKUP(D66,'IBGE 2014'!$A$9:$I$120,3,0)/VLOOKUP(C66,'IBGE 2014'!$A$9:$I$120,3,0)</f>
        <v>0.96373216126033501</v>
      </c>
      <c r="O66" s="79">
        <f>VLOOKUP(D66,'IBGE 2014'!$A$9:$I$120,6,0)</f>
        <v>12.461864196915771</v>
      </c>
      <c r="P66" s="80">
        <f t="shared" si="7"/>
        <v>267232.70545724471</v>
      </c>
      <c r="Q66" s="80">
        <f t="shared" si="8"/>
        <v>46058.637299999995</v>
      </c>
      <c r="R66" s="80">
        <f t="shared" si="9"/>
        <v>221174.06815724471</v>
      </c>
      <c r="S66" s="80">
        <f t="shared" si="10"/>
        <v>5</v>
      </c>
      <c r="T66" s="80">
        <f t="shared" si="11"/>
        <v>0.74725817286605678</v>
      </c>
      <c r="U66" s="80">
        <f>VLOOKUP(D66,'IBGE 2014'!$A$9:$I$120,3,0)/VLOOKUP(C66+1,'IBGE 2014'!$A$9:$I$120,3,0)</f>
        <v>0.96864926052612155</v>
      </c>
      <c r="V66" s="80">
        <f t="shared" si="12"/>
        <v>284711.93482066208</v>
      </c>
      <c r="W66" s="80">
        <f t="shared" si="13"/>
        <v>38382.197749999992</v>
      </c>
      <c r="X66" s="80">
        <f t="shared" si="14"/>
        <v>246329.73707066209</v>
      </c>
      <c r="Y66" s="120"/>
    </row>
    <row r="67" spans="1:25">
      <c r="A67" s="77">
        <v>55</v>
      </c>
      <c r="B67" s="79">
        <v>1</v>
      </c>
      <c r="C67" s="78">
        <v>64</v>
      </c>
      <c r="D67" s="78">
        <f t="shared" si="0"/>
        <v>65</v>
      </c>
      <c r="E67" s="79">
        <f t="shared" si="1"/>
        <v>65</v>
      </c>
      <c r="F67" s="79">
        <v>30</v>
      </c>
      <c r="G67" s="79">
        <f t="shared" si="2"/>
        <v>5</v>
      </c>
      <c r="H67" s="79">
        <f t="shared" si="3"/>
        <v>1</v>
      </c>
      <c r="I67" s="80">
        <v>1882.6</v>
      </c>
      <c r="J67" s="80">
        <f>'Fator aplicado no salr'!$I$33*I67</f>
        <v>1664.2635957443958</v>
      </c>
      <c r="K67" s="79">
        <f t="shared" si="4"/>
        <v>1</v>
      </c>
      <c r="L67" s="92">
        <f t="shared" si="5"/>
        <v>0.94339622641509424</v>
      </c>
      <c r="M67" s="79">
        <f t="shared" si="6"/>
        <v>65</v>
      </c>
      <c r="N67" s="79">
        <f>VLOOKUP(D67,'IBGE 2014'!$A$9:$I$120,3,0)/VLOOKUP(C67,'IBGE 2014'!$A$9:$I$120,3,0)</f>
        <v>0.98496453454802302</v>
      </c>
      <c r="O67" s="79">
        <f>VLOOKUP(D67,'IBGE 2014'!$A$9:$I$120,6,0)</f>
        <v>10.361611814973374</v>
      </c>
      <c r="P67" s="80">
        <f t="shared" si="7"/>
        <v>208308.7494421048</v>
      </c>
      <c r="Q67" s="80">
        <f t="shared" si="8"/>
        <v>5261.8669999999993</v>
      </c>
      <c r="R67" s="80">
        <f t="shared" si="9"/>
        <v>203046.8824421048</v>
      </c>
      <c r="S67" s="80">
        <f t="shared" si="10"/>
        <v>0</v>
      </c>
      <c r="T67" s="80">
        <f t="shared" si="11"/>
        <v>1</v>
      </c>
      <c r="U67" s="80">
        <f>VLOOKUP(D67,'IBGE 2014'!$A$9:$I$120,3,0)/VLOOKUP(C67+1,'IBGE 2014'!$A$9:$I$120,3,0)</f>
        <v>1</v>
      </c>
      <c r="V67" s="80">
        <f t="shared" si="12"/>
        <v>224177.89337963762</v>
      </c>
      <c r="W67" s="80">
        <f t="shared" si="13"/>
        <v>0</v>
      </c>
      <c r="X67" s="80">
        <f t="shared" si="14"/>
        <v>224177.89337963762</v>
      </c>
      <c r="Y67" s="120"/>
    </row>
    <row r="68" spans="1:25">
      <c r="A68" s="77">
        <v>56</v>
      </c>
      <c r="B68" s="79">
        <v>1</v>
      </c>
      <c r="C68" s="78">
        <v>57</v>
      </c>
      <c r="D68" s="78">
        <f t="shared" si="0"/>
        <v>62</v>
      </c>
      <c r="E68" s="79">
        <f t="shared" si="1"/>
        <v>65</v>
      </c>
      <c r="F68" s="79">
        <v>30</v>
      </c>
      <c r="G68" s="79">
        <f t="shared" si="2"/>
        <v>5</v>
      </c>
      <c r="H68" s="79">
        <f t="shared" si="3"/>
        <v>5</v>
      </c>
      <c r="I68" s="80">
        <v>2239.17</v>
      </c>
      <c r="J68" s="80">
        <f>'Fator aplicado no salr'!$I$33*I68</f>
        <v>1979.480035951864</v>
      </c>
      <c r="K68" s="79">
        <f t="shared" si="4"/>
        <v>5</v>
      </c>
      <c r="L68" s="92">
        <f t="shared" si="5"/>
        <v>0.74725817286605678</v>
      </c>
      <c r="M68" s="79">
        <f t="shared" si="6"/>
        <v>62</v>
      </c>
      <c r="N68" s="79">
        <f>VLOOKUP(D68,'IBGE 2014'!$A$9:$I$120,3,0)/VLOOKUP(C68,'IBGE 2014'!$A$9:$I$120,3,0)</f>
        <v>0.94894702883969384</v>
      </c>
      <c r="O68" s="79">
        <f>VLOOKUP(D68,'IBGE 2014'!$A$9:$I$120,6,0)</f>
        <v>11.049834511016218</v>
      </c>
      <c r="P68" s="80">
        <f t="shared" si="7"/>
        <v>201633.59630003205</v>
      </c>
      <c r="Q68" s="80">
        <f t="shared" si="8"/>
        <v>31292.400750000001</v>
      </c>
      <c r="R68" s="80">
        <f t="shared" si="9"/>
        <v>170341.19555003205</v>
      </c>
      <c r="S68" s="80">
        <f t="shared" si="10"/>
        <v>4</v>
      </c>
      <c r="T68" s="80">
        <f t="shared" si="11"/>
        <v>0.79209366323802022</v>
      </c>
      <c r="U68" s="80">
        <f>VLOOKUP(D68,'IBGE 2014'!$A$9:$I$120,3,0)/VLOOKUP(C68+1,'IBGE 2014'!$A$9:$I$120,3,0)</f>
        <v>0.95760209140737074</v>
      </c>
      <c r="V68" s="80">
        <f t="shared" si="12"/>
        <v>215680.99430802814</v>
      </c>
      <c r="W68" s="80">
        <f t="shared" si="13"/>
        <v>25033.920600000001</v>
      </c>
      <c r="X68" s="80">
        <f t="shared" si="14"/>
        <v>190647.07370802813</v>
      </c>
      <c r="Y68" s="120"/>
    </row>
    <row r="69" spans="1:25">
      <c r="A69" s="77">
        <v>57</v>
      </c>
      <c r="B69" s="79">
        <v>2</v>
      </c>
      <c r="C69" s="78">
        <v>56</v>
      </c>
      <c r="D69" s="78">
        <f t="shared" si="0"/>
        <v>57</v>
      </c>
      <c r="E69" s="79">
        <f t="shared" si="1"/>
        <v>60</v>
      </c>
      <c r="F69" s="79">
        <v>29</v>
      </c>
      <c r="G69" s="79">
        <f t="shared" si="2"/>
        <v>1</v>
      </c>
      <c r="H69" s="79">
        <f t="shared" si="3"/>
        <v>1</v>
      </c>
      <c r="I69" s="80">
        <v>3096.15</v>
      </c>
      <c r="J69" s="80">
        <f>'Fator aplicado no salr'!$I$33*I69</f>
        <v>2737.070929546378</v>
      </c>
      <c r="K69" s="79">
        <f t="shared" si="4"/>
        <v>1</v>
      </c>
      <c r="L69" s="92">
        <f t="shared" si="5"/>
        <v>0.94339622641509424</v>
      </c>
      <c r="M69" s="79">
        <f t="shared" si="6"/>
        <v>57</v>
      </c>
      <c r="N69" s="79">
        <f>VLOOKUP(D69,'IBGE 2014'!$A$9:$I$120,3,0)/VLOOKUP(C69,'IBGE 2014'!$A$9:$I$120,3,0)</f>
        <v>0.99157771327947575</v>
      </c>
      <c r="O69" s="79">
        <f>VLOOKUP(D69,'IBGE 2014'!$A$9:$I$120,6,0)</f>
        <v>12.086645895133593</v>
      </c>
      <c r="P69" s="80">
        <f t="shared" si="7"/>
        <v>402305.61562168441</v>
      </c>
      <c r="Q69" s="80">
        <f t="shared" si="8"/>
        <v>8653.7392499999987</v>
      </c>
      <c r="R69" s="80">
        <f t="shared" si="9"/>
        <v>393651.87637168443</v>
      </c>
      <c r="S69" s="80">
        <f t="shared" si="10"/>
        <v>0</v>
      </c>
      <c r="T69" s="80">
        <f t="shared" si="11"/>
        <v>1</v>
      </c>
      <c r="U69" s="80">
        <f>VLOOKUP(D69,'IBGE 2014'!$A$9:$I$120,3,0)/VLOOKUP(C69+1,'IBGE 2014'!$A$9:$I$120,3,0)</f>
        <v>1</v>
      </c>
      <c r="V69" s="80">
        <f t="shared" si="12"/>
        <v>430066.09249878587</v>
      </c>
      <c r="W69" s="80">
        <f t="shared" si="13"/>
        <v>0</v>
      </c>
      <c r="X69" s="80">
        <f t="shared" si="14"/>
        <v>430066.09249878587</v>
      </c>
      <c r="Y69" s="120"/>
    </row>
    <row r="70" spans="1:25">
      <c r="A70" s="77">
        <v>58</v>
      </c>
      <c r="B70" s="79">
        <v>2</v>
      </c>
      <c r="C70" s="78">
        <v>50</v>
      </c>
      <c r="D70" s="78">
        <f t="shared" si="0"/>
        <v>55</v>
      </c>
      <c r="E70" s="79">
        <f t="shared" si="1"/>
        <v>60</v>
      </c>
      <c r="F70" s="79">
        <v>30</v>
      </c>
      <c r="G70" s="79">
        <f t="shared" si="2"/>
        <v>1</v>
      </c>
      <c r="H70" s="79">
        <f t="shared" si="3"/>
        <v>5</v>
      </c>
      <c r="I70" s="80">
        <v>1852.78</v>
      </c>
      <c r="J70" s="80">
        <f>'Fator aplicado no salr'!$I$33*I70</f>
        <v>1637.9019998530234</v>
      </c>
      <c r="K70" s="79">
        <f t="shared" si="4"/>
        <v>5</v>
      </c>
      <c r="L70" s="92">
        <f t="shared" si="5"/>
        <v>0.74725817286605678</v>
      </c>
      <c r="M70" s="79">
        <f t="shared" si="6"/>
        <v>55</v>
      </c>
      <c r="N70" s="79">
        <f>VLOOKUP(D70,'IBGE 2014'!$A$9:$I$120,3,0)/VLOOKUP(C70,'IBGE 2014'!$A$9:$I$120,3,0)</f>
        <v>0.96864926052612155</v>
      </c>
      <c r="O70" s="79">
        <f>VLOOKUP(D70,'IBGE 2014'!$A$9:$I$120,6,0)</f>
        <v>12.461864196915771</v>
      </c>
      <c r="P70" s="80">
        <f t="shared" si="7"/>
        <v>192066.44793792305</v>
      </c>
      <c r="Q70" s="80">
        <f t="shared" si="8"/>
        <v>25892.6005</v>
      </c>
      <c r="R70" s="80">
        <f t="shared" si="9"/>
        <v>166173.84743792305</v>
      </c>
      <c r="S70" s="80">
        <f t="shared" si="10"/>
        <v>4</v>
      </c>
      <c r="T70" s="80">
        <f t="shared" si="11"/>
        <v>0.79209366323802022</v>
      </c>
      <c r="U70" s="80">
        <f>VLOOKUP(D70,'IBGE 2014'!$A$9:$I$120,3,0)/VLOOKUP(C70+1,'IBGE 2014'!$A$9:$I$120,3,0)</f>
        <v>0.97397051599678397</v>
      </c>
      <c r="V70" s="80">
        <f t="shared" si="12"/>
        <v>204708.85482356406</v>
      </c>
      <c r="W70" s="80">
        <f t="shared" si="13"/>
        <v>20714.080399999999</v>
      </c>
      <c r="X70" s="80">
        <f t="shared" si="14"/>
        <v>183994.77442356406</v>
      </c>
      <c r="Y70" s="120"/>
    </row>
    <row r="71" spans="1:25">
      <c r="A71" s="77">
        <v>59</v>
      </c>
      <c r="B71" s="79">
        <v>2</v>
      </c>
      <c r="C71" s="78">
        <v>47</v>
      </c>
      <c r="D71" s="78">
        <f t="shared" si="0"/>
        <v>55</v>
      </c>
      <c r="E71" s="79">
        <f t="shared" si="1"/>
        <v>60</v>
      </c>
      <c r="F71" s="79">
        <v>29</v>
      </c>
      <c r="G71" s="79">
        <f t="shared" si="2"/>
        <v>1</v>
      </c>
      <c r="H71" s="79">
        <f t="shared" si="3"/>
        <v>8</v>
      </c>
      <c r="I71" s="80">
        <v>15379.38</v>
      </c>
      <c r="J71" s="80">
        <f>'Fator aplicado no salr'!$I$33*I71</f>
        <v>13595.74113413335</v>
      </c>
      <c r="K71" s="79">
        <f t="shared" si="4"/>
        <v>8</v>
      </c>
      <c r="L71" s="92">
        <f t="shared" si="5"/>
        <v>0.62741237134182615</v>
      </c>
      <c r="M71" s="79">
        <f t="shared" si="6"/>
        <v>55</v>
      </c>
      <c r="N71" s="79">
        <f>VLOOKUP(D71,'IBGE 2014'!$A$9:$I$120,3,0)/VLOOKUP(C71,'IBGE 2014'!$A$9:$I$120,3,0)</f>
        <v>0.95498601871751687</v>
      </c>
      <c r="O71" s="79">
        <f>VLOOKUP(D71,'IBGE 2014'!$A$9:$I$120,6,0)</f>
        <v>12.461864196915771</v>
      </c>
      <c r="P71" s="80">
        <f t="shared" si="7"/>
        <v>1319712.5441217429</v>
      </c>
      <c r="Q71" s="80">
        <f t="shared" si="8"/>
        <v>426700.65203190583</v>
      </c>
      <c r="R71" s="80">
        <f t="shared" si="9"/>
        <v>893011.89208983711</v>
      </c>
      <c r="S71" s="80">
        <f t="shared" si="10"/>
        <v>7</v>
      </c>
      <c r="T71" s="80">
        <f t="shared" si="11"/>
        <v>0.66505711362233577</v>
      </c>
      <c r="U71" s="80">
        <f>VLOOKUP(D71,'IBGE 2014'!$A$9:$I$120,3,0)/VLOOKUP(C71+1,'IBGE 2014'!$A$9:$I$120,3,0)</f>
        <v>0.95918664064922943</v>
      </c>
      <c r="V71" s="80">
        <f t="shared" si="12"/>
        <v>1405048.50754764</v>
      </c>
      <c r="W71" s="80">
        <f t="shared" si="13"/>
        <v>389070.48864617344</v>
      </c>
      <c r="X71" s="80">
        <f t="shared" si="14"/>
        <v>1015978.0189014666</v>
      </c>
      <c r="Y71" s="120"/>
    </row>
    <row r="72" spans="1:25">
      <c r="A72" s="77">
        <v>60</v>
      </c>
      <c r="B72" s="79">
        <v>1</v>
      </c>
      <c r="C72" s="78">
        <v>69</v>
      </c>
      <c r="D72" s="78">
        <f t="shared" si="0"/>
        <v>70</v>
      </c>
      <c r="E72" s="79">
        <f t="shared" si="1"/>
        <v>65</v>
      </c>
      <c r="F72" s="79">
        <v>30</v>
      </c>
      <c r="G72" s="79">
        <f t="shared" si="2"/>
        <v>5</v>
      </c>
      <c r="H72" s="79">
        <f t="shared" si="3"/>
        <v>1</v>
      </c>
      <c r="I72" s="80">
        <v>15379.38</v>
      </c>
      <c r="J72" s="80">
        <f>'Fator aplicado no salr'!$I$33*I72</f>
        <v>13595.74113413335</v>
      </c>
      <c r="K72" s="79">
        <f t="shared" si="4"/>
        <v>1</v>
      </c>
      <c r="L72" s="92">
        <f t="shared" si="5"/>
        <v>0.94339622641509424</v>
      </c>
      <c r="M72" s="79">
        <f t="shared" si="6"/>
        <v>70</v>
      </c>
      <c r="N72" s="79">
        <f>VLOOKUP(D72,'IBGE 2014'!$A$9:$I$120,3,0)/VLOOKUP(C72,'IBGE 2014'!$A$9:$I$120,3,0)</f>
        <v>0.97724218358332426</v>
      </c>
      <c r="O72" s="79">
        <f>VLOOKUP(D72,'IBGE 2014'!$A$9:$I$120,6,0)</f>
        <v>9.1340168195096396</v>
      </c>
      <c r="P72" s="80">
        <f t="shared" si="7"/>
        <v>1488347.6510956385</v>
      </c>
      <c r="Q72" s="80">
        <f t="shared" si="8"/>
        <v>136385.6704338931</v>
      </c>
      <c r="R72" s="80">
        <f t="shared" si="9"/>
        <v>1351961.9806617454</v>
      </c>
      <c r="S72" s="80">
        <f t="shared" si="10"/>
        <v>0</v>
      </c>
      <c r="T72" s="80">
        <f t="shared" si="11"/>
        <v>1</v>
      </c>
      <c r="U72" s="80">
        <f>VLOOKUP(D72,'IBGE 2014'!$A$9:$I$120,3,0)/VLOOKUP(C72+1,'IBGE 2014'!$A$9:$I$120,3,0)</f>
        <v>1</v>
      </c>
      <c r="V72" s="80">
        <f t="shared" si="12"/>
        <v>1614388.4665073501</v>
      </c>
      <c r="W72" s="80">
        <f t="shared" si="13"/>
        <v>101309.91395694815</v>
      </c>
      <c r="X72" s="80">
        <f t="shared" si="14"/>
        <v>1513078.552550402</v>
      </c>
      <c r="Y72" s="120"/>
    </row>
    <row r="73" spans="1:25">
      <c r="A73" s="77">
        <v>61</v>
      </c>
      <c r="B73" s="79">
        <v>2</v>
      </c>
      <c r="C73" s="78">
        <v>52</v>
      </c>
      <c r="D73" s="78">
        <f t="shared" si="0"/>
        <v>55</v>
      </c>
      <c r="E73" s="79">
        <f t="shared" si="1"/>
        <v>60</v>
      </c>
      <c r="F73" s="79">
        <v>37</v>
      </c>
      <c r="G73" s="79">
        <f t="shared" si="2"/>
        <v>1</v>
      </c>
      <c r="H73" s="79">
        <f t="shared" si="3"/>
        <v>3</v>
      </c>
      <c r="I73" s="80">
        <v>12318.91</v>
      </c>
      <c r="J73" s="80">
        <f>'Fator aplicado no salr'!$I$33*I73</f>
        <v>10890.212181159883</v>
      </c>
      <c r="K73" s="79">
        <f t="shared" si="4"/>
        <v>3</v>
      </c>
      <c r="L73" s="92">
        <f t="shared" si="5"/>
        <v>0.83961928303230149</v>
      </c>
      <c r="M73" s="79">
        <f t="shared" si="6"/>
        <v>55</v>
      </c>
      <c r="N73" s="79">
        <f>VLOOKUP(D73,'IBGE 2014'!$A$9:$I$120,3,0)/VLOOKUP(C73,'IBGE 2014'!$A$9:$I$120,3,0)</f>
        <v>0.97973099069896252</v>
      </c>
      <c r="O73" s="79">
        <f>VLOOKUP(D73,'IBGE 2014'!$A$9:$I$120,6,0)</f>
        <v>12.461864196915771</v>
      </c>
      <c r="P73" s="80">
        <f t="shared" si="7"/>
        <v>1451282.4985985055</v>
      </c>
      <c r="Q73" s="80">
        <f t="shared" si="8"/>
        <v>177333.85773668264</v>
      </c>
      <c r="R73" s="80">
        <f t="shared" si="9"/>
        <v>1273948.6408618228</v>
      </c>
      <c r="S73" s="80">
        <f t="shared" si="10"/>
        <v>2</v>
      </c>
      <c r="T73" s="80">
        <f t="shared" si="11"/>
        <v>0.88999644001423972</v>
      </c>
      <c r="U73" s="80">
        <f>VLOOKUP(D73,'IBGE 2014'!$A$9:$I$120,3,0)/VLOOKUP(C73+1,'IBGE 2014'!$A$9:$I$120,3,0)</f>
        <v>0.98596459978501139</v>
      </c>
      <c r="V73" s="80">
        <f t="shared" si="12"/>
        <v>1548147.3714513304</v>
      </c>
      <c r="W73" s="80">
        <f t="shared" si="13"/>
        <v>147844.24069350609</v>
      </c>
      <c r="X73" s="80">
        <f t="shared" si="14"/>
        <v>1400303.1307578243</v>
      </c>
      <c r="Y73" s="120"/>
    </row>
    <row r="74" spans="1:25">
      <c r="A74" s="77">
        <v>62</v>
      </c>
      <c r="B74" s="79">
        <v>2</v>
      </c>
      <c r="C74" s="78">
        <v>60</v>
      </c>
      <c r="D74" s="78">
        <f t="shared" si="0"/>
        <v>60</v>
      </c>
      <c r="E74" s="79">
        <f t="shared" si="1"/>
        <v>60</v>
      </c>
      <c r="F74" s="79">
        <v>30</v>
      </c>
      <c r="G74" s="79">
        <f t="shared" si="2"/>
        <v>1</v>
      </c>
      <c r="H74" s="79">
        <f t="shared" si="3"/>
        <v>0</v>
      </c>
      <c r="I74" s="80">
        <v>18360.18</v>
      </c>
      <c r="J74" s="80">
        <f>'Fator aplicado no salr'!$I$33*I74</f>
        <v>16230.839894462097</v>
      </c>
      <c r="K74" s="79">
        <f t="shared" si="4"/>
        <v>0</v>
      </c>
      <c r="L74" s="92">
        <f t="shared" si="5"/>
        <v>1</v>
      </c>
      <c r="M74" s="79">
        <f t="shared" si="6"/>
        <v>60</v>
      </c>
      <c r="N74" s="79">
        <f>VLOOKUP(D74,'IBGE 2014'!$A$9:$I$120,3,0)/VLOOKUP(C74,'IBGE 2014'!$A$9:$I$120,3,0)</f>
        <v>1</v>
      </c>
      <c r="O74" s="79">
        <f>VLOOKUP(D74,'IBGE 2014'!$A$9:$I$120,6,0)</f>
        <v>11.482229001501651</v>
      </c>
      <c r="P74" s="80">
        <f t="shared" si="7"/>
        <v>2422760.8672139947</v>
      </c>
      <c r="Q74" s="80">
        <f t="shared" si="8"/>
        <v>170622.33532930849</v>
      </c>
      <c r="R74" s="80">
        <f t="shared" si="9"/>
        <v>2252138.5318846861</v>
      </c>
      <c r="S74" s="80">
        <f t="shared" si="10"/>
        <v>0</v>
      </c>
      <c r="T74" s="80">
        <f t="shared" si="11"/>
        <v>1</v>
      </c>
      <c r="U74" s="80">
        <f>VLOOKUP(D74,'IBGE 2014'!$A$9:$I$120,3,0)/VLOOKUP(C74+1,'IBGE 2014'!$A$9:$I$120,3,0)</f>
        <v>1.0112338852141729</v>
      </c>
      <c r="V74" s="80">
        <f t="shared" si="12"/>
        <v>2449977.8846976669</v>
      </c>
      <c r="W74" s="80">
        <f t="shared" si="13"/>
        <v>172539.08705937208</v>
      </c>
      <c r="X74" s="80">
        <f t="shared" si="14"/>
        <v>2277438.7976382948</v>
      </c>
      <c r="Y74" s="120"/>
    </row>
    <row r="75" spans="1:25">
      <c r="A75" s="77">
        <v>63</v>
      </c>
      <c r="B75" s="79">
        <v>2</v>
      </c>
      <c r="C75" s="78">
        <v>51</v>
      </c>
      <c r="D75" s="78">
        <f t="shared" si="0"/>
        <v>55</v>
      </c>
      <c r="E75" s="79">
        <f t="shared" si="1"/>
        <v>60</v>
      </c>
      <c r="F75" s="79">
        <v>30</v>
      </c>
      <c r="G75" s="79">
        <f t="shared" si="2"/>
        <v>1</v>
      </c>
      <c r="H75" s="79">
        <f t="shared" si="3"/>
        <v>4</v>
      </c>
      <c r="I75" s="80">
        <v>11612.34</v>
      </c>
      <c r="J75" s="80">
        <f>'Fator aplicado no salr'!$I$33*I75</f>
        <v>10265.587338471518</v>
      </c>
      <c r="K75" s="79">
        <f t="shared" si="4"/>
        <v>4</v>
      </c>
      <c r="L75" s="92">
        <f t="shared" si="5"/>
        <v>0.79209366323802022</v>
      </c>
      <c r="M75" s="79">
        <f t="shared" si="6"/>
        <v>55</v>
      </c>
      <c r="N75" s="79">
        <f>VLOOKUP(D75,'IBGE 2014'!$A$9:$I$120,3,0)/VLOOKUP(C75,'IBGE 2014'!$A$9:$I$120,3,0)</f>
        <v>0.97397051599678397</v>
      </c>
      <c r="O75" s="79">
        <f>VLOOKUP(D75,'IBGE 2014'!$A$9:$I$120,6,0)</f>
        <v>12.461864196915771</v>
      </c>
      <c r="P75" s="80">
        <f t="shared" si="7"/>
        <v>1283017.3162608976</v>
      </c>
      <c r="Q75" s="80">
        <f t="shared" si="8"/>
        <v>190676.76036410083</v>
      </c>
      <c r="R75" s="80">
        <f t="shared" si="9"/>
        <v>1092340.5558967968</v>
      </c>
      <c r="S75" s="80">
        <f t="shared" si="10"/>
        <v>3</v>
      </c>
      <c r="T75" s="80">
        <f t="shared" si="11"/>
        <v>0.83961928303230149</v>
      </c>
      <c r="U75" s="80">
        <f>VLOOKUP(D75,'IBGE 2014'!$A$9:$I$120,3,0)/VLOOKUP(C75+1,'IBGE 2014'!$A$9:$I$120,3,0)</f>
        <v>0.97973099069896252</v>
      </c>
      <c r="V75" s="80">
        <f t="shared" si="12"/>
        <v>1368041.9622982366</v>
      </c>
      <c r="W75" s="80">
        <f t="shared" si="13"/>
        <v>162252.80929365303</v>
      </c>
      <c r="X75" s="80">
        <f t="shared" si="14"/>
        <v>1205789.1530045834</v>
      </c>
      <c r="Y75" s="120"/>
    </row>
    <row r="76" spans="1:25">
      <c r="A76" s="77">
        <v>64</v>
      </c>
      <c r="B76" s="79">
        <v>2</v>
      </c>
      <c r="C76" s="78">
        <v>53</v>
      </c>
      <c r="D76" s="78">
        <f t="shared" si="0"/>
        <v>55</v>
      </c>
      <c r="E76" s="79">
        <f t="shared" si="1"/>
        <v>60</v>
      </c>
      <c r="F76" s="79">
        <v>30</v>
      </c>
      <c r="G76" s="79">
        <f t="shared" si="2"/>
        <v>1</v>
      </c>
      <c r="H76" s="79">
        <f t="shared" si="3"/>
        <v>2</v>
      </c>
      <c r="I76" s="80">
        <v>11612.34</v>
      </c>
      <c r="J76" s="80">
        <f>'Fator aplicado no salr'!$I$33*I76</f>
        <v>10265.587338471518</v>
      </c>
      <c r="K76" s="79">
        <f t="shared" si="4"/>
        <v>2</v>
      </c>
      <c r="L76" s="92">
        <f t="shared" si="5"/>
        <v>0.88999644001423972</v>
      </c>
      <c r="M76" s="79">
        <f t="shared" si="6"/>
        <v>55</v>
      </c>
      <c r="N76" s="79">
        <f>VLOOKUP(D76,'IBGE 2014'!$A$9:$I$120,3,0)/VLOOKUP(C76,'IBGE 2014'!$A$9:$I$120,3,0)</f>
        <v>0.98596459978501139</v>
      </c>
      <c r="O76" s="79">
        <f>VLOOKUP(D76,'IBGE 2014'!$A$9:$I$120,6,0)</f>
        <v>12.461864196915771</v>
      </c>
      <c r="P76" s="80">
        <f t="shared" si="7"/>
        <v>1459351.0016226391</v>
      </c>
      <c r="Q76" s="80">
        <f t="shared" si="8"/>
        <v>134126.91371235001</v>
      </c>
      <c r="R76" s="80">
        <f t="shared" si="9"/>
        <v>1325224.0879102892</v>
      </c>
      <c r="S76" s="80">
        <f t="shared" si="10"/>
        <v>1</v>
      </c>
      <c r="T76" s="80">
        <f t="shared" si="11"/>
        <v>0.94339622641509424</v>
      </c>
      <c r="U76" s="80">
        <f>VLOOKUP(D76,'IBGE 2014'!$A$9:$I$120,3,0)/VLOOKUP(C76+1,'IBGE 2014'!$A$9:$I$120,3,0)</f>
        <v>0.99270729426697146</v>
      </c>
      <c r="V76" s="80">
        <f t="shared" si="12"/>
        <v>1557490.8953058193</v>
      </c>
      <c r="W76" s="80">
        <f t="shared" si="13"/>
        <v>106324.99111366937</v>
      </c>
      <c r="X76" s="80">
        <f t="shared" si="14"/>
        <v>1451165.9041921499</v>
      </c>
      <c r="Y76" s="120"/>
    </row>
    <row r="77" spans="1:25">
      <c r="A77" s="77">
        <v>65</v>
      </c>
      <c r="B77" s="79">
        <v>1</v>
      </c>
      <c r="C77" s="78">
        <v>50</v>
      </c>
      <c r="D77" s="78">
        <f t="shared" si="0"/>
        <v>60</v>
      </c>
      <c r="E77" s="79">
        <f t="shared" si="1"/>
        <v>65</v>
      </c>
      <c r="F77" s="79">
        <v>29</v>
      </c>
      <c r="G77" s="79">
        <f t="shared" si="2"/>
        <v>6</v>
      </c>
      <c r="H77" s="79">
        <f t="shared" si="3"/>
        <v>10</v>
      </c>
      <c r="I77" s="80">
        <v>1851.11</v>
      </c>
      <c r="J77" s="80">
        <f>'Fator aplicado no salr'!$I$33*I77</f>
        <v>1636.4256797611858</v>
      </c>
      <c r="K77" s="79">
        <f t="shared" si="4"/>
        <v>10</v>
      </c>
      <c r="L77" s="92">
        <f t="shared" si="5"/>
        <v>0.55839477691511752</v>
      </c>
      <c r="M77" s="79">
        <f t="shared" si="6"/>
        <v>60</v>
      </c>
      <c r="N77" s="79">
        <f>VLOOKUP(D77,'IBGE 2014'!$A$9:$I$120,3,0)/VLOOKUP(C77,'IBGE 2014'!$A$9:$I$120,3,0)</f>
        <v>0.92550978819157592</v>
      </c>
      <c r="O77" s="79">
        <f>VLOOKUP(D77,'IBGE 2014'!$A$9:$I$120,6,0)</f>
        <v>11.482229001501651</v>
      </c>
      <c r="P77" s="80">
        <f t="shared" si="7"/>
        <v>126237.44795015156</v>
      </c>
      <c r="Q77" s="80">
        <f t="shared" si="8"/>
        <v>51738.524499999992</v>
      </c>
      <c r="R77" s="80">
        <f t="shared" si="9"/>
        <v>74498.923450151575</v>
      </c>
      <c r="S77" s="80">
        <f t="shared" si="10"/>
        <v>9</v>
      </c>
      <c r="T77" s="80">
        <f t="shared" si="11"/>
        <v>0.59189846353002462</v>
      </c>
      <c r="U77" s="80">
        <f>VLOOKUP(D77,'IBGE 2014'!$A$9:$I$120,3,0)/VLOOKUP(C77+1,'IBGE 2014'!$A$9:$I$120,3,0)</f>
        <v>0.93059405782792626</v>
      </c>
      <c r="V77" s="80">
        <f t="shared" si="12"/>
        <v>134546.78671454921</v>
      </c>
      <c r="W77" s="80">
        <f t="shared" si="13"/>
        <v>46564.672049999994</v>
      </c>
      <c r="X77" s="80">
        <f t="shared" si="14"/>
        <v>87982.114664549212</v>
      </c>
      <c r="Y77" s="120"/>
    </row>
    <row r="78" spans="1:25">
      <c r="A78" s="77">
        <v>66</v>
      </c>
      <c r="B78" s="79">
        <v>2</v>
      </c>
      <c r="C78" s="78">
        <v>48</v>
      </c>
      <c r="D78" s="78">
        <f t="shared" ref="D78:D141" si="15">IF(IF(C78+G78&gt;70,70,IF(C78+G78&lt;E78,IF(B78=1,IF(C78+G78&lt;60,60,C78+G78),IF(C78+G78&lt;55,55,C78+G78)),E78))&lt;C78,C78,IF(C78+G78&gt;70,70,IF(C78+G78&lt;E78,IF(B78=1,IF(C78+G78&lt;60,60,C78+G78),IF(C78+G78&lt;55,55,C78+G78)),E78)))</f>
        <v>55</v>
      </c>
      <c r="E78" s="79">
        <f t="shared" ref="E78:E141" si="16">IF(B78=1,65,60)</f>
        <v>60</v>
      </c>
      <c r="F78" s="79">
        <v>31</v>
      </c>
      <c r="G78" s="79">
        <f t="shared" ref="G78:G141" si="17">IF(B78=1,IF(35-F78&lt;=1,1,35-F78),IF(30-F78&lt;=1,1,30-F78))</f>
        <v>1</v>
      </c>
      <c r="H78" s="79">
        <f t="shared" ref="H78:H141" si="18">D78-C78</f>
        <v>7</v>
      </c>
      <c r="I78" s="80">
        <v>1349.15</v>
      </c>
      <c r="J78" s="80">
        <f>'Fator aplicado no salr'!$I$33*I78</f>
        <v>1192.6809891631531</v>
      </c>
      <c r="K78" s="79">
        <f t="shared" ref="K78:K141" si="19">H78</f>
        <v>7</v>
      </c>
      <c r="L78" s="92">
        <f t="shared" ref="L78:L141" si="20">(1/(1+$F$6))^K78</f>
        <v>0.66505711362233577</v>
      </c>
      <c r="M78" s="79">
        <f t="shared" ref="M78:M141" si="21">D78</f>
        <v>55</v>
      </c>
      <c r="N78" s="79">
        <f>VLOOKUP(D78,'IBGE 2014'!$A$9:$I$120,3,0)/VLOOKUP(C78,'IBGE 2014'!$A$9:$I$120,3,0)</f>
        <v>0.95918664064922943</v>
      </c>
      <c r="O78" s="79">
        <f>VLOOKUP(D78,'IBGE 2014'!$A$9:$I$120,6,0)</f>
        <v>12.461864196915771</v>
      </c>
      <c r="P78" s="80">
        <f t="shared" ref="P78:P141" si="22">J78*L78*N78*O78*13</f>
        <v>123257.32207396517</v>
      </c>
      <c r="Q78" s="80">
        <f t="shared" ref="Q78:Q141" si="23">0.215*I78*13*H78+IF(J78&gt;5839.45,0.11*(J78-5839.45)*O78*N78*L78*13,0)</f>
        <v>26396.119749999998</v>
      </c>
      <c r="R78" s="80">
        <f t="shared" ref="R78:R141" si="24">P78-Q78</f>
        <v>96861.202323965175</v>
      </c>
      <c r="S78" s="80">
        <f t="shared" ref="S78:S141" si="25">IF(K78=0,0,K78-1)</f>
        <v>6</v>
      </c>
      <c r="T78" s="80">
        <f t="shared" ref="T78:T141" si="26">(1/(1+$F$6))^S78</f>
        <v>0.70496054043967604</v>
      </c>
      <c r="U78" s="80">
        <f>VLOOKUP(D78,'IBGE 2014'!$A$9:$I$120,3,0)/VLOOKUP(C78+1,'IBGE 2014'!$A$9:$I$120,3,0)</f>
        <v>0.96373216126033501</v>
      </c>
      <c r="V78" s="80">
        <f t="shared" ref="V78:V141" si="27">J78*T78*U78*13*O78</f>
        <v>131271.91599737911</v>
      </c>
      <c r="W78" s="80">
        <f t="shared" ref="W78:W141" si="28">0.215*I78*13*S78+IF(J78&gt;5839.45,0.11*(J78-5839.45)*O78*U78*T78*13,0)</f>
        <v>22625.245499999997</v>
      </c>
      <c r="X78" s="80">
        <f t="shared" ref="X78:X141" si="29">V78-W78</f>
        <v>108646.67049737912</v>
      </c>
      <c r="Y78" s="120"/>
    </row>
    <row r="79" spans="1:25">
      <c r="A79" s="77">
        <v>67</v>
      </c>
      <c r="B79" s="79">
        <v>2</v>
      </c>
      <c r="C79" s="78">
        <v>67</v>
      </c>
      <c r="D79" s="78">
        <f t="shared" si="15"/>
        <v>67</v>
      </c>
      <c r="E79" s="79">
        <f t="shared" si="16"/>
        <v>60</v>
      </c>
      <c r="F79" s="79">
        <v>29</v>
      </c>
      <c r="G79" s="79">
        <f t="shared" si="17"/>
        <v>1</v>
      </c>
      <c r="H79" s="79">
        <f t="shared" si="18"/>
        <v>0</v>
      </c>
      <c r="I79" s="80">
        <v>12290.34</v>
      </c>
      <c r="J79" s="80">
        <f>'Fator aplicado no salr'!$I$33*I79</f>
        <v>10864.955615277371</v>
      </c>
      <c r="K79" s="79">
        <f t="shared" si="19"/>
        <v>0</v>
      </c>
      <c r="L79" s="92">
        <f t="shared" si="20"/>
        <v>1</v>
      </c>
      <c r="M79" s="79">
        <f t="shared" si="21"/>
        <v>67</v>
      </c>
      <c r="N79" s="79">
        <f>VLOOKUP(D79,'IBGE 2014'!$A$9:$I$120,3,0)/VLOOKUP(C79,'IBGE 2014'!$A$9:$I$120,3,0)</f>
        <v>1</v>
      </c>
      <c r="O79" s="79">
        <f>VLOOKUP(D79,'IBGE 2014'!$A$9:$I$120,6,0)</f>
        <v>9.8804384039908921</v>
      </c>
      <c r="P79" s="80">
        <f t="shared" si="22"/>
        <v>1395556.8213449595</v>
      </c>
      <c r="Q79" s="80">
        <f t="shared" si="23"/>
        <v>71005.504113341536</v>
      </c>
      <c r="R79" s="80">
        <f t="shared" si="24"/>
        <v>1324551.3172316181</v>
      </c>
      <c r="S79" s="80">
        <f t="shared" si="25"/>
        <v>0</v>
      </c>
      <c r="T79" s="80">
        <f t="shared" si="26"/>
        <v>1</v>
      </c>
      <c r="U79" s="80">
        <f>VLOOKUP(D79,'IBGE 2014'!$A$9:$I$120,3,0)/VLOOKUP(C79+1,'IBGE 2014'!$A$9:$I$120,3,0)</f>
        <v>1.0195362531338046</v>
      </c>
      <c r="V79" s="80">
        <f t="shared" si="27"/>
        <v>1422820.7726693621</v>
      </c>
      <c r="W79" s="80">
        <f t="shared" si="28"/>
        <v>72392.685615593175</v>
      </c>
      <c r="X79" s="80">
        <f t="shared" si="29"/>
        <v>1350428.087053769</v>
      </c>
      <c r="Y79" s="120"/>
    </row>
    <row r="80" spans="1:25">
      <c r="A80" s="77">
        <v>68</v>
      </c>
      <c r="B80" s="79">
        <v>1</v>
      </c>
      <c r="C80" s="78">
        <v>52</v>
      </c>
      <c r="D80" s="78">
        <f t="shared" si="15"/>
        <v>60</v>
      </c>
      <c r="E80" s="79">
        <f t="shared" si="16"/>
        <v>65</v>
      </c>
      <c r="F80" s="79">
        <v>29</v>
      </c>
      <c r="G80" s="79">
        <f t="shared" si="17"/>
        <v>6</v>
      </c>
      <c r="H80" s="79">
        <f t="shared" si="18"/>
        <v>8</v>
      </c>
      <c r="I80" s="80">
        <v>1204.5999999999999</v>
      </c>
      <c r="J80" s="80">
        <f>'Fator aplicado no salr'!$I$33*I80</f>
        <v>1064.895318938542</v>
      </c>
      <c r="K80" s="79">
        <f t="shared" si="19"/>
        <v>8</v>
      </c>
      <c r="L80" s="92">
        <f t="shared" si="20"/>
        <v>0.62741237134182615</v>
      </c>
      <c r="M80" s="79">
        <f t="shared" si="21"/>
        <v>60</v>
      </c>
      <c r="N80" s="79">
        <f>VLOOKUP(D80,'IBGE 2014'!$A$9:$I$120,3,0)/VLOOKUP(C80,'IBGE 2014'!$A$9:$I$120,3,0)</f>
        <v>0.93609798576010728</v>
      </c>
      <c r="O80" s="79">
        <f>VLOOKUP(D80,'IBGE 2014'!$A$9:$I$120,6,0)</f>
        <v>11.482229001501651</v>
      </c>
      <c r="P80" s="80">
        <f t="shared" si="22"/>
        <v>93357.854643658327</v>
      </c>
      <c r="Q80" s="80">
        <f t="shared" si="23"/>
        <v>26934.855999999996</v>
      </c>
      <c r="R80" s="80">
        <f t="shared" si="24"/>
        <v>66422.998643658328</v>
      </c>
      <c r="S80" s="80">
        <f t="shared" si="25"/>
        <v>7</v>
      </c>
      <c r="T80" s="80">
        <f t="shared" si="26"/>
        <v>0.66505711362233577</v>
      </c>
      <c r="U80" s="80">
        <f>VLOOKUP(D80,'IBGE 2014'!$A$9:$I$120,3,0)/VLOOKUP(C80+1,'IBGE 2014'!$A$9:$I$120,3,0)</f>
        <v>0.94205397670544133</v>
      </c>
      <c r="V80" s="80">
        <f t="shared" si="27"/>
        <v>99588.961770357157</v>
      </c>
      <c r="W80" s="80">
        <f t="shared" si="28"/>
        <v>23567.998999999996</v>
      </c>
      <c r="X80" s="80">
        <f t="shared" si="29"/>
        <v>76020.96277035716</v>
      </c>
      <c r="Y80" s="120"/>
    </row>
    <row r="81" spans="1:25">
      <c r="A81" s="77">
        <v>69</v>
      </c>
      <c r="B81" s="79">
        <v>1</v>
      </c>
      <c r="C81" s="78">
        <v>56</v>
      </c>
      <c r="D81" s="78">
        <f t="shared" si="15"/>
        <v>60</v>
      </c>
      <c r="E81" s="79">
        <f t="shared" si="16"/>
        <v>65</v>
      </c>
      <c r="F81" s="79">
        <v>38</v>
      </c>
      <c r="G81" s="79">
        <f t="shared" si="17"/>
        <v>1</v>
      </c>
      <c r="H81" s="79">
        <f t="shared" si="18"/>
        <v>4</v>
      </c>
      <c r="I81" s="80">
        <v>2174.88</v>
      </c>
      <c r="J81" s="80">
        <f>'Fator aplicado no salr'!$I$33*I81</f>
        <v>1922.6461325361586</v>
      </c>
      <c r="K81" s="79">
        <f t="shared" si="19"/>
        <v>4</v>
      </c>
      <c r="L81" s="92">
        <f t="shared" si="20"/>
        <v>0.79209366323802022</v>
      </c>
      <c r="M81" s="79">
        <f t="shared" si="21"/>
        <v>60</v>
      </c>
      <c r="N81" s="79">
        <f>VLOOKUP(D81,'IBGE 2014'!$A$9:$I$120,3,0)/VLOOKUP(C81,'IBGE 2014'!$A$9:$I$120,3,0)</f>
        <v>0.96301096710891343</v>
      </c>
      <c r="O81" s="79">
        <f>VLOOKUP(D81,'IBGE 2014'!$A$9:$I$120,6,0)</f>
        <v>11.482229001501651</v>
      </c>
      <c r="P81" s="80">
        <f t="shared" si="22"/>
        <v>218915.58817005352</v>
      </c>
      <c r="Q81" s="80">
        <f t="shared" si="23"/>
        <v>24315.1584</v>
      </c>
      <c r="R81" s="80">
        <f t="shared" si="24"/>
        <v>194600.42977005354</v>
      </c>
      <c r="S81" s="80">
        <f t="shared" si="25"/>
        <v>3</v>
      </c>
      <c r="T81" s="80">
        <f t="shared" si="26"/>
        <v>0.83961928303230149</v>
      </c>
      <c r="U81" s="80">
        <f>VLOOKUP(D81,'IBGE 2014'!$A$9:$I$120,3,0)/VLOOKUP(C81+1,'IBGE 2014'!$A$9:$I$120,3,0)</f>
        <v>0.97119061291113273</v>
      </c>
      <c r="V81" s="80">
        <f t="shared" si="27"/>
        <v>234021.51979877488</v>
      </c>
      <c r="W81" s="80">
        <f t="shared" si="28"/>
        <v>18236.3688</v>
      </c>
      <c r="X81" s="80">
        <f t="shared" si="29"/>
        <v>215785.15099877489</v>
      </c>
      <c r="Y81" s="120"/>
    </row>
    <row r="82" spans="1:25">
      <c r="A82" s="77">
        <v>70</v>
      </c>
      <c r="B82" s="79">
        <v>1</v>
      </c>
      <c r="C82" s="78">
        <v>53</v>
      </c>
      <c r="D82" s="78">
        <f t="shared" si="15"/>
        <v>60</v>
      </c>
      <c r="E82" s="79">
        <f t="shared" si="16"/>
        <v>65</v>
      </c>
      <c r="F82" s="79">
        <v>30</v>
      </c>
      <c r="G82" s="79">
        <f t="shared" si="17"/>
        <v>5</v>
      </c>
      <c r="H82" s="79">
        <f t="shared" si="18"/>
        <v>7</v>
      </c>
      <c r="I82" s="80">
        <v>1204.5999999999999</v>
      </c>
      <c r="J82" s="80">
        <f>'Fator aplicado no salr'!$I$33*I82</f>
        <v>1064.895318938542</v>
      </c>
      <c r="K82" s="79">
        <f t="shared" si="19"/>
        <v>7</v>
      </c>
      <c r="L82" s="92">
        <f t="shared" si="20"/>
        <v>0.66505711362233577</v>
      </c>
      <c r="M82" s="79">
        <f t="shared" si="21"/>
        <v>60</v>
      </c>
      <c r="N82" s="79">
        <f>VLOOKUP(D82,'IBGE 2014'!$A$9:$I$120,3,0)/VLOOKUP(C82,'IBGE 2014'!$A$9:$I$120,3,0)</f>
        <v>0.94205397670544133</v>
      </c>
      <c r="O82" s="79">
        <f>VLOOKUP(D82,'IBGE 2014'!$A$9:$I$120,6,0)</f>
        <v>11.482229001501651</v>
      </c>
      <c r="P82" s="80">
        <f t="shared" si="22"/>
        <v>99588.961770357171</v>
      </c>
      <c r="Q82" s="80">
        <f t="shared" si="23"/>
        <v>23567.998999999996</v>
      </c>
      <c r="R82" s="80">
        <f t="shared" si="24"/>
        <v>76020.962770357175</v>
      </c>
      <c r="S82" s="80">
        <f t="shared" si="25"/>
        <v>6</v>
      </c>
      <c r="T82" s="80">
        <f t="shared" si="26"/>
        <v>0.70496054043967604</v>
      </c>
      <c r="U82" s="80">
        <f>VLOOKUP(D82,'IBGE 2014'!$A$9:$I$120,3,0)/VLOOKUP(C82+1,'IBGE 2014'!$A$9:$I$120,3,0)</f>
        <v>0.94849638057250252</v>
      </c>
      <c r="V82" s="80">
        <f t="shared" si="27"/>
        <v>106286.21973591443</v>
      </c>
      <c r="W82" s="80">
        <f t="shared" si="28"/>
        <v>20201.141999999996</v>
      </c>
      <c r="X82" s="80">
        <f t="shared" si="29"/>
        <v>86085.077735914441</v>
      </c>
      <c r="Y82" s="120"/>
    </row>
    <row r="83" spans="1:25">
      <c r="A83" s="77">
        <v>71</v>
      </c>
      <c r="B83" s="79">
        <v>1</v>
      </c>
      <c r="C83" s="78">
        <v>46</v>
      </c>
      <c r="D83" s="78">
        <f t="shared" si="15"/>
        <v>60</v>
      </c>
      <c r="E83" s="79">
        <f t="shared" si="16"/>
        <v>65</v>
      </c>
      <c r="F83" s="79">
        <v>29</v>
      </c>
      <c r="G83" s="79">
        <f t="shared" si="17"/>
        <v>6</v>
      </c>
      <c r="H83" s="79">
        <f t="shared" si="18"/>
        <v>14</v>
      </c>
      <c r="I83" s="80">
        <v>15379.38</v>
      </c>
      <c r="J83" s="80">
        <f>'Fator aplicado no salr'!$I$33*I83</f>
        <v>13595.74113413335</v>
      </c>
      <c r="K83" s="79">
        <f t="shared" si="19"/>
        <v>14</v>
      </c>
      <c r="L83" s="92">
        <f t="shared" si="20"/>
        <v>0.44230096437967248</v>
      </c>
      <c r="M83" s="79">
        <f t="shared" si="21"/>
        <v>60</v>
      </c>
      <c r="N83" s="79">
        <f>VLOOKUP(D83,'IBGE 2014'!$A$9:$I$120,3,0)/VLOOKUP(C83,'IBGE 2014'!$A$9:$I$120,3,0)</f>
        <v>0.90874809831371328</v>
      </c>
      <c r="O83" s="79">
        <f>VLOOKUP(D83,'IBGE 2014'!$A$9:$I$120,6,0)</f>
        <v>11.482229001501651</v>
      </c>
      <c r="P83" s="80">
        <f t="shared" si="22"/>
        <v>815706.35300529504</v>
      </c>
      <c r="Q83" s="80">
        <f t="shared" si="23"/>
        <v>652984.26900019357</v>
      </c>
      <c r="R83" s="80">
        <f t="shared" si="24"/>
        <v>162722.08400510147</v>
      </c>
      <c r="S83" s="80">
        <f t="shared" si="25"/>
        <v>13</v>
      </c>
      <c r="T83" s="80">
        <f t="shared" si="26"/>
        <v>0.46883902224245294</v>
      </c>
      <c r="U83" s="80">
        <f>VLOOKUP(D83,'IBGE 2014'!$A$9:$I$120,3,0)/VLOOKUP(C83+1,'IBGE 2014'!$A$9:$I$120,3,0)</f>
        <v>0.91245504841360547</v>
      </c>
      <c r="V83" s="80">
        <f t="shared" si="27"/>
        <v>868175.79489419516</v>
      </c>
      <c r="W83" s="80">
        <f t="shared" si="28"/>
        <v>613291.58811135904</v>
      </c>
      <c r="X83" s="80">
        <f t="shared" si="29"/>
        <v>254884.20678283612</v>
      </c>
      <c r="Y83" s="120"/>
    </row>
    <row r="84" spans="1:25">
      <c r="A84" s="77">
        <v>72</v>
      </c>
      <c r="B84" s="79">
        <v>1</v>
      </c>
      <c r="C84" s="78">
        <v>70</v>
      </c>
      <c r="D84" s="78">
        <f t="shared" si="15"/>
        <v>70</v>
      </c>
      <c r="E84" s="79">
        <f t="shared" si="16"/>
        <v>65</v>
      </c>
      <c r="F84" s="79">
        <v>43</v>
      </c>
      <c r="G84" s="79">
        <f t="shared" si="17"/>
        <v>1</v>
      </c>
      <c r="H84" s="79">
        <f t="shared" si="18"/>
        <v>0</v>
      </c>
      <c r="I84" s="80">
        <v>1812.04</v>
      </c>
      <c r="J84" s="80">
        <f>'Fator aplicado no salr'!$I$33*I84</f>
        <v>1601.8868618042468</v>
      </c>
      <c r="K84" s="79">
        <f t="shared" si="19"/>
        <v>0</v>
      </c>
      <c r="L84" s="92">
        <f t="shared" si="20"/>
        <v>1</v>
      </c>
      <c r="M84" s="79">
        <f t="shared" si="21"/>
        <v>70</v>
      </c>
      <c r="N84" s="79">
        <f>VLOOKUP(D84,'IBGE 2014'!$A$9:$I$120,3,0)/VLOOKUP(C84,'IBGE 2014'!$A$9:$I$120,3,0)</f>
        <v>1</v>
      </c>
      <c r="O84" s="79">
        <f>VLOOKUP(D84,'IBGE 2014'!$A$9:$I$120,6,0)</f>
        <v>9.1340168195096396</v>
      </c>
      <c r="P84" s="80">
        <f t="shared" si="22"/>
        <v>190211.60000272954</v>
      </c>
      <c r="Q84" s="80">
        <f t="shared" si="23"/>
        <v>0</v>
      </c>
      <c r="R84" s="80">
        <f t="shared" si="24"/>
        <v>190211.60000272954</v>
      </c>
      <c r="S84" s="80">
        <f t="shared" si="25"/>
        <v>0</v>
      </c>
      <c r="T84" s="80">
        <f t="shared" si="26"/>
        <v>1</v>
      </c>
      <c r="U84" s="80">
        <f>VLOOKUP(D84,'IBGE 2014'!$A$9:$I$120,3,0)/VLOOKUP(C84+1,'IBGE 2014'!$A$9:$I$120,3,0)</f>
        <v>1.0254241942129805</v>
      </c>
      <c r="V84" s="80">
        <f t="shared" si="27"/>
        <v>195047.57666276069</v>
      </c>
      <c r="W84" s="80">
        <f t="shared" si="28"/>
        <v>0</v>
      </c>
      <c r="X84" s="80">
        <f t="shared" si="29"/>
        <v>195047.57666276069</v>
      </c>
      <c r="Y84" s="120"/>
    </row>
    <row r="85" spans="1:25">
      <c r="A85" s="77">
        <v>73</v>
      </c>
      <c r="B85" s="79">
        <v>1</v>
      </c>
      <c r="C85" s="78">
        <v>57</v>
      </c>
      <c r="D85" s="78">
        <f t="shared" si="15"/>
        <v>64</v>
      </c>
      <c r="E85" s="79">
        <f t="shared" si="16"/>
        <v>65</v>
      </c>
      <c r="F85" s="79">
        <v>28</v>
      </c>
      <c r="G85" s="79">
        <f t="shared" si="17"/>
        <v>7</v>
      </c>
      <c r="H85" s="79">
        <f t="shared" si="18"/>
        <v>7</v>
      </c>
      <c r="I85" s="80">
        <v>12222.54</v>
      </c>
      <c r="J85" s="80">
        <f>'Fator aplicado no salr'!$I$33*I85</f>
        <v>10805.018787596786</v>
      </c>
      <c r="K85" s="79">
        <f t="shared" si="19"/>
        <v>7</v>
      </c>
      <c r="L85" s="92">
        <f t="shared" si="20"/>
        <v>0.66505711362233577</v>
      </c>
      <c r="M85" s="79">
        <f t="shared" si="21"/>
        <v>64</v>
      </c>
      <c r="N85" s="79">
        <f>VLOOKUP(D85,'IBGE 2014'!$A$9:$I$120,3,0)/VLOOKUP(C85,'IBGE 2014'!$A$9:$I$120,3,0)</f>
        <v>0.92375721865296856</v>
      </c>
      <c r="O85" s="79">
        <f>VLOOKUP(D85,'IBGE 2014'!$A$9:$I$120,6,0)</f>
        <v>10.595687644814832</v>
      </c>
      <c r="P85" s="80">
        <f t="shared" si="22"/>
        <v>914354.93673323456</v>
      </c>
      <c r="Q85" s="80">
        <f t="shared" si="23"/>
        <v>285356.23373065732</v>
      </c>
      <c r="R85" s="80">
        <f t="shared" si="24"/>
        <v>628998.70300257718</v>
      </c>
      <c r="S85" s="80">
        <f t="shared" si="25"/>
        <v>6</v>
      </c>
      <c r="T85" s="80">
        <f t="shared" si="26"/>
        <v>0.70496054043967604</v>
      </c>
      <c r="U85" s="80">
        <f>VLOOKUP(D85,'IBGE 2014'!$A$9:$I$120,3,0)/VLOOKUP(C85+1,'IBGE 2014'!$A$9:$I$120,3,0)</f>
        <v>0.93218253248166616</v>
      </c>
      <c r="V85" s="80">
        <f t="shared" si="27"/>
        <v>978056.16486465861</v>
      </c>
      <c r="W85" s="80">
        <f t="shared" si="28"/>
        <v>254414.44274306204</v>
      </c>
      <c r="X85" s="80">
        <f t="shared" si="29"/>
        <v>723641.72212159657</v>
      </c>
      <c r="Y85" s="120"/>
    </row>
    <row r="86" spans="1:25">
      <c r="A86" s="77">
        <v>74</v>
      </c>
      <c r="B86" s="79">
        <v>2</v>
      </c>
      <c r="C86" s="78">
        <v>51</v>
      </c>
      <c r="D86" s="78">
        <f t="shared" si="15"/>
        <v>55</v>
      </c>
      <c r="E86" s="79">
        <f t="shared" si="16"/>
        <v>60</v>
      </c>
      <c r="F86" s="79">
        <v>30</v>
      </c>
      <c r="G86" s="79">
        <f t="shared" si="17"/>
        <v>1</v>
      </c>
      <c r="H86" s="79">
        <f t="shared" si="18"/>
        <v>4</v>
      </c>
      <c r="I86" s="80">
        <v>2395.1799999999998</v>
      </c>
      <c r="J86" s="80">
        <f>'Fator aplicado no salr'!$I$33*I86</f>
        <v>2117.3966212977061</v>
      </c>
      <c r="K86" s="79">
        <f t="shared" si="19"/>
        <v>4</v>
      </c>
      <c r="L86" s="92">
        <f t="shared" si="20"/>
        <v>0.79209366323802022</v>
      </c>
      <c r="M86" s="79">
        <f t="shared" si="21"/>
        <v>55</v>
      </c>
      <c r="N86" s="79">
        <f>VLOOKUP(D86,'IBGE 2014'!$A$9:$I$120,3,0)/VLOOKUP(C86,'IBGE 2014'!$A$9:$I$120,3,0)</f>
        <v>0.97397051599678397</v>
      </c>
      <c r="O86" s="79">
        <f>VLOOKUP(D86,'IBGE 2014'!$A$9:$I$120,6,0)</f>
        <v>12.461864196915771</v>
      </c>
      <c r="P86" s="80">
        <f t="shared" si="22"/>
        <v>264637.22346760228</v>
      </c>
      <c r="Q86" s="80">
        <f t="shared" si="23"/>
        <v>26778.112399999995</v>
      </c>
      <c r="R86" s="80">
        <f t="shared" si="24"/>
        <v>237859.11106760229</v>
      </c>
      <c r="S86" s="80">
        <f t="shared" si="25"/>
        <v>3</v>
      </c>
      <c r="T86" s="80">
        <f t="shared" si="26"/>
        <v>0.83961928303230149</v>
      </c>
      <c r="U86" s="80">
        <f>VLOOKUP(D86,'IBGE 2014'!$A$9:$I$120,3,0)/VLOOKUP(C86+1,'IBGE 2014'!$A$9:$I$120,3,0)</f>
        <v>0.97973099069896252</v>
      </c>
      <c r="V86" s="80">
        <f t="shared" si="27"/>
        <v>282174.54425701359</v>
      </c>
      <c r="W86" s="80">
        <f t="shared" si="28"/>
        <v>20083.584299999995</v>
      </c>
      <c r="X86" s="80">
        <f t="shared" si="29"/>
        <v>262090.95995701361</v>
      </c>
      <c r="Y86" s="120"/>
    </row>
    <row r="87" spans="1:25">
      <c r="A87" s="77">
        <v>75</v>
      </c>
      <c r="B87" s="79">
        <v>1</v>
      </c>
      <c r="C87" s="78">
        <v>49</v>
      </c>
      <c r="D87" s="78">
        <f t="shared" si="15"/>
        <v>60</v>
      </c>
      <c r="E87" s="79">
        <f t="shared" si="16"/>
        <v>65</v>
      </c>
      <c r="F87" s="79">
        <v>29</v>
      </c>
      <c r="G87" s="79">
        <f t="shared" si="17"/>
        <v>6</v>
      </c>
      <c r="H87" s="79">
        <f t="shared" si="18"/>
        <v>11</v>
      </c>
      <c r="I87" s="80">
        <v>4300.6000000000004</v>
      </c>
      <c r="J87" s="80">
        <f>'Fator aplicado no salr'!$I$33*I87</f>
        <v>3801.8336448838572</v>
      </c>
      <c r="K87" s="79">
        <f t="shared" si="19"/>
        <v>11</v>
      </c>
      <c r="L87" s="92">
        <f t="shared" si="20"/>
        <v>0.52678752539162021</v>
      </c>
      <c r="M87" s="79">
        <f t="shared" si="21"/>
        <v>60</v>
      </c>
      <c r="N87" s="79">
        <f>VLOOKUP(D87,'IBGE 2014'!$A$9:$I$120,3,0)/VLOOKUP(C87,'IBGE 2014'!$A$9:$I$120,3,0)</f>
        <v>0.92081167538083242</v>
      </c>
      <c r="O87" s="79">
        <f>VLOOKUP(D87,'IBGE 2014'!$A$9:$I$120,6,0)</f>
        <v>11.482229001501651</v>
      </c>
      <c r="P87" s="80">
        <f t="shared" si="22"/>
        <v>275276.3908201016</v>
      </c>
      <c r="Q87" s="80">
        <f t="shared" si="23"/>
        <v>132221.94699999999</v>
      </c>
      <c r="R87" s="80">
        <f t="shared" si="24"/>
        <v>143054.44382010162</v>
      </c>
      <c r="S87" s="80">
        <f t="shared" si="25"/>
        <v>10</v>
      </c>
      <c r="T87" s="80">
        <f t="shared" si="26"/>
        <v>0.55839477691511752</v>
      </c>
      <c r="U87" s="80">
        <f>VLOOKUP(D87,'IBGE 2014'!$A$9:$I$120,3,0)/VLOOKUP(C87+1,'IBGE 2014'!$A$9:$I$120,3,0)</f>
        <v>0.92550978819157592</v>
      </c>
      <c r="V87" s="80">
        <f t="shared" si="27"/>
        <v>293281.7437399301</v>
      </c>
      <c r="W87" s="80">
        <f t="shared" si="28"/>
        <v>120201.76999999999</v>
      </c>
      <c r="X87" s="80">
        <f t="shared" si="29"/>
        <v>173079.97373993011</v>
      </c>
      <c r="Y87" s="120"/>
    </row>
    <row r="88" spans="1:25">
      <c r="A88" s="77">
        <v>76</v>
      </c>
      <c r="B88" s="79">
        <v>2</v>
      </c>
      <c r="C88" s="78">
        <v>57</v>
      </c>
      <c r="D88" s="78">
        <f t="shared" si="15"/>
        <v>58</v>
      </c>
      <c r="E88" s="79">
        <f t="shared" si="16"/>
        <v>60</v>
      </c>
      <c r="F88" s="79">
        <v>31</v>
      </c>
      <c r="G88" s="79">
        <f t="shared" si="17"/>
        <v>1</v>
      </c>
      <c r="H88" s="79">
        <f t="shared" si="18"/>
        <v>1</v>
      </c>
      <c r="I88" s="80">
        <v>11660.52</v>
      </c>
      <c r="J88" s="80">
        <f>'Fator aplicado no salr'!$I$33*I88</f>
        <v>10308.179615133031</v>
      </c>
      <c r="K88" s="79">
        <f t="shared" si="19"/>
        <v>1</v>
      </c>
      <c r="L88" s="92">
        <f t="shared" si="20"/>
        <v>0.94339622641509424</v>
      </c>
      <c r="M88" s="79">
        <f t="shared" si="21"/>
        <v>58</v>
      </c>
      <c r="N88" s="79">
        <f>VLOOKUP(D88,'IBGE 2014'!$A$9:$I$120,3,0)/VLOOKUP(C88,'IBGE 2014'!$A$9:$I$120,3,0)</f>
        <v>0.99096173385027109</v>
      </c>
      <c r="O88" s="79">
        <f>VLOOKUP(D88,'IBGE 2014'!$A$9:$I$120,6,0)</f>
        <v>11.890960856490537</v>
      </c>
      <c r="P88" s="80">
        <f t="shared" si="22"/>
        <v>1489681.0674310673</v>
      </c>
      <c r="Q88" s="80">
        <f t="shared" si="23"/>
        <v>103628.72130088601</v>
      </c>
      <c r="R88" s="80">
        <f t="shared" si="24"/>
        <v>1386052.3461301813</v>
      </c>
      <c r="S88" s="80">
        <f t="shared" si="25"/>
        <v>0</v>
      </c>
      <c r="T88" s="80">
        <f t="shared" si="26"/>
        <v>1</v>
      </c>
      <c r="U88" s="80">
        <f>VLOOKUP(D88,'IBGE 2014'!$A$9:$I$120,3,0)/VLOOKUP(C88+1,'IBGE 2014'!$A$9:$I$120,3,0)</f>
        <v>1</v>
      </c>
      <c r="V88" s="80">
        <f t="shared" si="27"/>
        <v>1593464.0839678671</v>
      </c>
      <c r="W88" s="80">
        <f t="shared" si="28"/>
        <v>75986.609172455253</v>
      </c>
      <c r="X88" s="80">
        <f t="shared" si="29"/>
        <v>1517477.4747954118</v>
      </c>
      <c r="Y88" s="120"/>
    </row>
    <row r="89" spans="1:25">
      <c r="A89" s="77">
        <v>77</v>
      </c>
      <c r="B89" s="79">
        <v>2</v>
      </c>
      <c r="C89" s="78">
        <v>55</v>
      </c>
      <c r="D89" s="78">
        <f t="shared" si="15"/>
        <v>56</v>
      </c>
      <c r="E89" s="79">
        <f t="shared" si="16"/>
        <v>60</v>
      </c>
      <c r="F89" s="79">
        <v>33</v>
      </c>
      <c r="G89" s="79">
        <f t="shared" si="17"/>
        <v>1</v>
      </c>
      <c r="H89" s="79">
        <f t="shared" si="18"/>
        <v>1</v>
      </c>
      <c r="I89" s="80">
        <v>11660.52</v>
      </c>
      <c r="J89" s="80">
        <f>'Fator aplicado no salr'!$I$33*I89</f>
        <v>10308.179615133031</v>
      </c>
      <c r="K89" s="79">
        <f t="shared" si="19"/>
        <v>1</v>
      </c>
      <c r="L89" s="92">
        <f t="shared" si="20"/>
        <v>0.94339622641509424</v>
      </c>
      <c r="M89" s="79">
        <f t="shared" si="21"/>
        <v>56</v>
      </c>
      <c r="N89" s="79">
        <f>VLOOKUP(D89,'IBGE 2014'!$A$9:$I$120,3,0)/VLOOKUP(C89,'IBGE 2014'!$A$9:$I$120,3,0)</f>
        <v>0.99216346769475894</v>
      </c>
      <c r="O89" s="79">
        <f>VLOOKUP(D89,'IBGE 2014'!$A$9:$I$120,6,0)</f>
        <v>12.276875927517381</v>
      </c>
      <c r="P89" s="80">
        <f t="shared" si="22"/>
        <v>1539893.0648235457</v>
      </c>
      <c r="Q89" s="80">
        <f t="shared" si="23"/>
        <v>106023.15206341053</v>
      </c>
      <c r="R89" s="80">
        <f t="shared" si="24"/>
        <v>1433869.9127601353</v>
      </c>
      <c r="S89" s="80">
        <f t="shared" si="25"/>
        <v>0</v>
      </c>
      <c r="T89" s="80">
        <f t="shared" si="26"/>
        <v>1</v>
      </c>
      <c r="U89" s="80">
        <f>VLOOKUP(D89,'IBGE 2014'!$A$9:$I$120,3,0)/VLOOKUP(C89+1,'IBGE 2014'!$A$9:$I$120,3,0)</f>
        <v>1</v>
      </c>
      <c r="V89" s="80">
        <f t="shared" si="27"/>
        <v>1645179.1482561771</v>
      </c>
      <c r="W89" s="80">
        <f t="shared" si="28"/>
        <v>78452.715825213323</v>
      </c>
      <c r="X89" s="80">
        <f t="shared" si="29"/>
        <v>1566726.4324309637</v>
      </c>
      <c r="Y89" s="120"/>
    </row>
    <row r="90" spans="1:25">
      <c r="A90" s="77">
        <v>78</v>
      </c>
      <c r="B90" s="79">
        <v>1</v>
      </c>
      <c r="C90" s="78">
        <v>59</v>
      </c>
      <c r="D90" s="78">
        <f t="shared" si="15"/>
        <v>65</v>
      </c>
      <c r="E90" s="79">
        <f t="shared" si="16"/>
        <v>65</v>
      </c>
      <c r="F90" s="79">
        <v>28</v>
      </c>
      <c r="G90" s="79">
        <f t="shared" si="17"/>
        <v>7</v>
      </c>
      <c r="H90" s="79">
        <f t="shared" si="18"/>
        <v>6</v>
      </c>
      <c r="I90" s="80">
        <v>12222.54</v>
      </c>
      <c r="J90" s="80">
        <f>'Fator aplicado no salr'!$I$33*I90</f>
        <v>10805.018787596786</v>
      </c>
      <c r="K90" s="79">
        <f t="shared" si="19"/>
        <v>6</v>
      </c>
      <c r="L90" s="92">
        <f t="shared" si="20"/>
        <v>0.70496054043967604</v>
      </c>
      <c r="M90" s="79">
        <f t="shared" si="21"/>
        <v>65</v>
      </c>
      <c r="N90" s="79">
        <f>VLOOKUP(D90,'IBGE 2014'!$A$9:$I$120,3,0)/VLOOKUP(C90,'IBGE 2014'!$A$9:$I$120,3,0)</f>
        <v>0.9271441851467348</v>
      </c>
      <c r="O90" s="79">
        <f>VLOOKUP(D90,'IBGE 2014'!$A$9:$I$120,6,0)</f>
        <v>10.361611814973374</v>
      </c>
      <c r="P90" s="80">
        <f t="shared" si="22"/>
        <v>951279.81990380923</v>
      </c>
      <c r="Q90" s="80">
        <f t="shared" si="23"/>
        <v>253060.85175042297</v>
      </c>
      <c r="R90" s="80">
        <f t="shared" si="24"/>
        <v>698218.96815338626</v>
      </c>
      <c r="S90" s="80">
        <f t="shared" si="25"/>
        <v>5</v>
      </c>
      <c r="T90" s="80">
        <f t="shared" si="26"/>
        <v>0.74725817286605678</v>
      </c>
      <c r="U90" s="80">
        <f>VLOOKUP(D90,'IBGE 2014'!$A$9:$I$120,3,0)/VLOOKUP(C90+1,'IBGE 2014'!$A$9:$I$120,3,0)</f>
        <v>0.93685841564981587</v>
      </c>
      <c r="V90" s="80">
        <f t="shared" si="27"/>
        <v>1018921.749544379</v>
      </c>
      <c r="W90" s="80">
        <f t="shared" si="28"/>
        <v>222318.2701050757</v>
      </c>
      <c r="X90" s="80">
        <f t="shared" si="29"/>
        <v>796603.47943930328</v>
      </c>
      <c r="Y90" s="120"/>
    </row>
    <row r="91" spans="1:25">
      <c r="A91" s="77">
        <v>79</v>
      </c>
      <c r="B91" s="79">
        <v>1</v>
      </c>
      <c r="C91" s="78">
        <v>59</v>
      </c>
      <c r="D91" s="78">
        <f t="shared" si="15"/>
        <v>65</v>
      </c>
      <c r="E91" s="79">
        <f t="shared" si="16"/>
        <v>65</v>
      </c>
      <c r="F91" s="79">
        <v>28</v>
      </c>
      <c r="G91" s="79">
        <f t="shared" si="17"/>
        <v>7</v>
      </c>
      <c r="H91" s="79">
        <f t="shared" si="18"/>
        <v>6</v>
      </c>
      <c r="I91" s="80">
        <v>12222.54</v>
      </c>
      <c r="J91" s="80">
        <f>'Fator aplicado no salr'!$I$33*I91</f>
        <v>10805.018787596786</v>
      </c>
      <c r="K91" s="79">
        <f t="shared" si="19"/>
        <v>6</v>
      </c>
      <c r="L91" s="92">
        <f t="shared" si="20"/>
        <v>0.70496054043967604</v>
      </c>
      <c r="M91" s="79">
        <f t="shared" si="21"/>
        <v>65</v>
      </c>
      <c r="N91" s="79">
        <f>VLOOKUP(D91,'IBGE 2014'!$A$9:$I$120,3,0)/VLOOKUP(C91,'IBGE 2014'!$A$9:$I$120,3,0)</f>
        <v>0.9271441851467348</v>
      </c>
      <c r="O91" s="79">
        <f>VLOOKUP(D91,'IBGE 2014'!$A$9:$I$120,6,0)</f>
        <v>10.361611814973374</v>
      </c>
      <c r="P91" s="80">
        <f t="shared" si="22"/>
        <v>951279.81990380923</v>
      </c>
      <c r="Q91" s="80">
        <f t="shared" si="23"/>
        <v>253060.85175042297</v>
      </c>
      <c r="R91" s="80">
        <f t="shared" si="24"/>
        <v>698218.96815338626</v>
      </c>
      <c r="S91" s="80">
        <f t="shared" si="25"/>
        <v>5</v>
      </c>
      <c r="T91" s="80">
        <f t="shared" si="26"/>
        <v>0.74725817286605678</v>
      </c>
      <c r="U91" s="80">
        <f>VLOOKUP(D91,'IBGE 2014'!$A$9:$I$120,3,0)/VLOOKUP(C91+1,'IBGE 2014'!$A$9:$I$120,3,0)</f>
        <v>0.93685841564981587</v>
      </c>
      <c r="V91" s="80">
        <f t="shared" si="27"/>
        <v>1018921.749544379</v>
      </c>
      <c r="W91" s="80">
        <f t="shared" si="28"/>
        <v>222318.2701050757</v>
      </c>
      <c r="X91" s="80">
        <f t="shared" si="29"/>
        <v>796603.47943930328</v>
      </c>
      <c r="Y91" s="120"/>
    </row>
    <row r="92" spans="1:25">
      <c r="A92" s="77">
        <v>80</v>
      </c>
      <c r="B92" s="79">
        <v>1</v>
      </c>
      <c r="C92" s="78">
        <v>52</v>
      </c>
      <c r="D92" s="78">
        <f t="shared" si="15"/>
        <v>60</v>
      </c>
      <c r="E92" s="79">
        <f t="shared" si="16"/>
        <v>65</v>
      </c>
      <c r="F92" s="79">
        <v>28</v>
      </c>
      <c r="G92" s="79">
        <f t="shared" si="17"/>
        <v>7</v>
      </c>
      <c r="H92" s="79">
        <f t="shared" si="18"/>
        <v>8</v>
      </c>
      <c r="I92" s="80">
        <v>11612.34</v>
      </c>
      <c r="J92" s="80">
        <f>'Fator aplicado no salr'!$I$33*I92</f>
        <v>10265.587338471518</v>
      </c>
      <c r="K92" s="79">
        <f t="shared" si="19"/>
        <v>8</v>
      </c>
      <c r="L92" s="92">
        <f t="shared" si="20"/>
        <v>0.62741237134182615</v>
      </c>
      <c r="M92" s="79">
        <f t="shared" si="21"/>
        <v>60</v>
      </c>
      <c r="N92" s="79">
        <f>VLOOKUP(D92,'IBGE 2014'!$A$9:$I$120,3,0)/VLOOKUP(C92,'IBGE 2014'!$A$9:$I$120,3,0)</f>
        <v>0.93609798576010728</v>
      </c>
      <c r="O92" s="79">
        <f>VLOOKUP(D92,'IBGE 2014'!$A$9:$I$120,6,0)</f>
        <v>11.482229001501651</v>
      </c>
      <c r="P92" s="80">
        <f t="shared" si="22"/>
        <v>899969.40876036789</v>
      </c>
      <c r="Q92" s="80">
        <f t="shared" si="23"/>
        <v>302335.56902911194</v>
      </c>
      <c r="R92" s="80">
        <f t="shared" si="24"/>
        <v>597633.83973125601</v>
      </c>
      <c r="S92" s="80">
        <f t="shared" si="25"/>
        <v>7</v>
      </c>
      <c r="T92" s="80">
        <f t="shared" si="26"/>
        <v>0.66505711362233577</v>
      </c>
      <c r="U92" s="80">
        <f>VLOOKUP(D92,'IBGE 2014'!$A$9:$I$120,3,0)/VLOOKUP(C92+1,'IBGE 2014'!$A$9:$I$120,3,0)</f>
        <v>0.94205397670544133</v>
      </c>
      <c r="V92" s="80">
        <f t="shared" si="27"/>
        <v>960037.26077070367</v>
      </c>
      <c r="W92" s="80">
        <f t="shared" si="28"/>
        <v>272727.96997366054</v>
      </c>
      <c r="X92" s="80">
        <f t="shared" si="29"/>
        <v>687309.29079704313</v>
      </c>
      <c r="Y92" s="120"/>
    </row>
    <row r="93" spans="1:25">
      <c r="A93" s="77">
        <v>81</v>
      </c>
      <c r="B93" s="79">
        <v>1</v>
      </c>
      <c r="C93" s="78">
        <v>47</v>
      </c>
      <c r="D93" s="78">
        <f t="shared" si="15"/>
        <v>60</v>
      </c>
      <c r="E93" s="79">
        <f t="shared" si="16"/>
        <v>65</v>
      </c>
      <c r="F93" s="79">
        <v>28</v>
      </c>
      <c r="G93" s="79">
        <f t="shared" si="17"/>
        <v>7</v>
      </c>
      <c r="H93" s="79">
        <f t="shared" si="18"/>
        <v>13</v>
      </c>
      <c r="I93" s="80">
        <v>11612.34</v>
      </c>
      <c r="J93" s="80">
        <f>'Fator aplicado no salr'!$I$33*I93</f>
        <v>10265.587338471518</v>
      </c>
      <c r="K93" s="79">
        <f t="shared" si="19"/>
        <v>13</v>
      </c>
      <c r="L93" s="92">
        <f t="shared" si="20"/>
        <v>0.46883902224245294</v>
      </c>
      <c r="M93" s="79">
        <f t="shared" si="21"/>
        <v>60</v>
      </c>
      <c r="N93" s="79">
        <f>VLOOKUP(D93,'IBGE 2014'!$A$9:$I$120,3,0)/VLOOKUP(C93,'IBGE 2014'!$A$9:$I$120,3,0)</f>
        <v>0.91245504841360547</v>
      </c>
      <c r="O93" s="79">
        <f>VLOOKUP(D93,'IBGE 2014'!$A$9:$I$120,6,0)</f>
        <v>11.482229001501651</v>
      </c>
      <c r="P93" s="80">
        <f t="shared" si="22"/>
        <v>655523.98796841339</v>
      </c>
      <c r="Q93" s="80">
        <f t="shared" si="23"/>
        <v>453024.49094952317</v>
      </c>
      <c r="R93" s="80">
        <f t="shared" si="24"/>
        <v>202499.49701889022</v>
      </c>
      <c r="S93" s="80">
        <f t="shared" si="25"/>
        <v>12</v>
      </c>
      <c r="T93" s="80">
        <f t="shared" si="26"/>
        <v>0.49696936357700011</v>
      </c>
      <c r="U93" s="80">
        <f>VLOOKUP(D93,'IBGE 2014'!$A$9:$I$120,3,0)/VLOOKUP(C93+1,'IBGE 2014'!$A$9:$I$120,3,0)</f>
        <v>0.91646859270948466</v>
      </c>
      <c r="V93" s="80">
        <f t="shared" si="27"/>
        <v>697911.83319367666</v>
      </c>
      <c r="W93" s="80">
        <f t="shared" si="28"/>
        <v>422578.36654568929</v>
      </c>
      <c r="X93" s="80">
        <f t="shared" si="29"/>
        <v>275333.46664798737</v>
      </c>
      <c r="Y93" s="120"/>
    </row>
    <row r="94" spans="1:25">
      <c r="A94" s="77">
        <v>82</v>
      </c>
      <c r="B94" s="79">
        <v>1</v>
      </c>
      <c r="C94" s="78">
        <v>59</v>
      </c>
      <c r="D94" s="78">
        <f t="shared" si="15"/>
        <v>65</v>
      </c>
      <c r="E94" s="79">
        <f t="shared" si="16"/>
        <v>65</v>
      </c>
      <c r="F94" s="79">
        <v>28</v>
      </c>
      <c r="G94" s="79">
        <f t="shared" si="17"/>
        <v>7</v>
      </c>
      <c r="H94" s="79">
        <f t="shared" si="18"/>
        <v>6</v>
      </c>
      <c r="I94" s="80">
        <v>1431.07</v>
      </c>
      <c r="J94" s="80">
        <f>'Fator aplicado no salr'!$I$33*I94</f>
        <v>1265.1002358238247</v>
      </c>
      <c r="K94" s="79">
        <f t="shared" si="19"/>
        <v>6</v>
      </c>
      <c r="L94" s="92">
        <f t="shared" si="20"/>
        <v>0.70496054043967604</v>
      </c>
      <c r="M94" s="79">
        <f t="shared" si="21"/>
        <v>65</v>
      </c>
      <c r="N94" s="79">
        <f>VLOOKUP(D94,'IBGE 2014'!$A$9:$I$120,3,0)/VLOOKUP(C94,'IBGE 2014'!$A$9:$I$120,3,0)</f>
        <v>0.9271441851467348</v>
      </c>
      <c r="O94" s="79">
        <f>VLOOKUP(D94,'IBGE 2014'!$A$9:$I$120,6,0)</f>
        <v>10.361611814973374</v>
      </c>
      <c r="P94" s="80">
        <f t="shared" si="22"/>
        <v>111380.12326977405</v>
      </c>
      <c r="Q94" s="80">
        <f t="shared" si="23"/>
        <v>23999.043900000001</v>
      </c>
      <c r="R94" s="80">
        <f t="shared" si="24"/>
        <v>87381.079369774045</v>
      </c>
      <c r="S94" s="80">
        <f t="shared" si="25"/>
        <v>5</v>
      </c>
      <c r="T94" s="80">
        <f t="shared" si="26"/>
        <v>0.74725817286605678</v>
      </c>
      <c r="U94" s="80">
        <f>VLOOKUP(D94,'IBGE 2014'!$A$9:$I$120,3,0)/VLOOKUP(C94+1,'IBGE 2014'!$A$9:$I$120,3,0)</f>
        <v>0.93685841564981587</v>
      </c>
      <c r="V94" s="80">
        <f t="shared" si="27"/>
        <v>119299.94486583592</v>
      </c>
      <c r="W94" s="80">
        <f t="shared" si="28"/>
        <v>19999.203249999999</v>
      </c>
      <c r="X94" s="80">
        <f t="shared" si="29"/>
        <v>99300.741615835926</v>
      </c>
      <c r="Y94" s="120"/>
    </row>
    <row r="95" spans="1:25">
      <c r="A95" s="77">
        <v>83</v>
      </c>
      <c r="B95" s="79">
        <v>1</v>
      </c>
      <c r="C95" s="78">
        <v>57</v>
      </c>
      <c r="D95" s="78">
        <f t="shared" si="15"/>
        <v>63</v>
      </c>
      <c r="E95" s="79">
        <f t="shared" si="16"/>
        <v>65</v>
      </c>
      <c r="F95" s="79">
        <v>29</v>
      </c>
      <c r="G95" s="79">
        <f t="shared" si="17"/>
        <v>6</v>
      </c>
      <c r="H95" s="79">
        <f t="shared" si="18"/>
        <v>6</v>
      </c>
      <c r="I95" s="80">
        <v>1431.07</v>
      </c>
      <c r="J95" s="80">
        <f>'Fator aplicado no salr'!$I$33*I95</f>
        <v>1265.1002358238247</v>
      </c>
      <c r="K95" s="79">
        <f t="shared" si="19"/>
        <v>6</v>
      </c>
      <c r="L95" s="92">
        <f t="shared" si="20"/>
        <v>0.70496054043967604</v>
      </c>
      <c r="M95" s="79">
        <f t="shared" si="21"/>
        <v>63</v>
      </c>
      <c r="N95" s="79">
        <f>VLOOKUP(D95,'IBGE 2014'!$A$9:$I$120,3,0)/VLOOKUP(C95,'IBGE 2014'!$A$9:$I$120,3,0)</f>
        <v>0.93675890568671516</v>
      </c>
      <c r="O95" s="79">
        <f>VLOOKUP(D95,'IBGE 2014'!$A$9:$I$120,6,0)</f>
        <v>10.825249101319233</v>
      </c>
      <c r="P95" s="80">
        <f t="shared" si="22"/>
        <v>117570.62496004482</v>
      </c>
      <c r="Q95" s="80">
        <f t="shared" si="23"/>
        <v>23999.043900000001</v>
      </c>
      <c r="R95" s="80">
        <f t="shared" si="24"/>
        <v>93571.581060044817</v>
      </c>
      <c r="S95" s="80">
        <f t="shared" si="25"/>
        <v>5</v>
      </c>
      <c r="T95" s="80">
        <f t="shared" si="26"/>
        <v>0.74725817286605678</v>
      </c>
      <c r="U95" s="80">
        <f>VLOOKUP(D95,'IBGE 2014'!$A$9:$I$120,3,0)/VLOOKUP(C95+1,'IBGE 2014'!$A$9:$I$120,3,0)</f>
        <v>0.94530280402154698</v>
      </c>
      <c r="V95" s="80">
        <f t="shared" si="27"/>
        <v>125761.52862475482</v>
      </c>
      <c r="W95" s="80">
        <f t="shared" si="28"/>
        <v>19999.203249999999</v>
      </c>
      <c r="X95" s="80">
        <f t="shared" si="29"/>
        <v>105762.32537475482</v>
      </c>
      <c r="Y95" s="120"/>
    </row>
    <row r="96" spans="1:25">
      <c r="A96" s="77">
        <v>84</v>
      </c>
      <c r="B96" s="79">
        <v>1</v>
      </c>
      <c r="C96" s="78">
        <v>57</v>
      </c>
      <c r="D96" s="78">
        <f t="shared" si="15"/>
        <v>64</v>
      </c>
      <c r="E96" s="79">
        <f t="shared" si="16"/>
        <v>65</v>
      </c>
      <c r="F96" s="79">
        <v>28</v>
      </c>
      <c r="G96" s="79">
        <f t="shared" si="17"/>
        <v>7</v>
      </c>
      <c r="H96" s="79">
        <f t="shared" si="18"/>
        <v>7</v>
      </c>
      <c r="I96" s="80">
        <v>2184.37</v>
      </c>
      <c r="J96" s="80">
        <f>'Fator aplicado no salr'!$I$33*I96</f>
        <v>1931.035520363426</v>
      </c>
      <c r="K96" s="79">
        <f t="shared" si="19"/>
        <v>7</v>
      </c>
      <c r="L96" s="92">
        <f t="shared" si="20"/>
        <v>0.66505711362233577</v>
      </c>
      <c r="M96" s="79">
        <f t="shared" si="21"/>
        <v>64</v>
      </c>
      <c r="N96" s="79">
        <f>VLOOKUP(D96,'IBGE 2014'!$A$9:$I$120,3,0)/VLOOKUP(C96,'IBGE 2014'!$A$9:$I$120,3,0)</f>
        <v>0.92375721865296856</v>
      </c>
      <c r="O96" s="79">
        <f>VLOOKUP(D96,'IBGE 2014'!$A$9:$I$120,6,0)</f>
        <v>10.595687644814832</v>
      </c>
      <c r="P96" s="80">
        <f t="shared" si="22"/>
        <v>163410.34622525069</v>
      </c>
      <c r="Q96" s="80">
        <f t="shared" si="23"/>
        <v>42737.199050000003</v>
      </c>
      <c r="R96" s="80">
        <f t="shared" si="24"/>
        <v>120673.14717525069</v>
      </c>
      <c r="S96" s="80">
        <f t="shared" si="25"/>
        <v>6</v>
      </c>
      <c r="T96" s="80">
        <f t="shared" si="26"/>
        <v>0.70496054043967604</v>
      </c>
      <c r="U96" s="80">
        <f>VLOOKUP(D96,'IBGE 2014'!$A$9:$I$120,3,0)/VLOOKUP(C96+1,'IBGE 2014'!$A$9:$I$120,3,0)</f>
        <v>0.93218253248166616</v>
      </c>
      <c r="V96" s="80">
        <f t="shared" si="27"/>
        <v>174794.80900413616</v>
      </c>
      <c r="W96" s="80">
        <f t="shared" si="28"/>
        <v>36631.884900000005</v>
      </c>
      <c r="X96" s="80">
        <f t="shared" si="29"/>
        <v>138162.92410413615</v>
      </c>
      <c r="Y96" s="120"/>
    </row>
    <row r="97" spans="1:25">
      <c r="A97" s="77">
        <v>85</v>
      </c>
      <c r="B97" s="79">
        <v>1</v>
      </c>
      <c r="C97" s="78">
        <v>56</v>
      </c>
      <c r="D97" s="78">
        <f t="shared" si="15"/>
        <v>63</v>
      </c>
      <c r="E97" s="79">
        <f t="shared" si="16"/>
        <v>65</v>
      </c>
      <c r="F97" s="79">
        <v>28</v>
      </c>
      <c r="G97" s="79">
        <f t="shared" si="17"/>
        <v>7</v>
      </c>
      <c r="H97" s="79">
        <f t="shared" si="18"/>
        <v>7</v>
      </c>
      <c r="I97" s="80">
        <v>1431.07</v>
      </c>
      <c r="J97" s="80">
        <f>'Fator aplicado no salr'!$I$33*I97</f>
        <v>1265.1002358238247</v>
      </c>
      <c r="K97" s="79">
        <f t="shared" si="19"/>
        <v>7</v>
      </c>
      <c r="L97" s="92">
        <f t="shared" si="20"/>
        <v>0.66505711362233577</v>
      </c>
      <c r="M97" s="79">
        <f t="shared" si="21"/>
        <v>63</v>
      </c>
      <c r="N97" s="79">
        <f>VLOOKUP(D97,'IBGE 2014'!$A$9:$I$120,3,0)/VLOOKUP(C97,'IBGE 2014'!$A$9:$I$120,3,0)</f>
        <v>0.92886925359501704</v>
      </c>
      <c r="O97" s="79">
        <f>VLOOKUP(D97,'IBGE 2014'!$A$9:$I$120,6,0)</f>
        <v>10.825249101319233</v>
      </c>
      <c r="P97" s="80">
        <f t="shared" si="22"/>
        <v>109981.52023275476</v>
      </c>
      <c r="Q97" s="80">
        <f t="shared" si="23"/>
        <v>27998.884550000002</v>
      </c>
      <c r="R97" s="80">
        <f t="shared" si="24"/>
        <v>81982.635682754757</v>
      </c>
      <c r="S97" s="80">
        <f t="shared" si="25"/>
        <v>6</v>
      </c>
      <c r="T97" s="80">
        <f t="shared" si="26"/>
        <v>0.70496054043967604</v>
      </c>
      <c r="U97" s="80">
        <f>VLOOKUP(D97,'IBGE 2014'!$A$9:$I$120,3,0)/VLOOKUP(C97+1,'IBGE 2014'!$A$9:$I$120,3,0)</f>
        <v>0.93675890568671516</v>
      </c>
      <c r="V97" s="80">
        <f t="shared" si="27"/>
        <v>117570.62496004481</v>
      </c>
      <c r="W97" s="80">
        <f t="shared" si="28"/>
        <v>23999.043900000001</v>
      </c>
      <c r="X97" s="80">
        <f t="shared" si="29"/>
        <v>93571.581060044802</v>
      </c>
      <c r="Y97" s="120"/>
    </row>
    <row r="98" spans="1:25">
      <c r="A98" s="77">
        <v>86</v>
      </c>
      <c r="B98" s="79">
        <v>1</v>
      </c>
      <c r="C98" s="78">
        <v>53</v>
      </c>
      <c r="D98" s="78">
        <f t="shared" si="15"/>
        <v>60</v>
      </c>
      <c r="E98" s="79">
        <f t="shared" si="16"/>
        <v>65</v>
      </c>
      <c r="F98" s="79">
        <v>28</v>
      </c>
      <c r="G98" s="79">
        <f t="shared" si="17"/>
        <v>7</v>
      </c>
      <c r="H98" s="79">
        <f t="shared" si="18"/>
        <v>7</v>
      </c>
      <c r="I98" s="80">
        <v>1325.06</v>
      </c>
      <c r="J98" s="80">
        <f>'Fator aplicado no salr'!$I$33*I98</f>
        <v>1171.3848508323963</v>
      </c>
      <c r="K98" s="79">
        <f t="shared" si="19"/>
        <v>7</v>
      </c>
      <c r="L98" s="92">
        <f t="shared" si="20"/>
        <v>0.66505711362233577</v>
      </c>
      <c r="M98" s="79">
        <f t="shared" si="21"/>
        <v>60</v>
      </c>
      <c r="N98" s="79">
        <f>VLOOKUP(D98,'IBGE 2014'!$A$9:$I$120,3,0)/VLOOKUP(C98,'IBGE 2014'!$A$9:$I$120,3,0)</f>
        <v>0.94205397670544133</v>
      </c>
      <c r="O98" s="79">
        <f>VLOOKUP(D98,'IBGE 2014'!$A$9:$I$120,6,0)</f>
        <v>11.482229001501651</v>
      </c>
      <c r="P98" s="80">
        <f t="shared" si="22"/>
        <v>109547.85794739291</v>
      </c>
      <c r="Q98" s="80">
        <f t="shared" si="23"/>
        <v>25924.798900000002</v>
      </c>
      <c r="R98" s="80">
        <f t="shared" si="24"/>
        <v>83623.059047392919</v>
      </c>
      <c r="S98" s="80">
        <f t="shared" si="25"/>
        <v>6</v>
      </c>
      <c r="T98" s="80">
        <f t="shared" si="26"/>
        <v>0.70496054043967604</v>
      </c>
      <c r="U98" s="80">
        <f>VLOOKUP(D98,'IBGE 2014'!$A$9:$I$120,3,0)/VLOOKUP(C98+1,'IBGE 2014'!$A$9:$I$120,3,0)</f>
        <v>0.94849638057250252</v>
      </c>
      <c r="V98" s="80">
        <f t="shared" si="27"/>
        <v>116914.84170950587</v>
      </c>
      <c r="W98" s="80">
        <f t="shared" si="28"/>
        <v>22221.2562</v>
      </c>
      <c r="X98" s="80">
        <f t="shared" si="29"/>
        <v>94693.585509505865</v>
      </c>
      <c r="Y98" s="120"/>
    </row>
    <row r="99" spans="1:25">
      <c r="A99" s="77">
        <v>87</v>
      </c>
      <c r="B99" s="79">
        <v>1</v>
      </c>
      <c r="C99" s="78">
        <v>53</v>
      </c>
      <c r="D99" s="78">
        <f t="shared" si="15"/>
        <v>60</v>
      </c>
      <c r="E99" s="79">
        <f t="shared" si="16"/>
        <v>65</v>
      </c>
      <c r="F99" s="79">
        <v>28</v>
      </c>
      <c r="G99" s="79">
        <f t="shared" si="17"/>
        <v>7</v>
      </c>
      <c r="H99" s="79">
        <f t="shared" si="18"/>
        <v>7</v>
      </c>
      <c r="I99" s="80">
        <v>1204.5999999999999</v>
      </c>
      <c r="J99" s="80">
        <f>'Fator aplicado no salr'!$I$33*I99</f>
        <v>1064.895318938542</v>
      </c>
      <c r="K99" s="79">
        <f t="shared" si="19"/>
        <v>7</v>
      </c>
      <c r="L99" s="92">
        <f t="shared" si="20"/>
        <v>0.66505711362233577</v>
      </c>
      <c r="M99" s="79">
        <f t="shared" si="21"/>
        <v>60</v>
      </c>
      <c r="N99" s="79">
        <f>VLOOKUP(D99,'IBGE 2014'!$A$9:$I$120,3,0)/VLOOKUP(C99,'IBGE 2014'!$A$9:$I$120,3,0)</f>
        <v>0.94205397670544133</v>
      </c>
      <c r="O99" s="79">
        <f>VLOOKUP(D99,'IBGE 2014'!$A$9:$I$120,6,0)</f>
        <v>11.482229001501651</v>
      </c>
      <c r="P99" s="80">
        <f t="shared" si="22"/>
        <v>99588.961770357171</v>
      </c>
      <c r="Q99" s="80">
        <f t="shared" si="23"/>
        <v>23567.998999999996</v>
      </c>
      <c r="R99" s="80">
        <f t="shared" si="24"/>
        <v>76020.962770357175</v>
      </c>
      <c r="S99" s="80">
        <f t="shared" si="25"/>
        <v>6</v>
      </c>
      <c r="T99" s="80">
        <f t="shared" si="26"/>
        <v>0.70496054043967604</v>
      </c>
      <c r="U99" s="80">
        <f>VLOOKUP(D99,'IBGE 2014'!$A$9:$I$120,3,0)/VLOOKUP(C99+1,'IBGE 2014'!$A$9:$I$120,3,0)</f>
        <v>0.94849638057250252</v>
      </c>
      <c r="V99" s="80">
        <f t="shared" si="27"/>
        <v>106286.21973591443</v>
      </c>
      <c r="W99" s="80">
        <f t="shared" si="28"/>
        <v>20201.141999999996</v>
      </c>
      <c r="X99" s="80">
        <f t="shared" si="29"/>
        <v>86085.077735914441</v>
      </c>
      <c r="Y99" s="120"/>
    </row>
    <row r="100" spans="1:25">
      <c r="A100" s="77">
        <v>88</v>
      </c>
      <c r="B100" s="79">
        <v>1</v>
      </c>
      <c r="C100" s="78">
        <v>54</v>
      </c>
      <c r="D100" s="78">
        <f t="shared" si="15"/>
        <v>61</v>
      </c>
      <c r="E100" s="79">
        <f t="shared" si="16"/>
        <v>65</v>
      </c>
      <c r="F100" s="79">
        <v>28</v>
      </c>
      <c r="G100" s="79">
        <f t="shared" si="17"/>
        <v>7</v>
      </c>
      <c r="H100" s="79">
        <f t="shared" si="18"/>
        <v>7</v>
      </c>
      <c r="I100" s="80">
        <v>1814.8</v>
      </c>
      <c r="J100" s="80">
        <f>'Fator aplicado no salr'!$I$33*I100</f>
        <v>1604.3267680638105</v>
      </c>
      <c r="K100" s="79">
        <f t="shared" si="19"/>
        <v>7</v>
      </c>
      <c r="L100" s="92">
        <f t="shared" si="20"/>
        <v>0.66505711362233577</v>
      </c>
      <c r="M100" s="79">
        <f t="shared" si="21"/>
        <v>61</v>
      </c>
      <c r="N100" s="79">
        <f>VLOOKUP(D100,'IBGE 2014'!$A$9:$I$120,3,0)/VLOOKUP(C100,'IBGE 2014'!$A$9:$I$120,3,0)</f>
        <v>0.93795945175592788</v>
      </c>
      <c r="O100" s="79">
        <f>VLOOKUP(D100,'IBGE 2014'!$A$9:$I$120,6,0)</f>
        <v>11.26894206432668</v>
      </c>
      <c r="P100" s="80">
        <f t="shared" si="22"/>
        <v>146609.57520757712</v>
      </c>
      <c r="Q100" s="80">
        <f t="shared" si="23"/>
        <v>35506.561999999991</v>
      </c>
      <c r="R100" s="80">
        <f t="shared" si="24"/>
        <v>111103.01320757713</v>
      </c>
      <c r="S100" s="80">
        <f t="shared" si="25"/>
        <v>6</v>
      </c>
      <c r="T100" s="80">
        <f t="shared" si="26"/>
        <v>0.70496054043967604</v>
      </c>
      <c r="U100" s="80">
        <f>VLOOKUP(D100,'IBGE 2014'!$A$9:$I$120,3,0)/VLOOKUP(C100+1,'IBGE 2014'!$A$9:$I$120,3,0)</f>
        <v>0.94484996450895409</v>
      </c>
      <c r="V100" s="80">
        <f t="shared" si="27"/>
        <v>156547.80680823524</v>
      </c>
      <c r="W100" s="80">
        <f t="shared" si="28"/>
        <v>30434.195999999996</v>
      </c>
      <c r="X100" s="80">
        <f t="shared" si="29"/>
        <v>126113.61080823524</v>
      </c>
      <c r="Y100" s="120"/>
    </row>
    <row r="101" spans="1:25">
      <c r="A101" s="77">
        <v>89</v>
      </c>
      <c r="B101" s="79">
        <v>1</v>
      </c>
      <c r="C101" s="78">
        <v>49</v>
      </c>
      <c r="D101" s="78">
        <f t="shared" si="15"/>
        <v>60</v>
      </c>
      <c r="E101" s="79">
        <f t="shared" si="16"/>
        <v>65</v>
      </c>
      <c r="F101" s="79">
        <v>29</v>
      </c>
      <c r="G101" s="79">
        <f t="shared" si="17"/>
        <v>6</v>
      </c>
      <c r="H101" s="79">
        <f t="shared" si="18"/>
        <v>11</v>
      </c>
      <c r="I101" s="80">
        <v>5699.92</v>
      </c>
      <c r="J101" s="80">
        <f>'Fator aplicado no salr'!$I$33*I101</f>
        <v>5038.8661184826287</v>
      </c>
      <c r="K101" s="79">
        <f t="shared" si="19"/>
        <v>11</v>
      </c>
      <c r="L101" s="92">
        <f t="shared" si="20"/>
        <v>0.52678752539162021</v>
      </c>
      <c r="M101" s="79">
        <f t="shared" si="21"/>
        <v>60</v>
      </c>
      <c r="N101" s="79">
        <f>VLOOKUP(D101,'IBGE 2014'!$A$9:$I$120,3,0)/VLOOKUP(C101,'IBGE 2014'!$A$9:$I$120,3,0)</f>
        <v>0.92081167538083242</v>
      </c>
      <c r="O101" s="79">
        <f>VLOOKUP(D101,'IBGE 2014'!$A$9:$I$120,6,0)</f>
        <v>11.482229001501651</v>
      </c>
      <c r="P101" s="80">
        <f t="shared" si="22"/>
        <v>364845.2321916275</v>
      </c>
      <c r="Q101" s="80">
        <f t="shared" si="23"/>
        <v>175244.0404</v>
      </c>
      <c r="R101" s="80">
        <f t="shared" si="24"/>
        <v>189601.1917916275</v>
      </c>
      <c r="S101" s="80">
        <f t="shared" si="25"/>
        <v>10</v>
      </c>
      <c r="T101" s="80">
        <f t="shared" si="26"/>
        <v>0.55839477691511752</v>
      </c>
      <c r="U101" s="80">
        <f>VLOOKUP(D101,'IBGE 2014'!$A$9:$I$120,3,0)/VLOOKUP(C101+1,'IBGE 2014'!$A$9:$I$120,3,0)</f>
        <v>0.92550978819157592</v>
      </c>
      <c r="V101" s="80">
        <f t="shared" si="27"/>
        <v>388709.12820957589</v>
      </c>
      <c r="W101" s="80">
        <f t="shared" si="28"/>
        <v>159312.764</v>
      </c>
      <c r="X101" s="80">
        <f t="shared" si="29"/>
        <v>229396.3642095759</v>
      </c>
      <c r="Y101" s="120"/>
    </row>
    <row r="102" spans="1:25">
      <c r="A102" s="77">
        <v>90</v>
      </c>
      <c r="B102" s="79">
        <v>1</v>
      </c>
      <c r="C102" s="78">
        <v>48</v>
      </c>
      <c r="D102" s="78">
        <f t="shared" si="15"/>
        <v>60</v>
      </c>
      <c r="E102" s="79">
        <f t="shared" si="16"/>
        <v>65</v>
      </c>
      <c r="F102" s="79">
        <v>29</v>
      </c>
      <c r="G102" s="79">
        <f t="shared" si="17"/>
        <v>6</v>
      </c>
      <c r="H102" s="79">
        <f t="shared" si="18"/>
        <v>12</v>
      </c>
      <c r="I102" s="80">
        <v>6445.78</v>
      </c>
      <c r="J102" s="80">
        <f>'Fator aplicado no salr'!$I$33*I102</f>
        <v>5698.2242644094931</v>
      </c>
      <c r="K102" s="79">
        <f t="shared" si="19"/>
        <v>12</v>
      </c>
      <c r="L102" s="92">
        <f t="shared" si="20"/>
        <v>0.49696936357700011</v>
      </c>
      <c r="M102" s="79">
        <f t="shared" si="21"/>
        <v>60</v>
      </c>
      <c r="N102" s="79">
        <f>VLOOKUP(D102,'IBGE 2014'!$A$9:$I$120,3,0)/VLOOKUP(C102,'IBGE 2014'!$A$9:$I$120,3,0)</f>
        <v>0.91646859270948466</v>
      </c>
      <c r="O102" s="79">
        <f>VLOOKUP(D102,'IBGE 2014'!$A$9:$I$120,6,0)</f>
        <v>11.482229001501651</v>
      </c>
      <c r="P102" s="80">
        <f t="shared" si="22"/>
        <v>387397.03937045729</v>
      </c>
      <c r="Q102" s="80">
        <f t="shared" si="23"/>
        <v>216191.46119999999</v>
      </c>
      <c r="R102" s="80">
        <f t="shared" si="24"/>
        <v>171205.5781704573</v>
      </c>
      <c r="S102" s="80">
        <f t="shared" si="25"/>
        <v>11</v>
      </c>
      <c r="T102" s="80">
        <f t="shared" si="26"/>
        <v>0.52678752539162021</v>
      </c>
      <c r="U102" s="80">
        <f>VLOOKUP(D102,'IBGE 2014'!$A$9:$I$120,3,0)/VLOOKUP(C102+1,'IBGE 2014'!$A$9:$I$120,3,0)</f>
        <v>0.92081167538083242</v>
      </c>
      <c r="V102" s="80">
        <f t="shared" si="27"/>
        <v>412586.86100088223</v>
      </c>
      <c r="W102" s="80">
        <f t="shared" si="28"/>
        <v>198175.5061</v>
      </c>
      <c r="X102" s="80">
        <f t="shared" si="29"/>
        <v>214411.35490088223</v>
      </c>
      <c r="Y102" s="120"/>
    </row>
    <row r="103" spans="1:25">
      <c r="A103" s="77">
        <v>91</v>
      </c>
      <c r="B103" s="79">
        <v>2</v>
      </c>
      <c r="C103" s="78">
        <v>54</v>
      </c>
      <c r="D103" s="78">
        <f t="shared" si="15"/>
        <v>55</v>
      </c>
      <c r="E103" s="79">
        <f t="shared" si="16"/>
        <v>60</v>
      </c>
      <c r="F103" s="79">
        <v>29</v>
      </c>
      <c r="G103" s="79">
        <f t="shared" si="17"/>
        <v>1</v>
      </c>
      <c r="H103" s="79">
        <f t="shared" si="18"/>
        <v>1</v>
      </c>
      <c r="I103" s="80">
        <v>3562.44</v>
      </c>
      <c r="J103" s="80">
        <f>'Fator aplicado no salr'!$I$33*I103</f>
        <v>3149.2824838115721</v>
      </c>
      <c r="K103" s="79">
        <f t="shared" si="19"/>
        <v>1</v>
      </c>
      <c r="L103" s="92">
        <f t="shared" si="20"/>
        <v>0.94339622641509424</v>
      </c>
      <c r="M103" s="79">
        <f t="shared" si="21"/>
        <v>55</v>
      </c>
      <c r="N103" s="79">
        <f>VLOOKUP(D103,'IBGE 2014'!$A$9:$I$120,3,0)/VLOOKUP(C103,'IBGE 2014'!$A$9:$I$120,3,0)</f>
        <v>0.99270729426697146</v>
      </c>
      <c r="O103" s="79">
        <f>VLOOKUP(D103,'IBGE 2014'!$A$9:$I$120,6,0)</f>
        <v>12.461864196915771</v>
      </c>
      <c r="P103" s="80">
        <f t="shared" si="22"/>
        <v>477807.90650921891</v>
      </c>
      <c r="Q103" s="80">
        <f t="shared" si="23"/>
        <v>9957.0198</v>
      </c>
      <c r="R103" s="80">
        <f t="shared" si="24"/>
        <v>467850.8867092189</v>
      </c>
      <c r="S103" s="80">
        <f t="shared" si="25"/>
        <v>0</v>
      </c>
      <c r="T103" s="80">
        <f t="shared" si="26"/>
        <v>1</v>
      </c>
      <c r="U103" s="80">
        <f>VLOOKUP(D103,'IBGE 2014'!$A$9:$I$120,3,0)/VLOOKUP(C103+1,'IBGE 2014'!$A$9:$I$120,3,0)</f>
        <v>1</v>
      </c>
      <c r="V103" s="80">
        <f t="shared" si="27"/>
        <v>510197.09820281022</v>
      </c>
      <c r="W103" s="80">
        <f t="shared" si="28"/>
        <v>0</v>
      </c>
      <c r="X103" s="80">
        <f t="shared" si="29"/>
        <v>510197.09820281022</v>
      </c>
      <c r="Y103" s="120"/>
    </row>
    <row r="104" spans="1:25">
      <c r="A104" s="77">
        <v>92</v>
      </c>
      <c r="B104" s="79">
        <v>1</v>
      </c>
      <c r="C104" s="78">
        <v>62</v>
      </c>
      <c r="D104" s="78">
        <f t="shared" si="15"/>
        <v>65</v>
      </c>
      <c r="E104" s="79">
        <f t="shared" si="16"/>
        <v>65</v>
      </c>
      <c r="F104" s="79">
        <v>28</v>
      </c>
      <c r="G104" s="79">
        <f t="shared" si="17"/>
        <v>7</v>
      </c>
      <c r="H104" s="79">
        <f t="shared" si="18"/>
        <v>3</v>
      </c>
      <c r="I104" s="80">
        <v>1204.5999999999999</v>
      </c>
      <c r="J104" s="80">
        <f>'Fator aplicado no salr'!$I$33*I104</f>
        <v>1064.895318938542</v>
      </c>
      <c r="K104" s="79">
        <f t="shared" si="19"/>
        <v>3</v>
      </c>
      <c r="L104" s="92">
        <f t="shared" si="20"/>
        <v>0.83961928303230149</v>
      </c>
      <c r="M104" s="79">
        <f t="shared" si="21"/>
        <v>65</v>
      </c>
      <c r="N104" s="79">
        <f>VLOOKUP(D104,'IBGE 2014'!$A$9:$I$120,3,0)/VLOOKUP(C104,'IBGE 2014'!$A$9:$I$120,3,0)</f>
        <v>0.95881863924314159</v>
      </c>
      <c r="O104" s="79">
        <f>VLOOKUP(D104,'IBGE 2014'!$A$9:$I$120,6,0)</f>
        <v>10.361611814973374</v>
      </c>
      <c r="P104" s="80">
        <f t="shared" si="22"/>
        <v>115477.25731816021</v>
      </c>
      <c r="Q104" s="80">
        <f t="shared" si="23"/>
        <v>10100.570999999998</v>
      </c>
      <c r="R104" s="80">
        <f t="shared" si="24"/>
        <v>105376.68631816021</v>
      </c>
      <c r="S104" s="80">
        <f t="shared" si="25"/>
        <v>2</v>
      </c>
      <c r="T104" s="80">
        <f t="shared" si="26"/>
        <v>0.88999644001423972</v>
      </c>
      <c r="U104" s="80">
        <f>VLOOKUP(D104,'IBGE 2014'!$A$9:$I$120,3,0)/VLOOKUP(C104+1,'IBGE 2014'!$A$9:$I$120,3,0)</f>
        <v>0.97129378048335213</v>
      </c>
      <c r="V104" s="80">
        <f t="shared" si="27"/>
        <v>123998.50969050651</v>
      </c>
      <c r="W104" s="80">
        <f t="shared" si="28"/>
        <v>6733.713999999999</v>
      </c>
      <c r="X104" s="80">
        <f t="shared" si="29"/>
        <v>117264.79569050652</v>
      </c>
      <c r="Y104" s="120"/>
    </row>
    <row r="105" spans="1:25">
      <c r="A105" s="77">
        <v>93</v>
      </c>
      <c r="B105" s="79">
        <v>1</v>
      </c>
      <c r="C105" s="78">
        <v>54</v>
      </c>
      <c r="D105" s="78">
        <f t="shared" si="15"/>
        <v>60</v>
      </c>
      <c r="E105" s="79">
        <f t="shared" si="16"/>
        <v>65</v>
      </c>
      <c r="F105" s="79">
        <v>30</v>
      </c>
      <c r="G105" s="79">
        <f t="shared" si="17"/>
        <v>5</v>
      </c>
      <c r="H105" s="79">
        <f t="shared" si="18"/>
        <v>6</v>
      </c>
      <c r="I105" s="80">
        <v>2709.94</v>
      </c>
      <c r="J105" s="80">
        <f>'Fator aplicado no salr'!$I$33*I105</f>
        <v>2395.6520177688135</v>
      </c>
      <c r="K105" s="79">
        <f t="shared" si="19"/>
        <v>6</v>
      </c>
      <c r="L105" s="92">
        <f t="shared" si="20"/>
        <v>0.70496054043967604</v>
      </c>
      <c r="M105" s="79">
        <f t="shared" si="21"/>
        <v>60</v>
      </c>
      <c r="N105" s="79">
        <f>VLOOKUP(D105,'IBGE 2014'!$A$9:$I$120,3,0)/VLOOKUP(C105,'IBGE 2014'!$A$9:$I$120,3,0)</f>
        <v>0.94849638057250252</v>
      </c>
      <c r="O105" s="79">
        <f>VLOOKUP(D105,'IBGE 2014'!$A$9:$I$120,6,0)</f>
        <v>11.482229001501651</v>
      </c>
      <c r="P105" s="80">
        <f t="shared" si="22"/>
        <v>239107.81862123858</v>
      </c>
      <c r="Q105" s="80">
        <f t="shared" si="23"/>
        <v>45445.693800000008</v>
      </c>
      <c r="R105" s="80">
        <f t="shared" si="24"/>
        <v>193662.12482123857</v>
      </c>
      <c r="S105" s="80">
        <f t="shared" si="25"/>
        <v>5</v>
      </c>
      <c r="T105" s="80">
        <f t="shared" si="26"/>
        <v>0.74725817286605678</v>
      </c>
      <c r="U105" s="80">
        <f>VLOOKUP(D105,'IBGE 2014'!$A$9:$I$120,3,0)/VLOOKUP(C105+1,'IBGE 2014'!$A$9:$I$120,3,0)</f>
        <v>0.95546430055486298</v>
      </c>
      <c r="V105" s="80">
        <f t="shared" si="27"/>
        <v>255316.23390121965</v>
      </c>
      <c r="W105" s="80">
        <f t="shared" si="28"/>
        <v>37871.411500000002</v>
      </c>
      <c r="X105" s="80">
        <f t="shared" si="29"/>
        <v>217444.82240121963</v>
      </c>
      <c r="Y105" s="120"/>
    </row>
    <row r="106" spans="1:25">
      <c r="A106" s="77">
        <v>94</v>
      </c>
      <c r="B106" s="79">
        <v>1</v>
      </c>
      <c r="C106" s="78">
        <v>54</v>
      </c>
      <c r="D106" s="78">
        <f t="shared" si="15"/>
        <v>60</v>
      </c>
      <c r="E106" s="79">
        <f t="shared" si="16"/>
        <v>65</v>
      </c>
      <c r="F106" s="79">
        <v>29</v>
      </c>
      <c r="G106" s="79">
        <f t="shared" si="17"/>
        <v>6</v>
      </c>
      <c r="H106" s="79">
        <f t="shared" si="18"/>
        <v>6</v>
      </c>
      <c r="I106" s="80">
        <v>1204.5999999999999</v>
      </c>
      <c r="J106" s="80">
        <f>'Fator aplicado no salr'!$I$33*I106</f>
        <v>1064.895318938542</v>
      </c>
      <c r="K106" s="79">
        <f t="shared" si="19"/>
        <v>6</v>
      </c>
      <c r="L106" s="92">
        <f t="shared" si="20"/>
        <v>0.70496054043967604</v>
      </c>
      <c r="M106" s="79">
        <f t="shared" si="21"/>
        <v>60</v>
      </c>
      <c r="N106" s="79">
        <f>VLOOKUP(D106,'IBGE 2014'!$A$9:$I$120,3,0)/VLOOKUP(C106,'IBGE 2014'!$A$9:$I$120,3,0)</f>
        <v>0.94849638057250252</v>
      </c>
      <c r="O106" s="79">
        <f>VLOOKUP(D106,'IBGE 2014'!$A$9:$I$120,6,0)</f>
        <v>11.482229001501651</v>
      </c>
      <c r="P106" s="80">
        <f t="shared" si="22"/>
        <v>106286.21973591443</v>
      </c>
      <c r="Q106" s="80">
        <f t="shared" si="23"/>
        <v>20201.141999999996</v>
      </c>
      <c r="R106" s="80">
        <f t="shared" si="24"/>
        <v>86085.077735914441</v>
      </c>
      <c r="S106" s="80">
        <f t="shared" si="25"/>
        <v>5</v>
      </c>
      <c r="T106" s="80">
        <f t="shared" si="26"/>
        <v>0.74725817286605678</v>
      </c>
      <c r="U106" s="80">
        <f>VLOOKUP(D106,'IBGE 2014'!$A$9:$I$120,3,0)/VLOOKUP(C106+1,'IBGE 2014'!$A$9:$I$120,3,0)</f>
        <v>0.95546430055486298</v>
      </c>
      <c r="V106" s="80">
        <f t="shared" si="27"/>
        <v>113491.04974922289</v>
      </c>
      <c r="W106" s="80">
        <f t="shared" si="28"/>
        <v>16834.284999999996</v>
      </c>
      <c r="X106" s="80">
        <f t="shared" si="29"/>
        <v>96656.764749222901</v>
      </c>
      <c r="Y106" s="120"/>
    </row>
    <row r="107" spans="1:25">
      <c r="A107" s="77">
        <v>95</v>
      </c>
      <c r="B107" s="79">
        <v>1</v>
      </c>
      <c r="C107" s="78">
        <v>53</v>
      </c>
      <c r="D107" s="78">
        <f t="shared" si="15"/>
        <v>60</v>
      </c>
      <c r="E107" s="79">
        <f t="shared" si="16"/>
        <v>65</v>
      </c>
      <c r="F107" s="79">
        <v>28</v>
      </c>
      <c r="G107" s="79">
        <f t="shared" si="17"/>
        <v>7</v>
      </c>
      <c r="H107" s="79">
        <f t="shared" si="18"/>
        <v>7</v>
      </c>
      <c r="I107" s="80">
        <v>3562.44</v>
      </c>
      <c r="J107" s="80">
        <f>'Fator aplicado no salr'!$I$33*I107</f>
        <v>3149.2824838115721</v>
      </c>
      <c r="K107" s="79">
        <f t="shared" si="19"/>
        <v>7</v>
      </c>
      <c r="L107" s="92">
        <f t="shared" si="20"/>
        <v>0.66505711362233577</v>
      </c>
      <c r="M107" s="79">
        <f t="shared" si="21"/>
        <v>60</v>
      </c>
      <c r="N107" s="79">
        <f>VLOOKUP(D107,'IBGE 2014'!$A$9:$I$120,3,0)/VLOOKUP(C107,'IBGE 2014'!$A$9:$I$120,3,0)</f>
        <v>0.94205397670544133</v>
      </c>
      <c r="O107" s="79">
        <f>VLOOKUP(D107,'IBGE 2014'!$A$9:$I$120,6,0)</f>
        <v>11.482229001501651</v>
      </c>
      <c r="P107" s="80">
        <f t="shared" si="22"/>
        <v>294520.75458176259</v>
      </c>
      <c r="Q107" s="80">
        <f t="shared" si="23"/>
        <v>69699.138600000006</v>
      </c>
      <c r="R107" s="80">
        <f t="shared" si="24"/>
        <v>224821.61598176259</v>
      </c>
      <c r="S107" s="80">
        <f t="shared" si="25"/>
        <v>6</v>
      </c>
      <c r="T107" s="80">
        <f t="shared" si="26"/>
        <v>0.70496054043967604</v>
      </c>
      <c r="U107" s="80">
        <f>VLOOKUP(D107,'IBGE 2014'!$A$9:$I$120,3,0)/VLOOKUP(C107+1,'IBGE 2014'!$A$9:$I$120,3,0)</f>
        <v>0.94849638057250252</v>
      </c>
      <c r="V107" s="80">
        <f t="shared" si="27"/>
        <v>314326.98043832899</v>
      </c>
      <c r="W107" s="80">
        <f t="shared" si="28"/>
        <v>59742.118799999997</v>
      </c>
      <c r="X107" s="80">
        <f t="shared" si="29"/>
        <v>254584.86163832899</v>
      </c>
      <c r="Y107" s="120"/>
    </row>
    <row r="108" spans="1:25">
      <c r="A108" s="77">
        <v>96</v>
      </c>
      <c r="B108" s="79">
        <v>2</v>
      </c>
      <c r="C108" s="78">
        <v>64</v>
      </c>
      <c r="D108" s="78">
        <f t="shared" si="15"/>
        <v>64</v>
      </c>
      <c r="E108" s="79">
        <f t="shared" si="16"/>
        <v>60</v>
      </c>
      <c r="F108" s="79">
        <v>28</v>
      </c>
      <c r="G108" s="79">
        <f t="shared" si="17"/>
        <v>2</v>
      </c>
      <c r="H108" s="79">
        <f t="shared" si="18"/>
        <v>0</v>
      </c>
      <c r="I108" s="80">
        <v>3617.28</v>
      </c>
      <c r="J108" s="80">
        <f>'Fator aplicado no salr'!$I$33*I108</f>
        <v>3197.7623603602938</v>
      </c>
      <c r="K108" s="79">
        <f t="shared" si="19"/>
        <v>0</v>
      </c>
      <c r="L108" s="92">
        <f t="shared" si="20"/>
        <v>1</v>
      </c>
      <c r="M108" s="79">
        <f t="shared" si="21"/>
        <v>64</v>
      </c>
      <c r="N108" s="79">
        <f>VLOOKUP(D108,'IBGE 2014'!$A$9:$I$120,3,0)/VLOOKUP(C108,'IBGE 2014'!$A$9:$I$120,3,0)</f>
        <v>1</v>
      </c>
      <c r="O108" s="79">
        <f>VLOOKUP(D108,'IBGE 2014'!$A$9:$I$120,6,0)</f>
        <v>10.595687644814832</v>
      </c>
      <c r="P108" s="80">
        <f t="shared" si="22"/>
        <v>440472.38472540525</v>
      </c>
      <c r="Q108" s="80">
        <f t="shared" si="23"/>
        <v>0</v>
      </c>
      <c r="R108" s="80">
        <f t="shared" si="24"/>
        <v>440472.38472540525</v>
      </c>
      <c r="S108" s="80">
        <f t="shared" si="25"/>
        <v>0</v>
      </c>
      <c r="T108" s="80">
        <f t="shared" si="26"/>
        <v>1</v>
      </c>
      <c r="U108" s="80">
        <f>VLOOKUP(D108,'IBGE 2014'!$A$9:$I$120,3,0)/VLOOKUP(C108+1,'IBGE 2014'!$A$9:$I$120,3,0)</f>
        <v>1.0152649815547687</v>
      </c>
      <c r="V108" s="80">
        <f t="shared" si="27"/>
        <v>447196.18755362357</v>
      </c>
      <c r="W108" s="80">
        <f t="shared" si="28"/>
        <v>0</v>
      </c>
      <c r="X108" s="80">
        <f t="shared" si="29"/>
        <v>447196.18755362357</v>
      </c>
      <c r="Y108" s="120"/>
    </row>
    <row r="109" spans="1:25">
      <c r="A109" s="77">
        <v>97</v>
      </c>
      <c r="B109" s="79">
        <v>1</v>
      </c>
      <c r="C109" s="78">
        <v>49</v>
      </c>
      <c r="D109" s="78">
        <f t="shared" si="15"/>
        <v>60</v>
      </c>
      <c r="E109" s="79">
        <f t="shared" si="16"/>
        <v>65</v>
      </c>
      <c r="F109" s="79">
        <v>29</v>
      </c>
      <c r="G109" s="79">
        <f t="shared" si="17"/>
        <v>6</v>
      </c>
      <c r="H109" s="79">
        <f t="shared" si="18"/>
        <v>11</v>
      </c>
      <c r="I109" s="80">
        <v>5334.83</v>
      </c>
      <c r="J109" s="80">
        <f>'Fator aplicado no salr'!$I$33*I109</f>
        <v>4716.1177937347684</v>
      </c>
      <c r="K109" s="79">
        <f t="shared" si="19"/>
        <v>11</v>
      </c>
      <c r="L109" s="92">
        <f t="shared" si="20"/>
        <v>0.52678752539162021</v>
      </c>
      <c r="M109" s="79">
        <f t="shared" si="21"/>
        <v>60</v>
      </c>
      <c r="N109" s="79">
        <f>VLOOKUP(D109,'IBGE 2014'!$A$9:$I$120,3,0)/VLOOKUP(C109,'IBGE 2014'!$A$9:$I$120,3,0)</f>
        <v>0.92081167538083242</v>
      </c>
      <c r="O109" s="79">
        <f>VLOOKUP(D109,'IBGE 2014'!$A$9:$I$120,6,0)</f>
        <v>11.482229001501651</v>
      </c>
      <c r="P109" s="80">
        <f t="shared" si="22"/>
        <v>341476.24704431993</v>
      </c>
      <c r="Q109" s="80">
        <f t="shared" si="23"/>
        <v>164019.34835000001</v>
      </c>
      <c r="R109" s="80">
        <f t="shared" si="24"/>
        <v>177456.89869431991</v>
      </c>
      <c r="S109" s="80">
        <f t="shared" si="25"/>
        <v>10</v>
      </c>
      <c r="T109" s="80">
        <f t="shared" si="26"/>
        <v>0.55839477691511752</v>
      </c>
      <c r="U109" s="80">
        <f>VLOOKUP(D109,'IBGE 2014'!$A$9:$I$120,3,0)/VLOOKUP(C109+1,'IBGE 2014'!$A$9:$I$120,3,0)</f>
        <v>0.92550978819157592</v>
      </c>
      <c r="V109" s="80">
        <f t="shared" si="27"/>
        <v>363811.61813609517</v>
      </c>
      <c r="W109" s="80">
        <f t="shared" si="28"/>
        <v>149108.49850000002</v>
      </c>
      <c r="X109" s="80">
        <f t="shared" si="29"/>
        <v>214703.11963609516</v>
      </c>
      <c r="Y109" s="120"/>
    </row>
    <row r="110" spans="1:25">
      <c r="A110" s="77">
        <v>98</v>
      </c>
      <c r="B110" s="79">
        <v>1</v>
      </c>
      <c r="C110" s="78">
        <v>50</v>
      </c>
      <c r="D110" s="78">
        <f t="shared" si="15"/>
        <v>60</v>
      </c>
      <c r="E110" s="79">
        <f t="shared" si="16"/>
        <v>65</v>
      </c>
      <c r="F110" s="79">
        <v>29</v>
      </c>
      <c r="G110" s="79">
        <f t="shared" si="17"/>
        <v>6</v>
      </c>
      <c r="H110" s="79">
        <f t="shared" si="18"/>
        <v>10</v>
      </c>
      <c r="I110" s="80">
        <v>4274.93</v>
      </c>
      <c r="J110" s="80">
        <f>'Fator aplicado no salr'!$I$33*I110</f>
        <v>3779.1407486219009</v>
      </c>
      <c r="K110" s="79">
        <f t="shared" si="19"/>
        <v>10</v>
      </c>
      <c r="L110" s="92">
        <f t="shared" si="20"/>
        <v>0.55839477691511752</v>
      </c>
      <c r="M110" s="79">
        <f t="shared" si="21"/>
        <v>60</v>
      </c>
      <c r="N110" s="79">
        <f>VLOOKUP(D110,'IBGE 2014'!$A$9:$I$120,3,0)/VLOOKUP(C110,'IBGE 2014'!$A$9:$I$120,3,0)</f>
        <v>0.92550978819157592</v>
      </c>
      <c r="O110" s="79">
        <f>VLOOKUP(D110,'IBGE 2014'!$A$9:$I$120,6,0)</f>
        <v>11.482229001501651</v>
      </c>
      <c r="P110" s="80">
        <f t="shared" si="22"/>
        <v>291531.16420177161</v>
      </c>
      <c r="Q110" s="80">
        <f t="shared" si="23"/>
        <v>119484.2935</v>
      </c>
      <c r="R110" s="80">
        <f t="shared" si="24"/>
        <v>172046.87070177161</v>
      </c>
      <c r="S110" s="80">
        <f t="shared" si="25"/>
        <v>9</v>
      </c>
      <c r="T110" s="80">
        <f t="shared" si="26"/>
        <v>0.59189846353002462</v>
      </c>
      <c r="U110" s="80">
        <f>VLOOKUP(D110,'IBGE 2014'!$A$9:$I$120,3,0)/VLOOKUP(C110+1,'IBGE 2014'!$A$9:$I$120,3,0)</f>
        <v>0.93059405782792626</v>
      </c>
      <c r="V110" s="80">
        <f t="shared" si="27"/>
        <v>310720.64595276775</v>
      </c>
      <c r="W110" s="80">
        <f t="shared" si="28"/>
        <v>107535.86415000001</v>
      </c>
      <c r="X110" s="80">
        <f t="shared" si="29"/>
        <v>203184.78180276774</v>
      </c>
      <c r="Y110" s="120"/>
    </row>
    <row r="111" spans="1:25">
      <c r="A111" s="77">
        <v>99</v>
      </c>
      <c r="B111" s="79">
        <v>1</v>
      </c>
      <c r="C111" s="78">
        <v>48</v>
      </c>
      <c r="D111" s="78">
        <f t="shared" si="15"/>
        <v>60</v>
      </c>
      <c r="E111" s="79">
        <f t="shared" si="16"/>
        <v>65</v>
      </c>
      <c r="F111" s="79">
        <v>29</v>
      </c>
      <c r="G111" s="79">
        <f t="shared" si="17"/>
        <v>6</v>
      </c>
      <c r="H111" s="79">
        <f t="shared" si="18"/>
        <v>12</v>
      </c>
      <c r="I111" s="80">
        <v>4749.93</v>
      </c>
      <c r="J111" s="80">
        <f>'Fator aplicado no salr'!$I$33*I111</f>
        <v>4199.0521519888343</v>
      </c>
      <c r="K111" s="79">
        <f t="shared" si="19"/>
        <v>12</v>
      </c>
      <c r="L111" s="92">
        <f t="shared" si="20"/>
        <v>0.49696936357700011</v>
      </c>
      <c r="M111" s="79">
        <f t="shared" si="21"/>
        <v>60</v>
      </c>
      <c r="N111" s="79">
        <f>VLOOKUP(D111,'IBGE 2014'!$A$9:$I$120,3,0)/VLOOKUP(C111,'IBGE 2014'!$A$9:$I$120,3,0)</f>
        <v>0.91646859270948466</v>
      </c>
      <c r="O111" s="79">
        <f>VLOOKUP(D111,'IBGE 2014'!$A$9:$I$120,6,0)</f>
        <v>11.482229001501651</v>
      </c>
      <c r="P111" s="80">
        <f t="shared" si="22"/>
        <v>285474.9648943831</v>
      </c>
      <c r="Q111" s="80">
        <f t="shared" si="23"/>
        <v>159312.65220000001</v>
      </c>
      <c r="R111" s="80">
        <f t="shared" si="24"/>
        <v>126162.31269438309</v>
      </c>
      <c r="S111" s="80">
        <f t="shared" si="25"/>
        <v>11</v>
      </c>
      <c r="T111" s="80">
        <f t="shared" si="26"/>
        <v>0.52678752539162021</v>
      </c>
      <c r="U111" s="80">
        <f>VLOOKUP(D111,'IBGE 2014'!$A$9:$I$120,3,0)/VLOOKUP(C111+1,'IBGE 2014'!$A$9:$I$120,3,0)</f>
        <v>0.92081167538083242</v>
      </c>
      <c r="V111" s="80">
        <f t="shared" si="27"/>
        <v>304037.48013024352</v>
      </c>
      <c r="W111" s="80">
        <f t="shared" si="28"/>
        <v>146036.59784999999</v>
      </c>
      <c r="X111" s="80">
        <f t="shared" si="29"/>
        <v>158000.88228024353</v>
      </c>
      <c r="Y111" s="120"/>
    </row>
    <row r="112" spans="1:25">
      <c r="A112" s="77">
        <v>100</v>
      </c>
      <c r="B112" s="79">
        <v>2</v>
      </c>
      <c r="C112" s="78">
        <v>47</v>
      </c>
      <c r="D112" s="78">
        <f t="shared" si="15"/>
        <v>55</v>
      </c>
      <c r="E112" s="79">
        <f t="shared" si="16"/>
        <v>60</v>
      </c>
      <c r="F112" s="79">
        <v>28</v>
      </c>
      <c r="G112" s="79">
        <f t="shared" si="17"/>
        <v>2</v>
      </c>
      <c r="H112" s="79">
        <f t="shared" si="18"/>
        <v>8</v>
      </c>
      <c r="I112" s="80">
        <v>1252.78</v>
      </c>
      <c r="J112" s="80">
        <f>'Fator aplicado no salr'!$I$33*I112</f>
        <v>1107.4875956000553</v>
      </c>
      <c r="K112" s="79">
        <f t="shared" si="19"/>
        <v>8</v>
      </c>
      <c r="L112" s="92">
        <f t="shared" si="20"/>
        <v>0.62741237134182615</v>
      </c>
      <c r="M112" s="79">
        <f t="shared" si="21"/>
        <v>55</v>
      </c>
      <c r="N112" s="79">
        <f>VLOOKUP(D112,'IBGE 2014'!$A$9:$I$120,3,0)/VLOOKUP(C112,'IBGE 2014'!$A$9:$I$120,3,0)</f>
        <v>0.95498601871751687</v>
      </c>
      <c r="O112" s="79">
        <f>VLOOKUP(D112,'IBGE 2014'!$A$9:$I$120,6,0)</f>
        <v>12.461864196915771</v>
      </c>
      <c r="P112" s="80">
        <f t="shared" si="22"/>
        <v>107501.69909481637</v>
      </c>
      <c r="Q112" s="80">
        <f t="shared" si="23"/>
        <v>28012.160799999998</v>
      </c>
      <c r="R112" s="80">
        <f t="shared" si="24"/>
        <v>79489.538294816375</v>
      </c>
      <c r="S112" s="80">
        <f t="shared" si="25"/>
        <v>7</v>
      </c>
      <c r="T112" s="80">
        <f t="shared" si="26"/>
        <v>0.66505711362233577</v>
      </c>
      <c r="U112" s="80">
        <f>VLOOKUP(D112,'IBGE 2014'!$A$9:$I$120,3,0)/VLOOKUP(C112+1,'IBGE 2014'!$A$9:$I$120,3,0)</f>
        <v>0.95918664064922943</v>
      </c>
      <c r="V112" s="80">
        <f t="shared" si="27"/>
        <v>114453.03187030506</v>
      </c>
      <c r="W112" s="80">
        <f t="shared" si="28"/>
        <v>24510.640699999996</v>
      </c>
      <c r="X112" s="80">
        <f t="shared" si="29"/>
        <v>89942.391170305054</v>
      </c>
      <c r="Y112" s="120"/>
    </row>
    <row r="113" spans="1:25">
      <c r="A113" s="77">
        <v>101</v>
      </c>
      <c r="B113" s="79">
        <v>1</v>
      </c>
      <c r="C113" s="78">
        <v>47</v>
      </c>
      <c r="D113" s="78">
        <f t="shared" si="15"/>
        <v>60</v>
      </c>
      <c r="E113" s="79">
        <f t="shared" si="16"/>
        <v>65</v>
      </c>
      <c r="F113" s="79">
        <v>28</v>
      </c>
      <c r="G113" s="79">
        <f t="shared" si="17"/>
        <v>7</v>
      </c>
      <c r="H113" s="79">
        <f t="shared" si="18"/>
        <v>13</v>
      </c>
      <c r="I113" s="80">
        <v>3562.44</v>
      </c>
      <c r="J113" s="80">
        <f>'Fator aplicado no salr'!$I$33*I113</f>
        <v>3149.2824838115721</v>
      </c>
      <c r="K113" s="79">
        <f t="shared" si="19"/>
        <v>13</v>
      </c>
      <c r="L113" s="92">
        <f t="shared" si="20"/>
        <v>0.46883902224245294</v>
      </c>
      <c r="M113" s="79">
        <f t="shared" si="21"/>
        <v>60</v>
      </c>
      <c r="N113" s="79">
        <f>VLOOKUP(D113,'IBGE 2014'!$A$9:$I$120,3,0)/VLOOKUP(C113,'IBGE 2014'!$A$9:$I$120,3,0)</f>
        <v>0.91245504841360547</v>
      </c>
      <c r="O113" s="79">
        <f>VLOOKUP(D113,'IBGE 2014'!$A$9:$I$120,6,0)</f>
        <v>11.482229001501651</v>
      </c>
      <c r="P113" s="80">
        <f t="shared" si="22"/>
        <v>201102.00663244398</v>
      </c>
      <c r="Q113" s="80">
        <f t="shared" si="23"/>
        <v>129441.2574</v>
      </c>
      <c r="R113" s="80">
        <f t="shared" si="24"/>
        <v>71660.749232443981</v>
      </c>
      <c r="S113" s="80">
        <f t="shared" si="25"/>
        <v>12</v>
      </c>
      <c r="T113" s="80">
        <f t="shared" si="26"/>
        <v>0.49696936357700011</v>
      </c>
      <c r="U113" s="80">
        <f>VLOOKUP(D113,'IBGE 2014'!$A$9:$I$120,3,0)/VLOOKUP(C113+1,'IBGE 2014'!$A$9:$I$120,3,0)</f>
        <v>0.91646859270948466</v>
      </c>
      <c r="V113" s="80">
        <f t="shared" si="27"/>
        <v>214105.7729142</v>
      </c>
      <c r="W113" s="80">
        <f t="shared" si="28"/>
        <v>119484.23759999999</v>
      </c>
      <c r="X113" s="80">
        <f t="shared" si="29"/>
        <v>94621.535314200009</v>
      </c>
      <c r="Y113" s="120"/>
    </row>
    <row r="114" spans="1:25">
      <c r="A114" s="77">
        <v>102</v>
      </c>
      <c r="B114" s="79">
        <v>1</v>
      </c>
      <c r="C114" s="78">
        <v>53</v>
      </c>
      <c r="D114" s="78">
        <f t="shared" si="15"/>
        <v>60</v>
      </c>
      <c r="E114" s="79">
        <f t="shared" si="16"/>
        <v>65</v>
      </c>
      <c r="F114" s="79">
        <v>28</v>
      </c>
      <c r="G114" s="79">
        <f t="shared" si="17"/>
        <v>7</v>
      </c>
      <c r="H114" s="79">
        <f t="shared" si="18"/>
        <v>7</v>
      </c>
      <c r="I114" s="80">
        <v>4622.34</v>
      </c>
      <c r="J114" s="80">
        <f>'Fator aplicado no salr'!$I$33*I114</f>
        <v>4086.2595289244405</v>
      </c>
      <c r="K114" s="79">
        <f t="shared" si="19"/>
        <v>7</v>
      </c>
      <c r="L114" s="92">
        <f t="shared" si="20"/>
        <v>0.66505711362233577</v>
      </c>
      <c r="M114" s="79">
        <f t="shared" si="21"/>
        <v>60</v>
      </c>
      <c r="N114" s="79">
        <f>VLOOKUP(D114,'IBGE 2014'!$A$9:$I$120,3,0)/VLOOKUP(C114,'IBGE 2014'!$A$9:$I$120,3,0)</f>
        <v>0.94205397670544133</v>
      </c>
      <c r="O114" s="79">
        <f>VLOOKUP(D114,'IBGE 2014'!$A$9:$I$120,6,0)</f>
        <v>11.482229001501651</v>
      </c>
      <c r="P114" s="80">
        <f t="shared" si="22"/>
        <v>382146.80520470935</v>
      </c>
      <c r="Q114" s="80">
        <f t="shared" si="23"/>
        <v>90436.0821</v>
      </c>
      <c r="R114" s="80">
        <f t="shared" si="24"/>
        <v>291710.72310470935</v>
      </c>
      <c r="S114" s="80">
        <f t="shared" si="25"/>
        <v>6</v>
      </c>
      <c r="T114" s="80">
        <f t="shared" si="26"/>
        <v>0.70496054043967604</v>
      </c>
      <c r="U114" s="80">
        <f>VLOOKUP(D114,'IBGE 2014'!$A$9:$I$120,3,0)/VLOOKUP(C114+1,'IBGE 2014'!$A$9:$I$120,3,0)</f>
        <v>0.94849638057250252</v>
      </c>
      <c r="V114" s="80">
        <f t="shared" si="27"/>
        <v>407845.79523004056</v>
      </c>
      <c r="W114" s="80">
        <f t="shared" si="28"/>
        <v>77516.641799999998</v>
      </c>
      <c r="X114" s="80">
        <f t="shared" si="29"/>
        <v>330329.15343004058</v>
      </c>
      <c r="Y114" s="120"/>
    </row>
    <row r="115" spans="1:25">
      <c r="A115" s="77">
        <v>103</v>
      </c>
      <c r="B115" s="79">
        <v>1</v>
      </c>
      <c r="C115" s="78">
        <v>48</v>
      </c>
      <c r="D115" s="78">
        <f t="shared" si="15"/>
        <v>60</v>
      </c>
      <c r="E115" s="79">
        <f t="shared" si="16"/>
        <v>65</v>
      </c>
      <c r="F115" s="79">
        <v>28</v>
      </c>
      <c r="G115" s="79">
        <f t="shared" si="17"/>
        <v>7</v>
      </c>
      <c r="H115" s="79">
        <f t="shared" si="18"/>
        <v>12</v>
      </c>
      <c r="I115" s="80">
        <v>4823.05</v>
      </c>
      <c r="J115" s="80">
        <f>'Fator aplicado no salr'!$I$33*I115</f>
        <v>4263.6919873871293</v>
      </c>
      <c r="K115" s="79">
        <f t="shared" si="19"/>
        <v>12</v>
      </c>
      <c r="L115" s="92">
        <f t="shared" si="20"/>
        <v>0.49696936357700011</v>
      </c>
      <c r="M115" s="79">
        <f t="shared" si="21"/>
        <v>60</v>
      </c>
      <c r="N115" s="79">
        <f>VLOOKUP(D115,'IBGE 2014'!$A$9:$I$120,3,0)/VLOOKUP(C115,'IBGE 2014'!$A$9:$I$120,3,0)</f>
        <v>0.91646859270948466</v>
      </c>
      <c r="O115" s="79">
        <f>VLOOKUP(D115,'IBGE 2014'!$A$9:$I$120,6,0)</f>
        <v>11.482229001501651</v>
      </c>
      <c r="P115" s="80">
        <f t="shared" si="22"/>
        <v>289869.54111615423</v>
      </c>
      <c r="Q115" s="80">
        <f t="shared" si="23"/>
        <v>161765.09700000001</v>
      </c>
      <c r="R115" s="80">
        <f t="shared" si="24"/>
        <v>128104.44411615422</v>
      </c>
      <c r="S115" s="80">
        <f t="shared" si="25"/>
        <v>11</v>
      </c>
      <c r="T115" s="80">
        <f t="shared" si="26"/>
        <v>0.52678752539162021</v>
      </c>
      <c r="U115" s="80">
        <f>VLOOKUP(D115,'IBGE 2014'!$A$9:$I$120,3,0)/VLOOKUP(C115+1,'IBGE 2014'!$A$9:$I$120,3,0)</f>
        <v>0.92081167538083242</v>
      </c>
      <c r="V115" s="80">
        <f t="shared" si="27"/>
        <v>308717.80606075679</v>
      </c>
      <c r="W115" s="80">
        <f t="shared" si="28"/>
        <v>148284.67225000003</v>
      </c>
      <c r="X115" s="80">
        <f t="shared" si="29"/>
        <v>160433.13381075676</v>
      </c>
      <c r="Y115" s="120"/>
    </row>
    <row r="116" spans="1:25">
      <c r="A116" s="77">
        <v>104</v>
      </c>
      <c r="B116" s="79">
        <v>2</v>
      </c>
      <c r="C116" s="78">
        <v>51</v>
      </c>
      <c r="D116" s="78">
        <f t="shared" si="15"/>
        <v>55</v>
      </c>
      <c r="E116" s="79">
        <f t="shared" si="16"/>
        <v>60</v>
      </c>
      <c r="F116" s="79">
        <v>30</v>
      </c>
      <c r="G116" s="79">
        <f t="shared" si="17"/>
        <v>1</v>
      </c>
      <c r="H116" s="79">
        <f t="shared" si="18"/>
        <v>4</v>
      </c>
      <c r="I116" s="80">
        <v>1204.5999999999999</v>
      </c>
      <c r="J116" s="80">
        <f>'Fator aplicado no salr'!$I$33*I116</f>
        <v>1064.895318938542</v>
      </c>
      <c r="K116" s="79">
        <f t="shared" si="19"/>
        <v>4</v>
      </c>
      <c r="L116" s="92">
        <f t="shared" si="20"/>
        <v>0.79209366323802022</v>
      </c>
      <c r="M116" s="79">
        <f t="shared" si="21"/>
        <v>55</v>
      </c>
      <c r="N116" s="79">
        <f>VLOOKUP(D116,'IBGE 2014'!$A$9:$I$120,3,0)/VLOOKUP(C116,'IBGE 2014'!$A$9:$I$120,3,0)</f>
        <v>0.97397051599678397</v>
      </c>
      <c r="O116" s="79">
        <f>VLOOKUP(D116,'IBGE 2014'!$A$9:$I$120,6,0)</f>
        <v>12.461864196915771</v>
      </c>
      <c r="P116" s="80">
        <f t="shared" si="22"/>
        <v>133093.12844507454</v>
      </c>
      <c r="Q116" s="80">
        <f t="shared" si="23"/>
        <v>13467.427999999998</v>
      </c>
      <c r="R116" s="80">
        <f t="shared" si="24"/>
        <v>119625.70044507454</v>
      </c>
      <c r="S116" s="80">
        <f t="shared" si="25"/>
        <v>3</v>
      </c>
      <c r="T116" s="80">
        <f t="shared" si="26"/>
        <v>0.83961928303230149</v>
      </c>
      <c r="U116" s="80">
        <f>VLOOKUP(D116,'IBGE 2014'!$A$9:$I$120,3,0)/VLOOKUP(C116+1,'IBGE 2014'!$A$9:$I$120,3,0)</f>
        <v>0.97973099069896252</v>
      </c>
      <c r="V116" s="80">
        <f t="shared" si="27"/>
        <v>141913.11551198599</v>
      </c>
      <c r="W116" s="80">
        <f t="shared" si="28"/>
        <v>10100.570999999998</v>
      </c>
      <c r="X116" s="80">
        <f t="shared" si="29"/>
        <v>131812.54451198599</v>
      </c>
      <c r="Y116" s="120"/>
    </row>
    <row r="117" spans="1:25">
      <c r="A117" s="77">
        <v>105</v>
      </c>
      <c r="B117" s="79">
        <v>1</v>
      </c>
      <c r="C117" s="78">
        <v>49</v>
      </c>
      <c r="D117" s="78">
        <f t="shared" si="15"/>
        <v>60</v>
      </c>
      <c r="E117" s="79">
        <f t="shared" si="16"/>
        <v>65</v>
      </c>
      <c r="F117" s="79">
        <v>29</v>
      </c>
      <c r="G117" s="79">
        <f t="shared" si="17"/>
        <v>6</v>
      </c>
      <c r="H117" s="79">
        <f t="shared" si="18"/>
        <v>11</v>
      </c>
      <c r="I117" s="80">
        <v>3562.44</v>
      </c>
      <c r="J117" s="80">
        <f>'Fator aplicado no salr'!$I$33*I117</f>
        <v>3149.2824838115721</v>
      </c>
      <c r="K117" s="79">
        <f t="shared" si="19"/>
        <v>11</v>
      </c>
      <c r="L117" s="92">
        <f t="shared" si="20"/>
        <v>0.52678752539162021</v>
      </c>
      <c r="M117" s="79">
        <f t="shared" si="21"/>
        <v>60</v>
      </c>
      <c r="N117" s="79">
        <f>VLOOKUP(D117,'IBGE 2014'!$A$9:$I$120,3,0)/VLOOKUP(C117,'IBGE 2014'!$A$9:$I$120,3,0)</f>
        <v>0.92081167538083242</v>
      </c>
      <c r="O117" s="79">
        <f>VLOOKUP(D117,'IBGE 2014'!$A$9:$I$120,6,0)</f>
        <v>11.482229001501651</v>
      </c>
      <c r="P117" s="80">
        <f t="shared" si="22"/>
        <v>228027.63003142874</v>
      </c>
      <c r="Q117" s="80">
        <f t="shared" si="23"/>
        <v>109527.2178</v>
      </c>
      <c r="R117" s="80">
        <f t="shared" si="24"/>
        <v>118500.41223142874</v>
      </c>
      <c r="S117" s="80">
        <f t="shared" si="25"/>
        <v>10</v>
      </c>
      <c r="T117" s="80">
        <f t="shared" si="26"/>
        <v>0.55839477691511752</v>
      </c>
      <c r="U117" s="80">
        <f>VLOOKUP(D117,'IBGE 2014'!$A$9:$I$120,3,0)/VLOOKUP(C117+1,'IBGE 2014'!$A$9:$I$120,3,0)</f>
        <v>0.92550978819157592</v>
      </c>
      <c r="V117" s="80">
        <f t="shared" si="27"/>
        <v>242942.52317557461</v>
      </c>
      <c r="W117" s="80">
        <f t="shared" si="28"/>
        <v>99570.198000000004</v>
      </c>
      <c r="X117" s="80">
        <f t="shared" si="29"/>
        <v>143372.3251755746</v>
      </c>
      <c r="Y117" s="120"/>
    </row>
    <row r="118" spans="1:25">
      <c r="A118" s="77">
        <v>106</v>
      </c>
      <c r="B118" s="79">
        <v>1</v>
      </c>
      <c r="C118" s="78">
        <v>50</v>
      </c>
      <c r="D118" s="78">
        <f t="shared" si="15"/>
        <v>60</v>
      </c>
      <c r="E118" s="79">
        <f t="shared" si="16"/>
        <v>65</v>
      </c>
      <c r="F118" s="79">
        <v>28</v>
      </c>
      <c r="G118" s="79">
        <f t="shared" si="17"/>
        <v>7</v>
      </c>
      <c r="H118" s="79">
        <f t="shared" si="18"/>
        <v>10</v>
      </c>
      <c r="I118" s="80">
        <v>5779.08</v>
      </c>
      <c r="J118" s="80">
        <f>'Fator aplicado no salr'!$I$33*I118</f>
        <v>5108.8454588837367</v>
      </c>
      <c r="K118" s="79">
        <f t="shared" si="19"/>
        <v>10</v>
      </c>
      <c r="L118" s="92">
        <f t="shared" si="20"/>
        <v>0.55839477691511752</v>
      </c>
      <c r="M118" s="79">
        <f t="shared" si="21"/>
        <v>60</v>
      </c>
      <c r="N118" s="79">
        <f>VLOOKUP(D118,'IBGE 2014'!$A$9:$I$120,3,0)/VLOOKUP(C118,'IBGE 2014'!$A$9:$I$120,3,0)</f>
        <v>0.92550978819157592</v>
      </c>
      <c r="O118" s="79">
        <f>VLOOKUP(D118,'IBGE 2014'!$A$9:$I$120,6,0)</f>
        <v>11.482229001501651</v>
      </c>
      <c r="P118" s="80">
        <f t="shared" si="22"/>
        <v>394107.48723725864</v>
      </c>
      <c r="Q118" s="80">
        <f t="shared" si="23"/>
        <v>161525.28599999996</v>
      </c>
      <c r="R118" s="80">
        <f t="shared" si="24"/>
        <v>232582.20123725868</v>
      </c>
      <c r="S118" s="80">
        <f t="shared" si="25"/>
        <v>9</v>
      </c>
      <c r="T118" s="80">
        <f t="shared" si="26"/>
        <v>0.59189846353002462</v>
      </c>
      <c r="U118" s="80">
        <f>VLOOKUP(D118,'IBGE 2014'!$A$9:$I$120,3,0)/VLOOKUP(C118+1,'IBGE 2014'!$A$9:$I$120,3,0)</f>
        <v>0.93059405782792626</v>
      </c>
      <c r="V118" s="80">
        <f t="shared" si="27"/>
        <v>420048.859422896</v>
      </c>
      <c r="W118" s="80">
        <f t="shared" si="28"/>
        <v>145372.75739999997</v>
      </c>
      <c r="X118" s="80">
        <f t="shared" si="29"/>
        <v>274676.10202289606</v>
      </c>
      <c r="Y118" s="120"/>
    </row>
    <row r="119" spans="1:25">
      <c r="A119" s="77">
        <v>107</v>
      </c>
      <c r="B119" s="79">
        <v>2</v>
      </c>
      <c r="C119" s="78">
        <v>55</v>
      </c>
      <c r="D119" s="78">
        <f t="shared" si="15"/>
        <v>56</v>
      </c>
      <c r="E119" s="79">
        <f t="shared" si="16"/>
        <v>60</v>
      </c>
      <c r="F119" s="79">
        <v>29</v>
      </c>
      <c r="G119" s="79">
        <f t="shared" si="17"/>
        <v>1</v>
      </c>
      <c r="H119" s="79">
        <f t="shared" si="18"/>
        <v>1</v>
      </c>
      <c r="I119" s="80">
        <v>3014.4</v>
      </c>
      <c r="J119" s="80">
        <f>'Fator aplicado no salr'!$I$33*I119</f>
        <v>2664.8019669669111</v>
      </c>
      <c r="K119" s="79">
        <f t="shared" si="19"/>
        <v>1</v>
      </c>
      <c r="L119" s="92">
        <f t="shared" si="20"/>
        <v>0.94339622641509424</v>
      </c>
      <c r="M119" s="79">
        <f t="shared" si="21"/>
        <v>56</v>
      </c>
      <c r="N119" s="79">
        <f>VLOOKUP(D119,'IBGE 2014'!$A$9:$I$120,3,0)/VLOOKUP(C119,'IBGE 2014'!$A$9:$I$120,3,0)</f>
        <v>0.99216346769475894</v>
      </c>
      <c r="O119" s="79">
        <f>VLOOKUP(D119,'IBGE 2014'!$A$9:$I$120,6,0)</f>
        <v>12.276875927517381</v>
      </c>
      <c r="P119" s="80">
        <f t="shared" si="22"/>
        <v>398082.90321564529</v>
      </c>
      <c r="Q119" s="80">
        <f t="shared" si="23"/>
        <v>8425.2479999999996</v>
      </c>
      <c r="R119" s="80">
        <f t="shared" si="24"/>
        <v>389657.65521564527</v>
      </c>
      <c r="S119" s="80">
        <f t="shared" si="25"/>
        <v>0</v>
      </c>
      <c r="T119" s="80">
        <f t="shared" si="26"/>
        <v>1</v>
      </c>
      <c r="U119" s="80">
        <f>VLOOKUP(D119,'IBGE 2014'!$A$9:$I$120,3,0)/VLOOKUP(C119+1,'IBGE 2014'!$A$9:$I$120,3,0)</f>
        <v>1</v>
      </c>
      <c r="V119" s="80">
        <f t="shared" si="27"/>
        <v>425300.76055814151</v>
      </c>
      <c r="W119" s="80">
        <f t="shared" si="28"/>
        <v>0</v>
      </c>
      <c r="X119" s="80">
        <f t="shared" si="29"/>
        <v>425300.76055814151</v>
      </c>
      <c r="Y119" s="120"/>
    </row>
    <row r="120" spans="1:25">
      <c r="A120" s="77">
        <v>108</v>
      </c>
      <c r="B120" s="79">
        <v>1</v>
      </c>
      <c r="C120" s="78">
        <v>50</v>
      </c>
      <c r="D120" s="78">
        <f t="shared" si="15"/>
        <v>60</v>
      </c>
      <c r="E120" s="79">
        <f t="shared" si="16"/>
        <v>65</v>
      </c>
      <c r="F120" s="79">
        <v>28</v>
      </c>
      <c r="G120" s="79">
        <f t="shared" si="17"/>
        <v>7</v>
      </c>
      <c r="H120" s="79">
        <f t="shared" si="18"/>
        <v>10</v>
      </c>
      <c r="I120" s="80">
        <v>7568.53</v>
      </c>
      <c r="J120" s="80">
        <f>'Fator aplicado no salr'!$I$33*I120</f>
        <v>6690.7622183678595</v>
      </c>
      <c r="K120" s="79">
        <f t="shared" si="19"/>
        <v>10</v>
      </c>
      <c r="L120" s="92">
        <f t="shared" si="20"/>
        <v>0.55839477691511752</v>
      </c>
      <c r="M120" s="79">
        <f t="shared" si="21"/>
        <v>60</v>
      </c>
      <c r="N120" s="79">
        <f>VLOOKUP(D120,'IBGE 2014'!$A$9:$I$120,3,0)/VLOOKUP(C120,'IBGE 2014'!$A$9:$I$120,3,0)</f>
        <v>0.92550978819157592</v>
      </c>
      <c r="O120" s="79">
        <f>VLOOKUP(D120,'IBGE 2014'!$A$9:$I$120,6,0)</f>
        <v>11.482229001501651</v>
      </c>
      <c r="P120" s="80">
        <f t="shared" si="22"/>
        <v>516139.99812769669</v>
      </c>
      <c r="Q120" s="80">
        <f t="shared" si="23"/>
        <v>218764.34254872688</v>
      </c>
      <c r="R120" s="80">
        <f t="shared" si="24"/>
        <v>297375.6555789698</v>
      </c>
      <c r="S120" s="80">
        <f t="shared" si="25"/>
        <v>9</v>
      </c>
      <c r="T120" s="80">
        <f t="shared" si="26"/>
        <v>0.59189846353002462</v>
      </c>
      <c r="U120" s="80">
        <f>VLOOKUP(D120,'IBGE 2014'!$A$9:$I$120,3,0)/VLOOKUP(C120+1,'IBGE 2014'!$A$9:$I$120,3,0)</f>
        <v>0.93059405782792626</v>
      </c>
      <c r="V120" s="80">
        <f t="shared" si="27"/>
        <v>550113.92713164922</v>
      </c>
      <c r="W120" s="80">
        <f t="shared" si="28"/>
        <v>198085.80252302132</v>
      </c>
      <c r="X120" s="80">
        <f t="shared" si="29"/>
        <v>352028.12460862787</v>
      </c>
      <c r="Y120" s="120"/>
    </row>
    <row r="121" spans="1:25">
      <c r="A121" s="77">
        <v>109</v>
      </c>
      <c r="B121" s="79">
        <v>1</v>
      </c>
      <c r="C121" s="78">
        <v>48</v>
      </c>
      <c r="D121" s="78">
        <f t="shared" si="15"/>
        <v>60</v>
      </c>
      <c r="E121" s="79">
        <f t="shared" si="16"/>
        <v>65</v>
      </c>
      <c r="F121" s="79">
        <v>29</v>
      </c>
      <c r="G121" s="79">
        <f t="shared" si="17"/>
        <v>6</v>
      </c>
      <c r="H121" s="79">
        <f t="shared" si="18"/>
        <v>12</v>
      </c>
      <c r="I121" s="80">
        <v>3562.44</v>
      </c>
      <c r="J121" s="80">
        <f>'Fator aplicado no salr'!$I$33*I121</f>
        <v>3149.2824838115721</v>
      </c>
      <c r="K121" s="79">
        <f t="shared" si="19"/>
        <v>12</v>
      </c>
      <c r="L121" s="92">
        <f t="shared" si="20"/>
        <v>0.49696936357700011</v>
      </c>
      <c r="M121" s="79">
        <f t="shared" si="21"/>
        <v>60</v>
      </c>
      <c r="N121" s="79">
        <f>VLOOKUP(D121,'IBGE 2014'!$A$9:$I$120,3,0)/VLOOKUP(C121,'IBGE 2014'!$A$9:$I$120,3,0)</f>
        <v>0.91646859270948466</v>
      </c>
      <c r="O121" s="79">
        <f>VLOOKUP(D121,'IBGE 2014'!$A$9:$I$120,6,0)</f>
        <v>11.482229001501651</v>
      </c>
      <c r="P121" s="80">
        <f t="shared" si="22"/>
        <v>214105.77291419997</v>
      </c>
      <c r="Q121" s="80">
        <f t="shared" si="23"/>
        <v>119484.23759999999</v>
      </c>
      <c r="R121" s="80">
        <f t="shared" si="24"/>
        <v>94621.53531419998</v>
      </c>
      <c r="S121" s="80">
        <f t="shared" si="25"/>
        <v>11</v>
      </c>
      <c r="T121" s="80">
        <f t="shared" si="26"/>
        <v>0.52678752539162021</v>
      </c>
      <c r="U121" s="80">
        <f>VLOOKUP(D121,'IBGE 2014'!$A$9:$I$120,3,0)/VLOOKUP(C121+1,'IBGE 2014'!$A$9:$I$120,3,0)</f>
        <v>0.92081167538083242</v>
      </c>
      <c r="V121" s="80">
        <f t="shared" si="27"/>
        <v>228027.63003142874</v>
      </c>
      <c r="W121" s="80">
        <f t="shared" si="28"/>
        <v>109527.2178</v>
      </c>
      <c r="X121" s="80">
        <f t="shared" si="29"/>
        <v>118500.41223142874</v>
      </c>
      <c r="Y121" s="120"/>
    </row>
    <row r="122" spans="1:25">
      <c r="A122" s="77">
        <v>110</v>
      </c>
      <c r="B122" s="79">
        <v>1</v>
      </c>
      <c r="C122" s="78">
        <v>51</v>
      </c>
      <c r="D122" s="78">
        <f t="shared" si="15"/>
        <v>60</v>
      </c>
      <c r="E122" s="79">
        <f t="shared" si="16"/>
        <v>65</v>
      </c>
      <c r="F122" s="79">
        <v>29</v>
      </c>
      <c r="G122" s="79">
        <f t="shared" si="17"/>
        <v>6</v>
      </c>
      <c r="H122" s="79">
        <f t="shared" si="18"/>
        <v>9</v>
      </c>
      <c r="I122" s="80">
        <v>1204.5999999999999</v>
      </c>
      <c r="J122" s="80">
        <f>'Fator aplicado no salr'!$I$33*I122</f>
        <v>1064.895318938542</v>
      </c>
      <c r="K122" s="79">
        <f t="shared" si="19"/>
        <v>9</v>
      </c>
      <c r="L122" s="92">
        <f t="shared" si="20"/>
        <v>0.59189846353002462</v>
      </c>
      <c r="M122" s="79">
        <f t="shared" si="21"/>
        <v>60</v>
      </c>
      <c r="N122" s="79">
        <f>VLOOKUP(D122,'IBGE 2014'!$A$9:$I$120,3,0)/VLOOKUP(C122,'IBGE 2014'!$A$9:$I$120,3,0)</f>
        <v>0.93059405782792626</v>
      </c>
      <c r="O122" s="79">
        <f>VLOOKUP(D122,'IBGE 2014'!$A$9:$I$120,6,0)</f>
        <v>11.482229001501651</v>
      </c>
      <c r="P122" s="80">
        <f t="shared" si="22"/>
        <v>87555.606785305019</v>
      </c>
      <c r="Q122" s="80">
        <f t="shared" si="23"/>
        <v>30301.712999999996</v>
      </c>
      <c r="R122" s="80">
        <f t="shared" si="24"/>
        <v>57253.893785305023</v>
      </c>
      <c r="S122" s="80">
        <f t="shared" si="25"/>
        <v>8</v>
      </c>
      <c r="T122" s="80">
        <f t="shared" si="26"/>
        <v>0.62741237134182615</v>
      </c>
      <c r="U122" s="80">
        <f>VLOOKUP(D122,'IBGE 2014'!$A$9:$I$120,3,0)/VLOOKUP(C122+1,'IBGE 2014'!$A$9:$I$120,3,0)</f>
        <v>0.93609798576010728</v>
      </c>
      <c r="V122" s="80">
        <f t="shared" si="27"/>
        <v>93357.854643658313</v>
      </c>
      <c r="W122" s="80">
        <f t="shared" si="28"/>
        <v>26934.855999999996</v>
      </c>
      <c r="X122" s="80">
        <f t="shared" si="29"/>
        <v>66422.998643658313</v>
      </c>
      <c r="Y122" s="120"/>
    </row>
    <row r="123" spans="1:25">
      <c r="A123" s="77">
        <v>111</v>
      </c>
      <c r="B123" s="79">
        <v>1</v>
      </c>
      <c r="C123" s="78">
        <v>47</v>
      </c>
      <c r="D123" s="78">
        <f t="shared" si="15"/>
        <v>60</v>
      </c>
      <c r="E123" s="79">
        <f t="shared" si="16"/>
        <v>65</v>
      </c>
      <c r="F123" s="79">
        <v>28</v>
      </c>
      <c r="G123" s="79">
        <f t="shared" si="17"/>
        <v>7</v>
      </c>
      <c r="H123" s="79">
        <f t="shared" si="18"/>
        <v>13</v>
      </c>
      <c r="I123" s="80">
        <v>5334.83</v>
      </c>
      <c r="J123" s="80">
        <f>'Fator aplicado no salr'!$I$33*I123</f>
        <v>4716.1177937347684</v>
      </c>
      <c r="K123" s="79">
        <f t="shared" si="19"/>
        <v>13</v>
      </c>
      <c r="L123" s="92">
        <f t="shared" si="20"/>
        <v>0.46883902224245294</v>
      </c>
      <c r="M123" s="79">
        <f t="shared" si="21"/>
        <v>60</v>
      </c>
      <c r="N123" s="79">
        <f>VLOOKUP(D123,'IBGE 2014'!$A$9:$I$120,3,0)/VLOOKUP(C123,'IBGE 2014'!$A$9:$I$120,3,0)</f>
        <v>0.91245504841360547</v>
      </c>
      <c r="O123" s="79">
        <f>VLOOKUP(D123,'IBGE 2014'!$A$9:$I$120,6,0)</f>
        <v>11.482229001501651</v>
      </c>
      <c r="P123" s="80">
        <f t="shared" si="22"/>
        <v>301154.55082554684</v>
      </c>
      <c r="Q123" s="80">
        <f t="shared" si="23"/>
        <v>193841.04805000001</v>
      </c>
      <c r="R123" s="80">
        <f t="shared" si="24"/>
        <v>107313.50277554683</v>
      </c>
      <c r="S123" s="80">
        <f t="shared" si="25"/>
        <v>12</v>
      </c>
      <c r="T123" s="80">
        <f t="shared" si="26"/>
        <v>0.49696936357700011</v>
      </c>
      <c r="U123" s="80">
        <f>VLOOKUP(D123,'IBGE 2014'!$A$9:$I$120,3,0)/VLOOKUP(C123+1,'IBGE 2014'!$A$9:$I$120,3,0)</f>
        <v>0.91646859270948466</v>
      </c>
      <c r="V123" s="80">
        <f t="shared" si="27"/>
        <v>320627.96861585358</v>
      </c>
      <c r="W123" s="80">
        <f t="shared" si="28"/>
        <v>178930.19820000001</v>
      </c>
      <c r="X123" s="80">
        <f t="shared" si="29"/>
        <v>141697.77041585356</v>
      </c>
      <c r="Y123" s="120"/>
    </row>
    <row r="124" spans="1:25">
      <c r="A124" s="77">
        <v>112</v>
      </c>
      <c r="B124" s="79">
        <v>1</v>
      </c>
      <c r="C124" s="78">
        <v>46</v>
      </c>
      <c r="D124" s="78">
        <f t="shared" si="15"/>
        <v>60</v>
      </c>
      <c r="E124" s="79">
        <f t="shared" si="16"/>
        <v>65</v>
      </c>
      <c r="F124" s="79">
        <v>29</v>
      </c>
      <c r="G124" s="79">
        <f t="shared" si="17"/>
        <v>6</v>
      </c>
      <c r="H124" s="79">
        <f t="shared" si="18"/>
        <v>14</v>
      </c>
      <c r="I124" s="80">
        <v>4335.8999999999996</v>
      </c>
      <c r="J124" s="80">
        <f>'Fator aplicado no salr'!$I$33*I124</f>
        <v>3833.0396923340727</v>
      </c>
      <c r="K124" s="79">
        <f t="shared" si="19"/>
        <v>14</v>
      </c>
      <c r="L124" s="92">
        <f t="shared" si="20"/>
        <v>0.44230096437967248</v>
      </c>
      <c r="M124" s="79">
        <f t="shared" si="21"/>
        <v>60</v>
      </c>
      <c r="N124" s="79">
        <f>VLOOKUP(D124,'IBGE 2014'!$A$9:$I$120,3,0)/VLOOKUP(C124,'IBGE 2014'!$A$9:$I$120,3,0)</f>
        <v>0.90874809831371328</v>
      </c>
      <c r="O124" s="79">
        <f>VLOOKUP(D124,'IBGE 2014'!$A$9:$I$120,6,0)</f>
        <v>11.482229001501651</v>
      </c>
      <c r="P124" s="80">
        <f t="shared" si="22"/>
        <v>229971.63578737626</v>
      </c>
      <c r="Q124" s="80">
        <f t="shared" si="23"/>
        <v>169663.76699999999</v>
      </c>
      <c r="R124" s="80">
        <f t="shared" si="24"/>
        <v>60307.868787376268</v>
      </c>
      <c r="S124" s="80">
        <f t="shared" si="25"/>
        <v>13</v>
      </c>
      <c r="T124" s="80">
        <f t="shared" si="26"/>
        <v>0.46883902224245294</v>
      </c>
      <c r="U124" s="80">
        <f>VLOOKUP(D124,'IBGE 2014'!$A$9:$I$120,3,0)/VLOOKUP(C124+1,'IBGE 2014'!$A$9:$I$120,3,0)</f>
        <v>0.91245504841360547</v>
      </c>
      <c r="V124" s="80">
        <f t="shared" si="27"/>
        <v>244764.3161871116</v>
      </c>
      <c r="W124" s="80">
        <f t="shared" si="28"/>
        <v>157544.92649999997</v>
      </c>
      <c r="X124" s="80">
        <f t="shared" si="29"/>
        <v>87219.38968711163</v>
      </c>
      <c r="Y124" s="120"/>
    </row>
    <row r="125" spans="1:25">
      <c r="A125" s="77">
        <v>113</v>
      </c>
      <c r="B125" s="79">
        <v>2</v>
      </c>
      <c r="C125" s="78">
        <v>48</v>
      </c>
      <c r="D125" s="78">
        <f t="shared" si="15"/>
        <v>55</v>
      </c>
      <c r="E125" s="79">
        <f t="shared" si="16"/>
        <v>60</v>
      </c>
      <c r="F125" s="79">
        <v>28</v>
      </c>
      <c r="G125" s="79">
        <f t="shared" si="17"/>
        <v>2</v>
      </c>
      <c r="H125" s="79">
        <f t="shared" si="18"/>
        <v>7</v>
      </c>
      <c r="I125" s="80">
        <v>1852.78</v>
      </c>
      <c r="J125" s="80">
        <f>'Fator aplicado no salr'!$I$33*I125</f>
        <v>1637.9019998530234</v>
      </c>
      <c r="K125" s="79">
        <f t="shared" si="19"/>
        <v>7</v>
      </c>
      <c r="L125" s="92">
        <f t="shared" si="20"/>
        <v>0.66505711362233577</v>
      </c>
      <c r="M125" s="79">
        <f t="shared" si="21"/>
        <v>55</v>
      </c>
      <c r="N125" s="79">
        <f>VLOOKUP(D125,'IBGE 2014'!$A$9:$I$120,3,0)/VLOOKUP(C125,'IBGE 2014'!$A$9:$I$120,3,0)</f>
        <v>0.95918664064922943</v>
      </c>
      <c r="O125" s="79">
        <f>VLOOKUP(D125,'IBGE 2014'!$A$9:$I$120,6,0)</f>
        <v>12.461864196915771</v>
      </c>
      <c r="P125" s="80">
        <f t="shared" si="22"/>
        <v>169268.57739480506</v>
      </c>
      <c r="Q125" s="80">
        <f t="shared" si="23"/>
        <v>36249.640699999996</v>
      </c>
      <c r="R125" s="80">
        <f t="shared" si="24"/>
        <v>133018.93669480507</v>
      </c>
      <c r="S125" s="80">
        <f t="shared" si="25"/>
        <v>6</v>
      </c>
      <c r="T125" s="80">
        <f t="shared" si="26"/>
        <v>0.70496054043967604</v>
      </c>
      <c r="U125" s="80">
        <f>VLOOKUP(D125,'IBGE 2014'!$A$9:$I$120,3,0)/VLOOKUP(C125+1,'IBGE 2014'!$A$9:$I$120,3,0)</f>
        <v>0.96373216126033501</v>
      </c>
      <c r="V125" s="80">
        <f t="shared" si="27"/>
        <v>180274.97351786238</v>
      </c>
      <c r="W125" s="80">
        <f t="shared" si="28"/>
        <v>31071.120599999998</v>
      </c>
      <c r="X125" s="80">
        <f t="shared" si="29"/>
        <v>149203.85291786239</v>
      </c>
      <c r="Y125" s="120"/>
    </row>
    <row r="126" spans="1:25">
      <c r="A126" s="77">
        <v>114</v>
      </c>
      <c r="B126" s="79">
        <v>2</v>
      </c>
      <c r="C126" s="78">
        <v>59</v>
      </c>
      <c r="D126" s="78">
        <f t="shared" si="15"/>
        <v>60</v>
      </c>
      <c r="E126" s="79">
        <f t="shared" si="16"/>
        <v>60</v>
      </c>
      <c r="F126" s="79">
        <v>28</v>
      </c>
      <c r="G126" s="79">
        <f t="shared" si="17"/>
        <v>2</v>
      </c>
      <c r="H126" s="79">
        <f t="shared" si="18"/>
        <v>1</v>
      </c>
      <c r="I126" s="80">
        <v>2347</v>
      </c>
      <c r="J126" s="80">
        <f>'Fator aplicado no salr'!$I$33*I126</f>
        <v>2074.804344636193</v>
      </c>
      <c r="K126" s="79">
        <f t="shared" si="19"/>
        <v>1</v>
      </c>
      <c r="L126" s="92">
        <f t="shared" si="20"/>
        <v>0.94339622641509424</v>
      </c>
      <c r="M126" s="79">
        <f t="shared" si="21"/>
        <v>60</v>
      </c>
      <c r="N126" s="79">
        <f>VLOOKUP(D126,'IBGE 2014'!$A$9:$I$120,3,0)/VLOOKUP(C126,'IBGE 2014'!$A$9:$I$120,3,0)</f>
        <v>0.98963105807578911</v>
      </c>
      <c r="O126" s="79">
        <f>VLOOKUP(D126,'IBGE 2014'!$A$9:$I$120,6,0)</f>
        <v>11.482229001501651</v>
      </c>
      <c r="P126" s="80">
        <f t="shared" si="22"/>
        <v>289143.98118695774</v>
      </c>
      <c r="Q126" s="80">
        <f t="shared" si="23"/>
        <v>6559.8649999999998</v>
      </c>
      <c r="R126" s="80">
        <f t="shared" si="24"/>
        <v>282584.11618695775</v>
      </c>
      <c r="S126" s="80">
        <f t="shared" si="25"/>
        <v>0</v>
      </c>
      <c r="T126" s="80">
        <f t="shared" si="26"/>
        <v>1</v>
      </c>
      <c r="U126" s="80">
        <f>VLOOKUP(D126,'IBGE 2014'!$A$9:$I$120,3,0)/VLOOKUP(C126+1,'IBGE 2014'!$A$9:$I$120,3,0)</f>
        <v>1</v>
      </c>
      <c r="V126" s="80">
        <f t="shared" si="27"/>
        <v>309703.92203950317</v>
      </c>
      <c r="W126" s="80">
        <f t="shared" si="28"/>
        <v>0</v>
      </c>
      <c r="X126" s="80">
        <f t="shared" si="29"/>
        <v>309703.92203950317</v>
      </c>
      <c r="Y126" s="120"/>
    </row>
    <row r="127" spans="1:25">
      <c r="A127" s="77">
        <v>115</v>
      </c>
      <c r="B127" s="79">
        <v>2</v>
      </c>
      <c r="C127" s="78">
        <v>51</v>
      </c>
      <c r="D127" s="78">
        <f t="shared" si="15"/>
        <v>55</v>
      </c>
      <c r="E127" s="79">
        <f t="shared" si="16"/>
        <v>60</v>
      </c>
      <c r="F127" s="79">
        <v>30</v>
      </c>
      <c r="G127" s="79">
        <f t="shared" si="17"/>
        <v>1</v>
      </c>
      <c r="H127" s="79">
        <f t="shared" si="18"/>
        <v>4</v>
      </c>
      <c r="I127" s="80">
        <v>1852.78</v>
      </c>
      <c r="J127" s="80">
        <f>'Fator aplicado no salr'!$I$33*I127</f>
        <v>1637.9019998530234</v>
      </c>
      <c r="K127" s="79">
        <f t="shared" si="19"/>
        <v>4</v>
      </c>
      <c r="L127" s="92">
        <f t="shared" si="20"/>
        <v>0.79209366323802022</v>
      </c>
      <c r="M127" s="79">
        <f t="shared" si="21"/>
        <v>55</v>
      </c>
      <c r="N127" s="79">
        <f>VLOOKUP(D127,'IBGE 2014'!$A$9:$I$120,3,0)/VLOOKUP(C127,'IBGE 2014'!$A$9:$I$120,3,0)</f>
        <v>0.97397051599678397</v>
      </c>
      <c r="O127" s="79">
        <f>VLOOKUP(D127,'IBGE 2014'!$A$9:$I$120,6,0)</f>
        <v>12.461864196915771</v>
      </c>
      <c r="P127" s="80">
        <f t="shared" si="22"/>
        <v>204708.85482356406</v>
      </c>
      <c r="Q127" s="80">
        <f t="shared" si="23"/>
        <v>20714.080399999999</v>
      </c>
      <c r="R127" s="80">
        <f t="shared" si="24"/>
        <v>183994.77442356406</v>
      </c>
      <c r="S127" s="80">
        <f t="shared" si="25"/>
        <v>3</v>
      </c>
      <c r="T127" s="80">
        <f t="shared" si="26"/>
        <v>0.83961928303230149</v>
      </c>
      <c r="U127" s="80">
        <f>VLOOKUP(D127,'IBGE 2014'!$A$9:$I$120,3,0)/VLOOKUP(C127+1,'IBGE 2014'!$A$9:$I$120,3,0)</f>
        <v>0.97973099069896252</v>
      </c>
      <c r="V127" s="80">
        <f t="shared" si="27"/>
        <v>218274.76519865301</v>
      </c>
      <c r="W127" s="80">
        <f t="shared" si="28"/>
        <v>15535.560299999999</v>
      </c>
      <c r="X127" s="80">
        <f t="shared" si="29"/>
        <v>202739.204898653</v>
      </c>
      <c r="Y127" s="120"/>
    </row>
    <row r="128" spans="1:25">
      <c r="A128" s="77">
        <v>116</v>
      </c>
      <c r="B128" s="79">
        <v>2</v>
      </c>
      <c r="C128" s="78">
        <v>53</v>
      </c>
      <c r="D128" s="78">
        <f t="shared" si="15"/>
        <v>55</v>
      </c>
      <c r="E128" s="79">
        <f t="shared" si="16"/>
        <v>60</v>
      </c>
      <c r="F128" s="79">
        <v>28</v>
      </c>
      <c r="G128" s="79">
        <f t="shared" si="17"/>
        <v>2</v>
      </c>
      <c r="H128" s="79">
        <f t="shared" si="18"/>
        <v>2</v>
      </c>
      <c r="I128" s="80">
        <v>1852.78</v>
      </c>
      <c r="J128" s="80">
        <f>'Fator aplicado no salr'!$I$33*I128</f>
        <v>1637.9019998530234</v>
      </c>
      <c r="K128" s="79">
        <f t="shared" si="19"/>
        <v>2</v>
      </c>
      <c r="L128" s="92">
        <f t="shared" si="20"/>
        <v>0.88999644001423972</v>
      </c>
      <c r="M128" s="79">
        <f t="shared" si="21"/>
        <v>55</v>
      </c>
      <c r="N128" s="79">
        <f>VLOOKUP(D128,'IBGE 2014'!$A$9:$I$120,3,0)/VLOOKUP(C128,'IBGE 2014'!$A$9:$I$120,3,0)</f>
        <v>0.98596459978501139</v>
      </c>
      <c r="O128" s="79">
        <f>VLOOKUP(D128,'IBGE 2014'!$A$9:$I$120,6,0)</f>
        <v>12.461864196915771</v>
      </c>
      <c r="P128" s="80">
        <f t="shared" si="22"/>
        <v>232843.36738214633</v>
      </c>
      <c r="Q128" s="80">
        <f t="shared" si="23"/>
        <v>10357.040199999999</v>
      </c>
      <c r="R128" s="80">
        <f t="shared" si="24"/>
        <v>222486.32718214634</v>
      </c>
      <c r="S128" s="80">
        <f t="shared" si="25"/>
        <v>1</v>
      </c>
      <c r="T128" s="80">
        <f t="shared" si="26"/>
        <v>0.94339622641509424</v>
      </c>
      <c r="U128" s="80">
        <f>VLOOKUP(D128,'IBGE 2014'!$A$9:$I$120,3,0)/VLOOKUP(C128+1,'IBGE 2014'!$A$9:$I$120,3,0)</f>
        <v>0.99270729426697146</v>
      </c>
      <c r="V128" s="80">
        <f t="shared" si="27"/>
        <v>248501.85070405414</v>
      </c>
      <c r="W128" s="80">
        <f t="shared" si="28"/>
        <v>5178.5200999999997</v>
      </c>
      <c r="X128" s="80">
        <f t="shared" si="29"/>
        <v>243323.33060405415</v>
      </c>
      <c r="Y128" s="120"/>
    </row>
    <row r="129" spans="1:25">
      <c r="A129" s="77">
        <v>117</v>
      </c>
      <c r="B129" s="79">
        <v>2</v>
      </c>
      <c r="C129" s="78">
        <v>51</v>
      </c>
      <c r="D129" s="78">
        <f t="shared" si="15"/>
        <v>55</v>
      </c>
      <c r="E129" s="79">
        <f t="shared" si="16"/>
        <v>60</v>
      </c>
      <c r="F129" s="79">
        <v>28</v>
      </c>
      <c r="G129" s="79">
        <f t="shared" si="17"/>
        <v>2</v>
      </c>
      <c r="H129" s="79">
        <f t="shared" si="18"/>
        <v>4</v>
      </c>
      <c r="I129" s="80">
        <v>1204.5999999999999</v>
      </c>
      <c r="J129" s="80">
        <f>'Fator aplicado no salr'!$I$33*I129</f>
        <v>1064.895318938542</v>
      </c>
      <c r="K129" s="79">
        <f t="shared" si="19"/>
        <v>4</v>
      </c>
      <c r="L129" s="92">
        <f t="shared" si="20"/>
        <v>0.79209366323802022</v>
      </c>
      <c r="M129" s="79">
        <f t="shared" si="21"/>
        <v>55</v>
      </c>
      <c r="N129" s="79">
        <f>VLOOKUP(D129,'IBGE 2014'!$A$9:$I$120,3,0)/VLOOKUP(C129,'IBGE 2014'!$A$9:$I$120,3,0)</f>
        <v>0.97397051599678397</v>
      </c>
      <c r="O129" s="79">
        <f>VLOOKUP(D129,'IBGE 2014'!$A$9:$I$120,6,0)</f>
        <v>12.461864196915771</v>
      </c>
      <c r="P129" s="80">
        <f t="shared" si="22"/>
        <v>133093.12844507454</v>
      </c>
      <c r="Q129" s="80">
        <f t="shared" si="23"/>
        <v>13467.427999999998</v>
      </c>
      <c r="R129" s="80">
        <f t="shared" si="24"/>
        <v>119625.70044507454</v>
      </c>
      <c r="S129" s="80">
        <f t="shared" si="25"/>
        <v>3</v>
      </c>
      <c r="T129" s="80">
        <f t="shared" si="26"/>
        <v>0.83961928303230149</v>
      </c>
      <c r="U129" s="80">
        <f>VLOOKUP(D129,'IBGE 2014'!$A$9:$I$120,3,0)/VLOOKUP(C129+1,'IBGE 2014'!$A$9:$I$120,3,0)</f>
        <v>0.97973099069896252</v>
      </c>
      <c r="V129" s="80">
        <f t="shared" si="27"/>
        <v>141913.11551198599</v>
      </c>
      <c r="W129" s="80">
        <f t="shared" si="28"/>
        <v>10100.570999999998</v>
      </c>
      <c r="X129" s="80">
        <f t="shared" si="29"/>
        <v>131812.54451198599</v>
      </c>
      <c r="Y129" s="120"/>
    </row>
    <row r="130" spans="1:25">
      <c r="A130" s="77">
        <v>118</v>
      </c>
      <c r="B130" s="79">
        <v>2</v>
      </c>
      <c r="C130" s="78">
        <v>65</v>
      </c>
      <c r="D130" s="78">
        <f t="shared" si="15"/>
        <v>65</v>
      </c>
      <c r="E130" s="79">
        <f t="shared" si="16"/>
        <v>60</v>
      </c>
      <c r="F130" s="79">
        <v>29</v>
      </c>
      <c r="G130" s="79">
        <f t="shared" si="17"/>
        <v>1</v>
      </c>
      <c r="H130" s="79">
        <f t="shared" si="18"/>
        <v>0</v>
      </c>
      <c r="I130" s="80">
        <v>1204.5999999999999</v>
      </c>
      <c r="J130" s="80">
        <f>'Fator aplicado no salr'!$I$33*I130</f>
        <v>1064.895318938542</v>
      </c>
      <c r="K130" s="79">
        <f t="shared" si="19"/>
        <v>0</v>
      </c>
      <c r="L130" s="92">
        <f t="shared" si="20"/>
        <v>1</v>
      </c>
      <c r="M130" s="79">
        <f t="shared" si="21"/>
        <v>65</v>
      </c>
      <c r="N130" s="79">
        <f>VLOOKUP(D130,'IBGE 2014'!$A$9:$I$120,3,0)/VLOOKUP(C130,'IBGE 2014'!$A$9:$I$120,3,0)</f>
        <v>1</v>
      </c>
      <c r="O130" s="79">
        <f>VLOOKUP(D130,'IBGE 2014'!$A$9:$I$120,6,0)</f>
        <v>10.361611814973374</v>
      </c>
      <c r="P130" s="80">
        <f t="shared" si="22"/>
        <v>143442.41493950467</v>
      </c>
      <c r="Q130" s="80">
        <f t="shared" si="23"/>
        <v>0</v>
      </c>
      <c r="R130" s="80">
        <f t="shared" si="24"/>
        <v>143442.41493950467</v>
      </c>
      <c r="S130" s="80">
        <f t="shared" si="25"/>
        <v>0</v>
      </c>
      <c r="T130" s="80">
        <f t="shared" si="26"/>
        <v>1</v>
      </c>
      <c r="U130" s="80">
        <f>VLOOKUP(D130,'IBGE 2014'!$A$9:$I$120,3,0)/VLOOKUP(C130+1,'IBGE 2014'!$A$9:$I$120,3,0)</f>
        <v>1.0165553757924823</v>
      </c>
      <c r="V130" s="80">
        <f t="shared" si="27"/>
        <v>145817.15802340937</v>
      </c>
      <c r="W130" s="80">
        <f t="shared" si="28"/>
        <v>0</v>
      </c>
      <c r="X130" s="80">
        <f t="shared" si="29"/>
        <v>145817.15802340937</v>
      </c>
      <c r="Y130" s="120"/>
    </row>
    <row r="131" spans="1:25">
      <c r="A131" s="77">
        <v>119</v>
      </c>
      <c r="B131" s="79">
        <v>2</v>
      </c>
      <c r="C131" s="78">
        <v>49</v>
      </c>
      <c r="D131" s="78">
        <f t="shared" si="15"/>
        <v>55</v>
      </c>
      <c r="E131" s="79">
        <f t="shared" si="16"/>
        <v>60</v>
      </c>
      <c r="F131" s="79">
        <v>29</v>
      </c>
      <c r="G131" s="79">
        <f t="shared" si="17"/>
        <v>1</v>
      </c>
      <c r="H131" s="79">
        <f t="shared" si="18"/>
        <v>6</v>
      </c>
      <c r="I131" s="80">
        <v>1852.78</v>
      </c>
      <c r="J131" s="80">
        <f>'Fator aplicado no salr'!$I$33*I131</f>
        <v>1637.9019998530234</v>
      </c>
      <c r="K131" s="79">
        <f t="shared" si="19"/>
        <v>6</v>
      </c>
      <c r="L131" s="92">
        <f t="shared" si="20"/>
        <v>0.70496054043967604</v>
      </c>
      <c r="M131" s="79">
        <f t="shared" si="21"/>
        <v>55</v>
      </c>
      <c r="N131" s="79">
        <f>VLOOKUP(D131,'IBGE 2014'!$A$9:$I$120,3,0)/VLOOKUP(C131,'IBGE 2014'!$A$9:$I$120,3,0)</f>
        <v>0.96373216126033501</v>
      </c>
      <c r="O131" s="79">
        <f>VLOOKUP(D131,'IBGE 2014'!$A$9:$I$120,6,0)</f>
        <v>12.461864196915771</v>
      </c>
      <c r="P131" s="80">
        <f t="shared" si="22"/>
        <v>180274.97351786241</v>
      </c>
      <c r="Q131" s="80">
        <f t="shared" si="23"/>
        <v>31071.120599999998</v>
      </c>
      <c r="R131" s="80">
        <f t="shared" si="24"/>
        <v>149203.85291786242</v>
      </c>
      <c r="S131" s="80">
        <f t="shared" si="25"/>
        <v>5</v>
      </c>
      <c r="T131" s="80">
        <f t="shared" si="26"/>
        <v>0.74725817286605678</v>
      </c>
      <c r="U131" s="80">
        <f>VLOOKUP(D131,'IBGE 2014'!$A$9:$I$120,3,0)/VLOOKUP(C131+1,'IBGE 2014'!$A$9:$I$120,3,0)</f>
        <v>0.96864926052612155</v>
      </c>
      <c r="V131" s="80">
        <f t="shared" si="27"/>
        <v>192066.44793792308</v>
      </c>
      <c r="W131" s="80">
        <f t="shared" si="28"/>
        <v>25892.6005</v>
      </c>
      <c r="X131" s="80">
        <f t="shared" si="29"/>
        <v>166173.84743792308</v>
      </c>
      <c r="Y131" s="120"/>
    </row>
    <row r="132" spans="1:25">
      <c r="A132" s="77">
        <v>120</v>
      </c>
      <c r="B132" s="79">
        <v>2</v>
      </c>
      <c r="C132" s="78">
        <v>55</v>
      </c>
      <c r="D132" s="78">
        <f t="shared" si="15"/>
        <v>56</v>
      </c>
      <c r="E132" s="79">
        <f t="shared" si="16"/>
        <v>60</v>
      </c>
      <c r="F132" s="79">
        <v>29</v>
      </c>
      <c r="G132" s="79">
        <f t="shared" si="17"/>
        <v>1</v>
      </c>
      <c r="H132" s="79">
        <f t="shared" si="18"/>
        <v>1</v>
      </c>
      <c r="I132" s="80">
        <v>1804.6</v>
      </c>
      <c r="J132" s="80">
        <f>'Fator aplicado no salr'!$I$33*I132</f>
        <v>1595.3097231915101</v>
      </c>
      <c r="K132" s="79">
        <f t="shared" si="19"/>
        <v>1</v>
      </c>
      <c r="L132" s="92">
        <f t="shared" si="20"/>
        <v>0.94339622641509424</v>
      </c>
      <c r="M132" s="79">
        <f t="shared" si="21"/>
        <v>56</v>
      </c>
      <c r="N132" s="79">
        <f>VLOOKUP(D132,'IBGE 2014'!$A$9:$I$120,3,0)/VLOOKUP(C132,'IBGE 2014'!$A$9:$I$120,3,0)</f>
        <v>0.99216346769475894</v>
      </c>
      <c r="O132" s="79">
        <f>VLOOKUP(D132,'IBGE 2014'!$A$9:$I$120,6,0)</f>
        <v>12.276875927517381</v>
      </c>
      <c r="P132" s="80">
        <f t="shared" si="22"/>
        <v>238316.21786854879</v>
      </c>
      <c r="Q132" s="80">
        <f t="shared" si="23"/>
        <v>5043.857</v>
      </c>
      <c r="R132" s="80">
        <f t="shared" si="24"/>
        <v>233272.3608685488</v>
      </c>
      <c r="S132" s="80">
        <f t="shared" si="25"/>
        <v>0</v>
      </c>
      <c r="T132" s="80">
        <f t="shared" si="26"/>
        <v>1</v>
      </c>
      <c r="U132" s="80">
        <f>VLOOKUP(D132,'IBGE 2014'!$A$9:$I$120,3,0)/VLOOKUP(C132+1,'IBGE 2014'!$A$9:$I$120,3,0)</f>
        <v>1</v>
      </c>
      <c r="V132" s="80">
        <f t="shared" si="27"/>
        <v>254610.45398859546</v>
      </c>
      <c r="W132" s="80">
        <f t="shared" si="28"/>
        <v>0</v>
      </c>
      <c r="X132" s="80">
        <f t="shared" si="29"/>
        <v>254610.45398859546</v>
      </c>
      <c r="Y132" s="120"/>
    </row>
    <row r="133" spans="1:25">
      <c r="A133" s="77">
        <v>121</v>
      </c>
      <c r="B133" s="79">
        <v>2</v>
      </c>
      <c r="C133" s="78">
        <v>61</v>
      </c>
      <c r="D133" s="78">
        <f t="shared" si="15"/>
        <v>61</v>
      </c>
      <c r="E133" s="79">
        <f t="shared" si="16"/>
        <v>60</v>
      </c>
      <c r="F133" s="79">
        <v>30</v>
      </c>
      <c r="G133" s="79">
        <f t="shared" si="17"/>
        <v>1</v>
      </c>
      <c r="H133" s="79">
        <f t="shared" si="18"/>
        <v>0</v>
      </c>
      <c r="I133" s="80">
        <v>1804.6</v>
      </c>
      <c r="J133" s="80">
        <f>'Fator aplicado no salr'!$I$33*I133</f>
        <v>1595.3097231915101</v>
      </c>
      <c r="K133" s="79">
        <f t="shared" si="19"/>
        <v>0</v>
      </c>
      <c r="L133" s="92">
        <f t="shared" si="20"/>
        <v>1</v>
      </c>
      <c r="M133" s="79">
        <f t="shared" si="21"/>
        <v>61</v>
      </c>
      <c r="N133" s="79">
        <f>VLOOKUP(D133,'IBGE 2014'!$A$9:$I$120,3,0)/VLOOKUP(C133,'IBGE 2014'!$A$9:$I$120,3,0)</f>
        <v>1</v>
      </c>
      <c r="O133" s="79">
        <f>VLOOKUP(D133,'IBGE 2014'!$A$9:$I$120,6,0)</f>
        <v>11.26894206432668</v>
      </c>
      <c r="P133" s="80">
        <f t="shared" si="22"/>
        <v>233706.88698892808</v>
      </c>
      <c r="Q133" s="80">
        <f t="shared" si="23"/>
        <v>0</v>
      </c>
      <c r="R133" s="80">
        <f t="shared" si="24"/>
        <v>233706.88698892808</v>
      </c>
      <c r="S133" s="80">
        <f t="shared" si="25"/>
        <v>0</v>
      </c>
      <c r="T133" s="80">
        <f t="shared" si="26"/>
        <v>1</v>
      </c>
      <c r="U133" s="80">
        <f>VLOOKUP(D133,'IBGE 2014'!$A$9:$I$120,3,0)/VLOOKUP(C133+1,'IBGE 2014'!$A$9:$I$120,3,0)</f>
        <v>1.0120707928948234</v>
      </c>
      <c r="V133" s="80">
        <f t="shared" si="27"/>
        <v>236527.91441986535</v>
      </c>
      <c r="W133" s="80">
        <f t="shared" si="28"/>
        <v>0</v>
      </c>
      <c r="X133" s="80">
        <f t="shared" si="29"/>
        <v>236527.91441986535</v>
      </c>
      <c r="Y133" s="120"/>
    </row>
    <row r="134" spans="1:25">
      <c r="A134" s="77">
        <v>122</v>
      </c>
      <c r="B134" s="79">
        <v>1</v>
      </c>
      <c r="C134" s="78">
        <v>58</v>
      </c>
      <c r="D134" s="78">
        <f t="shared" si="15"/>
        <v>65</v>
      </c>
      <c r="E134" s="79">
        <f t="shared" si="16"/>
        <v>65</v>
      </c>
      <c r="F134" s="79">
        <v>28</v>
      </c>
      <c r="G134" s="79">
        <f t="shared" si="17"/>
        <v>7</v>
      </c>
      <c r="H134" s="79">
        <f t="shared" si="18"/>
        <v>7</v>
      </c>
      <c r="I134" s="80">
        <v>1804.6</v>
      </c>
      <c r="J134" s="80">
        <f>'Fator aplicado no salr'!$I$33*I134</f>
        <v>1595.3097231915101</v>
      </c>
      <c r="K134" s="79">
        <f t="shared" si="19"/>
        <v>7</v>
      </c>
      <c r="L134" s="92">
        <f t="shared" si="20"/>
        <v>0.66505711362233577</v>
      </c>
      <c r="M134" s="79">
        <f t="shared" si="21"/>
        <v>65</v>
      </c>
      <c r="N134" s="79">
        <f>VLOOKUP(D134,'IBGE 2014'!$A$9:$I$120,3,0)/VLOOKUP(C134,'IBGE 2014'!$A$9:$I$120,3,0)</f>
        <v>0.91816673421960171</v>
      </c>
      <c r="O134" s="79">
        <f>VLOOKUP(D134,'IBGE 2014'!$A$9:$I$120,6,0)</f>
        <v>10.361611814973374</v>
      </c>
      <c r="P134" s="80">
        <f t="shared" si="22"/>
        <v>131218.83556462472</v>
      </c>
      <c r="Q134" s="80">
        <f t="shared" si="23"/>
        <v>35306.998999999996</v>
      </c>
      <c r="R134" s="80">
        <f t="shared" si="24"/>
        <v>95911.836564624726</v>
      </c>
      <c r="S134" s="80">
        <f t="shared" si="25"/>
        <v>6</v>
      </c>
      <c r="T134" s="80">
        <f t="shared" si="26"/>
        <v>0.70496054043967604</v>
      </c>
      <c r="U134" s="80">
        <f>VLOOKUP(D134,'IBGE 2014'!$A$9:$I$120,3,0)/VLOOKUP(C134+1,'IBGE 2014'!$A$9:$I$120,3,0)</f>
        <v>0.9271441851467348</v>
      </c>
      <c r="V134" s="80">
        <f t="shared" si="27"/>
        <v>140451.94885829085</v>
      </c>
      <c r="W134" s="80">
        <f t="shared" si="28"/>
        <v>30263.142</v>
      </c>
      <c r="X134" s="80">
        <f t="shared" si="29"/>
        <v>110188.80685829086</v>
      </c>
      <c r="Y134" s="120"/>
    </row>
    <row r="135" spans="1:25">
      <c r="A135" s="77">
        <v>123</v>
      </c>
      <c r="B135" s="79">
        <v>2</v>
      </c>
      <c r="C135" s="78">
        <v>62</v>
      </c>
      <c r="D135" s="78">
        <f t="shared" si="15"/>
        <v>62</v>
      </c>
      <c r="E135" s="79">
        <f t="shared" si="16"/>
        <v>60</v>
      </c>
      <c r="F135" s="79">
        <v>29</v>
      </c>
      <c r="G135" s="79">
        <f t="shared" si="17"/>
        <v>1</v>
      </c>
      <c r="H135" s="79">
        <f t="shared" si="18"/>
        <v>0</v>
      </c>
      <c r="I135" s="80">
        <v>1804.6</v>
      </c>
      <c r="J135" s="80">
        <f>'Fator aplicado no salr'!$I$33*I135</f>
        <v>1595.3097231915101</v>
      </c>
      <c r="K135" s="79">
        <f t="shared" si="19"/>
        <v>0</v>
      </c>
      <c r="L135" s="92">
        <f t="shared" si="20"/>
        <v>1</v>
      </c>
      <c r="M135" s="79">
        <f t="shared" si="21"/>
        <v>62</v>
      </c>
      <c r="N135" s="79">
        <f>VLOOKUP(D135,'IBGE 2014'!$A$9:$I$120,3,0)/VLOOKUP(C135,'IBGE 2014'!$A$9:$I$120,3,0)</f>
        <v>1</v>
      </c>
      <c r="O135" s="79">
        <f>VLOOKUP(D135,'IBGE 2014'!$A$9:$I$120,6,0)</f>
        <v>11.049834511016218</v>
      </c>
      <c r="P135" s="80">
        <f t="shared" si="22"/>
        <v>229162.8096560566</v>
      </c>
      <c r="Q135" s="80">
        <f t="shared" si="23"/>
        <v>0</v>
      </c>
      <c r="R135" s="80">
        <f t="shared" si="24"/>
        <v>229162.8096560566</v>
      </c>
      <c r="S135" s="80">
        <f t="shared" si="25"/>
        <v>0</v>
      </c>
      <c r="T135" s="80">
        <f t="shared" si="26"/>
        <v>1</v>
      </c>
      <c r="U135" s="80">
        <f>VLOOKUP(D135,'IBGE 2014'!$A$9:$I$120,3,0)/VLOOKUP(C135+1,'IBGE 2014'!$A$9:$I$120,3,0)</f>
        <v>1.0130109498601925</v>
      </c>
      <c r="V135" s="80">
        <f t="shared" si="27"/>
        <v>232144.43548231237</v>
      </c>
      <c r="W135" s="80">
        <f t="shared" si="28"/>
        <v>0</v>
      </c>
      <c r="X135" s="80">
        <f t="shared" si="29"/>
        <v>232144.43548231237</v>
      </c>
      <c r="Y135" s="120"/>
    </row>
    <row r="136" spans="1:25">
      <c r="A136" s="77">
        <v>124</v>
      </c>
      <c r="B136" s="79">
        <v>2</v>
      </c>
      <c r="C136" s="78">
        <v>50</v>
      </c>
      <c r="D136" s="78">
        <f t="shared" si="15"/>
        <v>55</v>
      </c>
      <c r="E136" s="79">
        <f t="shared" si="16"/>
        <v>60</v>
      </c>
      <c r="F136" s="79">
        <v>31</v>
      </c>
      <c r="G136" s="79">
        <f t="shared" si="17"/>
        <v>1</v>
      </c>
      <c r="H136" s="79">
        <f t="shared" si="18"/>
        <v>5</v>
      </c>
      <c r="I136" s="80">
        <v>1852.78</v>
      </c>
      <c r="J136" s="80">
        <f>'Fator aplicado no salr'!$I$33*I136</f>
        <v>1637.9019998530234</v>
      </c>
      <c r="K136" s="79">
        <f t="shared" si="19"/>
        <v>5</v>
      </c>
      <c r="L136" s="92">
        <f t="shared" si="20"/>
        <v>0.74725817286605678</v>
      </c>
      <c r="M136" s="79">
        <f t="shared" si="21"/>
        <v>55</v>
      </c>
      <c r="N136" s="79">
        <f>VLOOKUP(D136,'IBGE 2014'!$A$9:$I$120,3,0)/VLOOKUP(C136,'IBGE 2014'!$A$9:$I$120,3,0)</f>
        <v>0.96864926052612155</v>
      </c>
      <c r="O136" s="79">
        <f>VLOOKUP(D136,'IBGE 2014'!$A$9:$I$120,6,0)</f>
        <v>12.461864196915771</v>
      </c>
      <c r="P136" s="80">
        <f t="shared" si="22"/>
        <v>192066.44793792305</v>
      </c>
      <c r="Q136" s="80">
        <f t="shared" si="23"/>
        <v>25892.6005</v>
      </c>
      <c r="R136" s="80">
        <f t="shared" si="24"/>
        <v>166173.84743792305</v>
      </c>
      <c r="S136" s="80">
        <f t="shared" si="25"/>
        <v>4</v>
      </c>
      <c r="T136" s="80">
        <f t="shared" si="26"/>
        <v>0.79209366323802022</v>
      </c>
      <c r="U136" s="80">
        <f>VLOOKUP(D136,'IBGE 2014'!$A$9:$I$120,3,0)/VLOOKUP(C136+1,'IBGE 2014'!$A$9:$I$120,3,0)</f>
        <v>0.97397051599678397</v>
      </c>
      <c r="V136" s="80">
        <f t="shared" si="27"/>
        <v>204708.85482356406</v>
      </c>
      <c r="W136" s="80">
        <f t="shared" si="28"/>
        <v>20714.080399999999</v>
      </c>
      <c r="X136" s="80">
        <f t="shared" si="29"/>
        <v>183994.77442356406</v>
      </c>
      <c r="Y136" s="120"/>
    </row>
    <row r="137" spans="1:25">
      <c r="A137" s="77">
        <v>125</v>
      </c>
      <c r="B137" s="79">
        <v>2</v>
      </c>
      <c r="C137" s="78">
        <v>50</v>
      </c>
      <c r="D137" s="78">
        <f t="shared" si="15"/>
        <v>55</v>
      </c>
      <c r="E137" s="79">
        <f t="shared" si="16"/>
        <v>60</v>
      </c>
      <c r="F137" s="79">
        <v>28</v>
      </c>
      <c r="G137" s="79">
        <f t="shared" si="17"/>
        <v>2</v>
      </c>
      <c r="H137" s="79">
        <f t="shared" si="18"/>
        <v>5</v>
      </c>
      <c r="I137" s="80">
        <v>2352.81</v>
      </c>
      <c r="J137" s="80">
        <f>'Fator aplicado no salr'!$I$33*I137</f>
        <v>2079.9405241173758</v>
      </c>
      <c r="K137" s="79">
        <f t="shared" si="19"/>
        <v>5</v>
      </c>
      <c r="L137" s="92">
        <f t="shared" si="20"/>
        <v>0.74725817286605678</v>
      </c>
      <c r="M137" s="79">
        <f t="shared" si="21"/>
        <v>55</v>
      </c>
      <c r="N137" s="79">
        <f>VLOOKUP(D137,'IBGE 2014'!$A$9:$I$120,3,0)/VLOOKUP(C137,'IBGE 2014'!$A$9:$I$120,3,0)</f>
        <v>0.96864926052612155</v>
      </c>
      <c r="O137" s="79">
        <f>VLOOKUP(D137,'IBGE 2014'!$A$9:$I$120,6,0)</f>
        <v>12.461864196915771</v>
      </c>
      <c r="P137" s="80">
        <f t="shared" si="22"/>
        <v>243901.520619191</v>
      </c>
      <c r="Q137" s="80">
        <f t="shared" si="23"/>
        <v>32880.519749999999</v>
      </c>
      <c r="R137" s="80">
        <f t="shared" si="24"/>
        <v>211021.00086919099</v>
      </c>
      <c r="S137" s="80">
        <f t="shared" si="25"/>
        <v>4</v>
      </c>
      <c r="T137" s="80">
        <f t="shared" si="26"/>
        <v>0.79209366323802022</v>
      </c>
      <c r="U137" s="80">
        <f>VLOOKUP(D137,'IBGE 2014'!$A$9:$I$120,3,0)/VLOOKUP(C137+1,'IBGE 2014'!$A$9:$I$120,3,0)</f>
        <v>0.97397051599678397</v>
      </c>
      <c r="V137" s="80">
        <f t="shared" si="27"/>
        <v>259955.87210431337</v>
      </c>
      <c r="W137" s="80">
        <f t="shared" si="28"/>
        <v>26304.415799999999</v>
      </c>
      <c r="X137" s="80">
        <f t="shared" si="29"/>
        <v>233651.45630431338</v>
      </c>
      <c r="Y137" s="120"/>
    </row>
    <row r="138" spans="1:25">
      <c r="A138" s="77">
        <v>126</v>
      </c>
      <c r="B138" s="79">
        <v>2</v>
      </c>
      <c r="C138" s="78">
        <v>48</v>
      </c>
      <c r="D138" s="78">
        <f t="shared" si="15"/>
        <v>55</v>
      </c>
      <c r="E138" s="79">
        <f t="shared" si="16"/>
        <v>60</v>
      </c>
      <c r="F138" s="79">
        <v>29</v>
      </c>
      <c r="G138" s="79">
        <f t="shared" si="17"/>
        <v>1</v>
      </c>
      <c r="H138" s="79">
        <f t="shared" si="18"/>
        <v>7</v>
      </c>
      <c r="I138" s="80">
        <v>3328.12</v>
      </c>
      <c r="J138" s="80">
        <f>'Fator aplicado no salr'!$I$33*I138</f>
        <v>2942.1379784706464</v>
      </c>
      <c r="K138" s="79">
        <f t="shared" si="19"/>
        <v>7</v>
      </c>
      <c r="L138" s="92">
        <f t="shared" si="20"/>
        <v>0.66505711362233577</v>
      </c>
      <c r="M138" s="79">
        <f t="shared" si="21"/>
        <v>55</v>
      </c>
      <c r="N138" s="79">
        <f>VLOOKUP(D138,'IBGE 2014'!$A$9:$I$120,3,0)/VLOOKUP(C138,'IBGE 2014'!$A$9:$I$120,3,0)</f>
        <v>0.95918664064922943</v>
      </c>
      <c r="O138" s="79">
        <f>VLOOKUP(D138,'IBGE 2014'!$A$9:$I$120,6,0)</f>
        <v>12.461864196915771</v>
      </c>
      <c r="P138" s="80">
        <f t="shared" si="22"/>
        <v>304054.52228499798</v>
      </c>
      <c r="Q138" s="80">
        <f t="shared" si="23"/>
        <v>65114.667800000003</v>
      </c>
      <c r="R138" s="80">
        <f t="shared" si="24"/>
        <v>238939.85448499798</v>
      </c>
      <c r="S138" s="80">
        <f t="shared" si="25"/>
        <v>6</v>
      </c>
      <c r="T138" s="80">
        <f t="shared" si="26"/>
        <v>0.70496054043967604</v>
      </c>
      <c r="U138" s="80">
        <f>VLOOKUP(D138,'IBGE 2014'!$A$9:$I$120,3,0)/VLOOKUP(C138+1,'IBGE 2014'!$A$9:$I$120,3,0)</f>
        <v>0.96373216126033501</v>
      </c>
      <c r="V138" s="80">
        <f t="shared" si="27"/>
        <v>323825.1410660026</v>
      </c>
      <c r="W138" s="80">
        <f t="shared" si="28"/>
        <v>55812.572400000005</v>
      </c>
      <c r="X138" s="80">
        <f t="shared" si="29"/>
        <v>268012.5686660026</v>
      </c>
      <c r="Y138" s="120"/>
    </row>
    <row r="139" spans="1:25">
      <c r="A139" s="77">
        <v>127</v>
      </c>
      <c r="B139" s="79">
        <v>2</v>
      </c>
      <c r="C139" s="78">
        <v>47</v>
      </c>
      <c r="D139" s="78">
        <f t="shared" si="15"/>
        <v>55</v>
      </c>
      <c r="E139" s="79">
        <f t="shared" si="16"/>
        <v>60</v>
      </c>
      <c r="F139" s="79">
        <v>28</v>
      </c>
      <c r="G139" s="79">
        <f t="shared" si="17"/>
        <v>2</v>
      </c>
      <c r="H139" s="79">
        <f t="shared" si="18"/>
        <v>8</v>
      </c>
      <c r="I139" s="80">
        <v>2650.12</v>
      </c>
      <c r="J139" s="80">
        <f>'Fator aplicado no salr'!$I$33*I139</f>
        <v>2342.7697016647926</v>
      </c>
      <c r="K139" s="79">
        <f t="shared" si="19"/>
        <v>8</v>
      </c>
      <c r="L139" s="92">
        <f t="shared" si="20"/>
        <v>0.62741237134182615</v>
      </c>
      <c r="M139" s="79">
        <f t="shared" si="21"/>
        <v>55</v>
      </c>
      <c r="N139" s="79">
        <f>VLOOKUP(D139,'IBGE 2014'!$A$9:$I$120,3,0)/VLOOKUP(C139,'IBGE 2014'!$A$9:$I$120,3,0)</f>
        <v>0.95498601871751687</v>
      </c>
      <c r="O139" s="79">
        <f>VLOOKUP(D139,'IBGE 2014'!$A$9:$I$120,6,0)</f>
        <v>12.461864196915771</v>
      </c>
      <c r="P139" s="80">
        <f t="shared" si="22"/>
        <v>227408.16648186819</v>
      </c>
      <c r="Q139" s="80">
        <f t="shared" si="23"/>
        <v>59256.683199999999</v>
      </c>
      <c r="R139" s="80">
        <f t="shared" si="24"/>
        <v>168151.48328186819</v>
      </c>
      <c r="S139" s="80">
        <f t="shared" si="25"/>
        <v>7</v>
      </c>
      <c r="T139" s="80">
        <f t="shared" si="26"/>
        <v>0.66505711362233577</v>
      </c>
      <c r="U139" s="80">
        <f>VLOOKUP(D139,'IBGE 2014'!$A$9:$I$120,3,0)/VLOOKUP(C139+1,'IBGE 2014'!$A$9:$I$120,3,0)</f>
        <v>0.95918664064922943</v>
      </c>
      <c r="V139" s="80">
        <f t="shared" si="27"/>
        <v>242112.95584231304</v>
      </c>
      <c r="W139" s="80">
        <f t="shared" si="28"/>
        <v>51849.597800000003</v>
      </c>
      <c r="X139" s="80">
        <f t="shared" si="29"/>
        <v>190263.35804231302</v>
      </c>
      <c r="Y139" s="120"/>
    </row>
    <row r="140" spans="1:25">
      <c r="A140" s="77">
        <v>128</v>
      </c>
      <c r="B140" s="79">
        <v>1</v>
      </c>
      <c r="C140" s="78">
        <v>49</v>
      </c>
      <c r="D140" s="78">
        <f t="shared" si="15"/>
        <v>60</v>
      </c>
      <c r="E140" s="79">
        <f t="shared" si="16"/>
        <v>65</v>
      </c>
      <c r="F140" s="79">
        <v>29</v>
      </c>
      <c r="G140" s="79">
        <f t="shared" si="17"/>
        <v>6</v>
      </c>
      <c r="H140" s="79">
        <f t="shared" si="18"/>
        <v>11</v>
      </c>
      <c r="I140" s="80">
        <v>2653.55</v>
      </c>
      <c r="J140" s="80">
        <f>'Fator aplicado no salr'!$I$33*I140</f>
        <v>2345.8019040091053</v>
      </c>
      <c r="K140" s="79">
        <f t="shared" si="19"/>
        <v>11</v>
      </c>
      <c r="L140" s="92">
        <f t="shared" si="20"/>
        <v>0.52678752539162021</v>
      </c>
      <c r="M140" s="79">
        <f t="shared" si="21"/>
        <v>60</v>
      </c>
      <c r="N140" s="79">
        <f>VLOOKUP(D140,'IBGE 2014'!$A$9:$I$120,3,0)/VLOOKUP(C140,'IBGE 2014'!$A$9:$I$120,3,0)</f>
        <v>0.92081167538083242</v>
      </c>
      <c r="O140" s="79">
        <f>VLOOKUP(D140,'IBGE 2014'!$A$9:$I$120,6,0)</f>
        <v>11.482229001501651</v>
      </c>
      <c r="P140" s="80">
        <f t="shared" si="22"/>
        <v>169850.64104094321</v>
      </c>
      <c r="Q140" s="80">
        <f t="shared" si="23"/>
        <v>81583.394750000021</v>
      </c>
      <c r="R140" s="80">
        <f t="shared" si="24"/>
        <v>88267.246290943192</v>
      </c>
      <c r="S140" s="80">
        <f t="shared" si="25"/>
        <v>10</v>
      </c>
      <c r="T140" s="80">
        <f t="shared" si="26"/>
        <v>0.55839477691511752</v>
      </c>
      <c r="U140" s="80">
        <f>VLOOKUP(D140,'IBGE 2014'!$A$9:$I$120,3,0)/VLOOKUP(C140+1,'IBGE 2014'!$A$9:$I$120,3,0)</f>
        <v>0.92550978819157592</v>
      </c>
      <c r="V140" s="80">
        <f t="shared" si="27"/>
        <v>180960.27789171075</v>
      </c>
      <c r="W140" s="80">
        <f t="shared" si="28"/>
        <v>74166.722500000018</v>
      </c>
      <c r="X140" s="80">
        <f t="shared" si="29"/>
        <v>106793.55539171073</v>
      </c>
      <c r="Y140" s="120"/>
    </row>
    <row r="141" spans="1:25">
      <c r="A141" s="77">
        <v>129</v>
      </c>
      <c r="B141" s="79">
        <v>1</v>
      </c>
      <c r="C141" s="78">
        <v>57</v>
      </c>
      <c r="D141" s="78">
        <f t="shared" si="15"/>
        <v>63</v>
      </c>
      <c r="E141" s="79">
        <f t="shared" si="16"/>
        <v>65</v>
      </c>
      <c r="F141" s="79">
        <v>29</v>
      </c>
      <c r="G141" s="79">
        <f t="shared" si="17"/>
        <v>6</v>
      </c>
      <c r="H141" s="79">
        <f t="shared" si="18"/>
        <v>6</v>
      </c>
      <c r="I141" s="80">
        <v>2553.75</v>
      </c>
      <c r="J141" s="80">
        <f>'Fator aplicado no salr'!$I$33*I141</f>
        <v>2257.5763081016948</v>
      </c>
      <c r="K141" s="79">
        <f t="shared" si="19"/>
        <v>6</v>
      </c>
      <c r="L141" s="92">
        <f t="shared" si="20"/>
        <v>0.70496054043967604</v>
      </c>
      <c r="M141" s="79">
        <f t="shared" si="21"/>
        <v>63</v>
      </c>
      <c r="N141" s="79">
        <f>VLOOKUP(D141,'IBGE 2014'!$A$9:$I$120,3,0)/VLOOKUP(C141,'IBGE 2014'!$A$9:$I$120,3,0)</f>
        <v>0.93675890568671516</v>
      </c>
      <c r="O141" s="79">
        <f>VLOOKUP(D141,'IBGE 2014'!$A$9:$I$120,6,0)</f>
        <v>10.825249101319233</v>
      </c>
      <c r="P141" s="80">
        <f t="shared" si="22"/>
        <v>209805.23908104736</v>
      </c>
      <c r="Q141" s="80">
        <f t="shared" si="23"/>
        <v>42826.387499999997</v>
      </c>
      <c r="R141" s="80">
        <f t="shared" si="24"/>
        <v>166978.85158104735</v>
      </c>
      <c r="S141" s="80">
        <f t="shared" si="25"/>
        <v>5</v>
      </c>
      <c r="T141" s="80">
        <f t="shared" si="26"/>
        <v>0.74725817286605678</v>
      </c>
      <c r="U141" s="80">
        <f>VLOOKUP(D141,'IBGE 2014'!$A$9:$I$120,3,0)/VLOOKUP(C141+1,'IBGE 2014'!$A$9:$I$120,3,0)</f>
        <v>0.94530280402154698</v>
      </c>
      <c r="V141" s="80">
        <f t="shared" si="27"/>
        <v>224421.93863715098</v>
      </c>
      <c r="W141" s="80">
        <f t="shared" si="28"/>
        <v>35688.65625</v>
      </c>
      <c r="X141" s="80">
        <f t="shared" si="29"/>
        <v>188733.28238715098</v>
      </c>
      <c r="Y141" s="120"/>
    </row>
    <row r="142" spans="1:25">
      <c r="A142" s="77">
        <v>130</v>
      </c>
      <c r="B142" s="79">
        <v>2</v>
      </c>
      <c r="C142" s="78">
        <v>48</v>
      </c>
      <c r="D142" s="78">
        <f t="shared" ref="D142:D205" si="30">IF(IF(C142+G142&gt;70,70,IF(C142+G142&lt;E142,IF(B142=1,IF(C142+G142&lt;60,60,C142+G142),IF(C142+G142&lt;55,55,C142+G142)),E142))&lt;C142,C142,IF(C142+G142&gt;70,70,IF(C142+G142&lt;E142,IF(B142=1,IF(C142+G142&lt;60,60,C142+G142),IF(C142+G142&lt;55,55,C142+G142)),E142)))</f>
        <v>55</v>
      </c>
      <c r="E142" s="79">
        <f t="shared" ref="E142:E205" si="31">IF(B142=1,65,60)</f>
        <v>60</v>
      </c>
      <c r="F142" s="79">
        <v>29</v>
      </c>
      <c r="G142" s="79">
        <f t="shared" ref="G142:G205" si="32">IF(B142=1,IF(35-F142&lt;=1,1,35-F142),IF(30-F142&lt;=1,1,30-F142))</f>
        <v>1</v>
      </c>
      <c r="H142" s="79">
        <f t="shared" ref="H142:H205" si="33">D142-C142</f>
        <v>7</v>
      </c>
      <c r="I142" s="80">
        <v>2264.66</v>
      </c>
      <c r="J142" s="80">
        <f>'Fator aplicado no salr'!$I$33*I142</f>
        <v>2002.013807892544</v>
      </c>
      <c r="K142" s="79">
        <f t="shared" ref="K142:K205" si="34">H142</f>
        <v>7</v>
      </c>
      <c r="L142" s="92">
        <f t="shared" ref="L142:L205" si="35">(1/(1+$F$6))^K142</f>
        <v>0.66505711362233577</v>
      </c>
      <c r="M142" s="79">
        <f t="shared" ref="M142:M205" si="36">D142</f>
        <v>55</v>
      </c>
      <c r="N142" s="79">
        <f>VLOOKUP(D142,'IBGE 2014'!$A$9:$I$120,3,0)/VLOOKUP(C142,'IBGE 2014'!$A$9:$I$120,3,0)</f>
        <v>0.95918664064922943</v>
      </c>
      <c r="O142" s="79">
        <f>VLOOKUP(D142,'IBGE 2014'!$A$9:$I$120,6,0)</f>
        <v>12.461864196915771</v>
      </c>
      <c r="P142" s="80">
        <f t="shared" ref="P142:P205" si="37">J142*L142*N142*O142*13</f>
        <v>206897.62221252342</v>
      </c>
      <c r="Q142" s="80">
        <f t="shared" ref="Q142:Q205" si="38">0.215*I142*13*H142+IF(J142&gt;5839.45,0.11*(J142-5839.45)*O142*N142*L142*13,0)</f>
        <v>44308.072899999999</v>
      </c>
      <c r="R142" s="80">
        <f t="shared" ref="R142:R205" si="39">P142-Q142</f>
        <v>162589.54931252342</v>
      </c>
      <c r="S142" s="80">
        <f t="shared" ref="S142:S205" si="40">IF(K142=0,0,K142-1)</f>
        <v>6</v>
      </c>
      <c r="T142" s="80">
        <f t="shared" ref="T142:T205" si="41">(1/(1+$F$6))^S142</f>
        <v>0.70496054043967604</v>
      </c>
      <c r="U142" s="80">
        <f>VLOOKUP(D142,'IBGE 2014'!$A$9:$I$120,3,0)/VLOOKUP(C142+1,'IBGE 2014'!$A$9:$I$120,3,0)</f>
        <v>0.96373216126033501</v>
      </c>
      <c r="V142" s="80">
        <f t="shared" ref="V142:V205" si="42">J142*T142*U142*13*O142</f>
        <v>220350.78181271505</v>
      </c>
      <c r="W142" s="80">
        <f t="shared" ref="W142:W205" si="43">0.215*I142*13*S142+IF(J142&gt;5839.45,0.11*(J142-5839.45)*O142*U142*T142*13,0)</f>
        <v>37978.3482</v>
      </c>
      <c r="X142" s="80">
        <f t="shared" ref="X142:X205" si="44">V142-W142</f>
        <v>182372.43361271505</v>
      </c>
      <c r="Y142" s="120"/>
    </row>
    <row r="143" spans="1:25">
      <c r="A143" s="77">
        <v>131</v>
      </c>
      <c r="B143" s="79">
        <v>2</v>
      </c>
      <c r="C143" s="78">
        <v>50</v>
      </c>
      <c r="D143" s="78">
        <f t="shared" si="30"/>
        <v>55</v>
      </c>
      <c r="E143" s="79">
        <f t="shared" si="31"/>
        <v>60</v>
      </c>
      <c r="F143" s="79">
        <v>29</v>
      </c>
      <c r="G143" s="79">
        <f t="shared" si="32"/>
        <v>1</v>
      </c>
      <c r="H143" s="79">
        <f t="shared" si="33"/>
        <v>5</v>
      </c>
      <c r="I143" s="80">
        <v>3028.35</v>
      </c>
      <c r="J143" s="80">
        <f>'Fator aplicado no salr'!$I$33*I143</f>
        <v>2677.1341018657927</v>
      </c>
      <c r="K143" s="79">
        <f t="shared" si="34"/>
        <v>5</v>
      </c>
      <c r="L143" s="92">
        <f t="shared" si="35"/>
        <v>0.74725817286605678</v>
      </c>
      <c r="M143" s="79">
        <f t="shared" si="36"/>
        <v>55</v>
      </c>
      <c r="N143" s="79">
        <f>VLOOKUP(D143,'IBGE 2014'!$A$9:$I$120,3,0)/VLOOKUP(C143,'IBGE 2014'!$A$9:$I$120,3,0)</f>
        <v>0.96864926052612155</v>
      </c>
      <c r="O143" s="79">
        <f>VLOOKUP(D143,'IBGE 2014'!$A$9:$I$120,6,0)</f>
        <v>12.461864196915771</v>
      </c>
      <c r="P143" s="80">
        <f t="shared" si="37"/>
        <v>313930.64886970352</v>
      </c>
      <c r="Q143" s="80">
        <f t="shared" si="38"/>
        <v>42321.191250000003</v>
      </c>
      <c r="R143" s="80">
        <f t="shared" si="39"/>
        <v>271609.45761970349</v>
      </c>
      <c r="S143" s="80">
        <f t="shared" si="40"/>
        <v>4</v>
      </c>
      <c r="T143" s="80">
        <f t="shared" si="41"/>
        <v>0.79209366323802022</v>
      </c>
      <c r="U143" s="80">
        <f>VLOOKUP(D143,'IBGE 2014'!$A$9:$I$120,3,0)/VLOOKUP(C143+1,'IBGE 2014'!$A$9:$I$120,3,0)</f>
        <v>0.97397051599678397</v>
      </c>
      <c r="V143" s="80">
        <f t="shared" si="42"/>
        <v>334594.53389228095</v>
      </c>
      <c r="W143" s="80">
        <f t="shared" si="43"/>
        <v>33856.953000000001</v>
      </c>
      <c r="X143" s="80">
        <f t="shared" si="44"/>
        <v>300737.58089228097</v>
      </c>
      <c r="Y143" s="120"/>
    </row>
    <row r="144" spans="1:25">
      <c r="A144" s="77">
        <v>132</v>
      </c>
      <c r="B144" s="79">
        <v>2</v>
      </c>
      <c r="C144" s="78">
        <v>54</v>
      </c>
      <c r="D144" s="78">
        <f t="shared" si="30"/>
        <v>55</v>
      </c>
      <c r="E144" s="79">
        <f t="shared" si="31"/>
        <v>60</v>
      </c>
      <c r="F144" s="79">
        <v>31</v>
      </c>
      <c r="G144" s="79">
        <f t="shared" si="32"/>
        <v>1</v>
      </c>
      <c r="H144" s="79">
        <f t="shared" si="33"/>
        <v>1</v>
      </c>
      <c r="I144" s="80">
        <v>2794.67</v>
      </c>
      <c r="J144" s="80">
        <f>'Fator aplicado no salr'!$I$33*I144</f>
        <v>2470.5553718894034</v>
      </c>
      <c r="K144" s="79">
        <f t="shared" si="34"/>
        <v>1</v>
      </c>
      <c r="L144" s="92">
        <f t="shared" si="35"/>
        <v>0.94339622641509424</v>
      </c>
      <c r="M144" s="79">
        <f t="shared" si="36"/>
        <v>55</v>
      </c>
      <c r="N144" s="79">
        <f>VLOOKUP(D144,'IBGE 2014'!$A$9:$I$120,3,0)/VLOOKUP(C144,'IBGE 2014'!$A$9:$I$120,3,0)</f>
        <v>0.99270729426697146</v>
      </c>
      <c r="O144" s="79">
        <f>VLOOKUP(D144,'IBGE 2014'!$A$9:$I$120,6,0)</f>
        <v>12.461864196915771</v>
      </c>
      <c r="P144" s="80">
        <f t="shared" si="37"/>
        <v>374831.69459250371</v>
      </c>
      <c r="Q144" s="80">
        <f t="shared" si="38"/>
        <v>7811.1026500000007</v>
      </c>
      <c r="R144" s="80">
        <f t="shared" si="39"/>
        <v>367020.5919425037</v>
      </c>
      <c r="S144" s="80">
        <f t="shared" si="40"/>
        <v>0</v>
      </c>
      <c r="T144" s="80">
        <f t="shared" si="41"/>
        <v>1</v>
      </c>
      <c r="U144" s="80">
        <f>VLOOKUP(D144,'IBGE 2014'!$A$9:$I$120,3,0)/VLOOKUP(C144+1,'IBGE 2014'!$A$9:$I$120,3,0)</f>
        <v>1</v>
      </c>
      <c r="V144" s="80">
        <f t="shared" si="42"/>
        <v>400240.43196080433</v>
      </c>
      <c r="W144" s="80">
        <f t="shared" si="43"/>
        <v>0</v>
      </c>
      <c r="X144" s="80">
        <f t="shared" si="44"/>
        <v>400240.43196080433</v>
      </c>
      <c r="Y144" s="120"/>
    </row>
    <row r="145" spans="1:25">
      <c r="A145" s="77">
        <v>133</v>
      </c>
      <c r="B145" s="79">
        <v>1</v>
      </c>
      <c r="C145" s="78">
        <v>49</v>
      </c>
      <c r="D145" s="78">
        <f t="shared" si="30"/>
        <v>60</v>
      </c>
      <c r="E145" s="79">
        <f t="shared" si="31"/>
        <v>65</v>
      </c>
      <c r="F145" s="79">
        <v>32</v>
      </c>
      <c r="G145" s="79">
        <f t="shared" si="32"/>
        <v>3</v>
      </c>
      <c r="H145" s="79">
        <f t="shared" si="33"/>
        <v>11</v>
      </c>
      <c r="I145" s="80">
        <v>2601.9299999999998</v>
      </c>
      <c r="J145" s="80">
        <f>'Fator aplicado no salr'!$I$33*I145</f>
        <v>2300.1685847632084</v>
      </c>
      <c r="K145" s="79">
        <f t="shared" si="34"/>
        <v>11</v>
      </c>
      <c r="L145" s="92">
        <f t="shared" si="35"/>
        <v>0.52678752539162021</v>
      </c>
      <c r="M145" s="79">
        <f t="shared" si="36"/>
        <v>60</v>
      </c>
      <c r="N145" s="79">
        <f>VLOOKUP(D145,'IBGE 2014'!$A$9:$I$120,3,0)/VLOOKUP(C145,'IBGE 2014'!$A$9:$I$120,3,0)</f>
        <v>0.92081167538083242</v>
      </c>
      <c r="O145" s="79">
        <f>VLOOKUP(D145,'IBGE 2014'!$A$9:$I$120,6,0)</f>
        <v>11.482229001501651</v>
      </c>
      <c r="P145" s="80">
        <f t="shared" si="37"/>
        <v>166546.50503802884</v>
      </c>
      <c r="Q145" s="80">
        <f t="shared" si="38"/>
        <v>79996.337849999996</v>
      </c>
      <c r="R145" s="80">
        <f t="shared" si="39"/>
        <v>86550.167188028849</v>
      </c>
      <c r="S145" s="80">
        <f t="shared" si="40"/>
        <v>10</v>
      </c>
      <c r="T145" s="80">
        <f t="shared" si="41"/>
        <v>0.55839477691511752</v>
      </c>
      <c r="U145" s="80">
        <f>VLOOKUP(D145,'IBGE 2014'!$A$9:$I$120,3,0)/VLOOKUP(C145+1,'IBGE 2014'!$A$9:$I$120,3,0)</f>
        <v>0.92550978819157592</v>
      </c>
      <c r="V145" s="80">
        <f t="shared" si="42"/>
        <v>177440.02406390643</v>
      </c>
      <c r="W145" s="80">
        <f t="shared" si="43"/>
        <v>72723.943499999994</v>
      </c>
      <c r="X145" s="80">
        <f t="shared" si="44"/>
        <v>104716.08056390643</v>
      </c>
      <c r="Y145" s="120"/>
    </row>
    <row r="146" spans="1:25">
      <c r="A146" s="77">
        <v>134</v>
      </c>
      <c r="B146" s="79">
        <v>1</v>
      </c>
      <c r="C146" s="78">
        <v>52</v>
      </c>
      <c r="D146" s="78">
        <f t="shared" si="30"/>
        <v>60</v>
      </c>
      <c r="E146" s="79">
        <f t="shared" si="31"/>
        <v>65</v>
      </c>
      <c r="F146" s="79">
        <v>29</v>
      </c>
      <c r="G146" s="79">
        <f t="shared" si="32"/>
        <v>6</v>
      </c>
      <c r="H146" s="79">
        <f t="shared" si="33"/>
        <v>8</v>
      </c>
      <c r="I146" s="80">
        <v>2746.49</v>
      </c>
      <c r="J146" s="80">
        <f>'Fator aplicado no salr'!$I$33*I146</f>
        <v>2427.9630952278899</v>
      </c>
      <c r="K146" s="79">
        <f t="shared" si="34"/>
        <v>8</v>
      </c>
      <c r="L146" s="92">
        <f t="shared" si="35"/>
        <v>0.62741237134182615</v>
      </c>
      <c r="M146" s="79">
        <f t="shared" si="36"/>
        <v>60</v>
      </c>
      <c r="N146" s="79">
        <f>VLOOKUP(D146,'IBGE 2014'!$A$9:$I$120,3,0)/VLOOKUP(C146,'IBGE 2014'!$A$9:$I$120,3,0)</f>
        <v>0.93609798576010728</v>
      </c>
      <c r="O146" s="79">
        <f>VLOOKUP(D146,'IBGE 2014'!$A$9:$I$120,6,0)</f>
        <v>11.482229001501651</v>
      </c>
      <c r="P146" s="80">
        <f t="shared" si="37"/>
        <v>212856.06358979005</v>
      </c>
      <c r="Q146" s="80">
        <f t="shared" si="38"/>
        <v>61411.516399999993</v>
      </c>
      <c r="R146" s="80">
        <f t="shared" si="39"/>
        <v>151444.54718979006</v>
      </c>
      <c r="S146" s="80">
        <f t="shared" si="40"/>
        <v>7</v>
      </c>
      <c r="T146" s="80">
        <f t="shared" si="41"/>
        <v>0.66505711362233577</v>
      </c>
      <c r="U146" s="80">
        <f>VLOOKUP(D146,'IBGE 2014'!$A$9:$I$120,3,0)/VLOOKUP(C146+1,'IBGE 2014'!$A$9:$I$120,3,0)</f>
        <v>0.94205397670544133</v>
      </c>
      <c r="V146" s="80">
        <f t="shared" si="42"/>
        <v>227062.99818418422</v>
      </c>
      <c r="W146" s="80">
        <f t="shared" si="43"/>
        <v>53735.076849999998</v>
      </c>
      <c r="X146" s="80">
        <f t="shared" si="44"/>
        <v>173327.92133418424</v>
      </c>
      <c r="Y146" s="120"/>
    </row>
    <row r="147" spans="1:25">
      <c r="A147" s="77">
        <v>135</v>
      </c>
      <c r="B147" s="79">
        <v>1</v>
      </c>
      <c r="C147" s="78">
        <v>52</v>
      </c>
      <c r="D147" s="78">
        <f t="shared" si="30"/>
        <v>60</v>
      </c>
      <c r="E147" s="79">
        <f t="shared" si="31"/>
        <v>65</v>
      </c>
      <c r="F147" s="79">
        <v>29</v>
      </c>
      <c r="G147" s="79">
        <f t="shared" si="32"/>
        <v>6</v>
      </c>
      <c r="H147" s="79">
        <f t="shared" si="33"/>
        <v>8</v>
      </c>
      <c r="I147" s="80">
        <v>2746.49</v>
      </c>
      <c r="J147" s="80">
        <f>'Fator aplicado no salr'!$I$33*I147</f>
        <v>2427.9630952278899</v>
      </c>
      <c r="K147" s="79">
        <f t="shared" si="34"/>
        <v>8</v>
      </c>
      <c r="L147" s="92">
        <f t="shared" si="35"/>
        <v>0.62741237134182615</v>
      </c>
      <c r="M147" s="79">
        <f t="shared" si="36"/>
        <v>60</v>
      </c>
      <c r="N147" s="79">
        <f>VLOOKUP(D147,'IBGE 2014'!$A$9:$I$120,3,0)/VLOOKUP(C147,'IBGE 2014'!$A$9:$I$120,3,0)</f>
        <v>0.93609798576010728</v>
      </c>
      <c r="O147" s="79">
        <f>VLOOKUP(D147,'IBGE 2014'!$A$9:$I$120,6,0)</f>
        <v>11.482229001501651</v>
      </c>
      <c r="P147" s="80">
        <f t="shared" si="37"/>
        <v>212856.06358979005</v>
      </c>
      <c r="Q147" s="80">
        <f t="shared" si="38"/>
        <v>61411.516399999993</v>
      </c>
      <c r="R147" s="80">
        <f t="shared" si="39"/>
        <v>151444.54718979006</v>
      </c>
      <c r="S147" s="80">
        <f t="shared" si="40"/>
        <v>7</v>
      </c>
      <c r="T147" s="80">
        <f t="shared" si="41"/>
        <v>0.66505711362233577</v>
      </c>
      <c r="U147" s="80">
        <f>VLOOKUP(D147,'IBGE 2014'!$A$9:$I$120,3,0)/VLOOKUP(C147+1,'IBGE 2014'!$A$9:$I$120,3,0)</f>
        <v>0.94205397670544133</v>
      </c>
      <c r="V147" s="80">
        <f t="shared" si="42"/>
        <v>227062.99818418422</v>
      </c>
      <c r="W147" s="80">
        <f t="shared" si="43"/>
        <v>53735.076849999998</v>
      </c>
      <c r="X147" s="80">
        <f t="shared" si="44"/>
        <v>173327.92133418424</v>
      </c>
      <c r="Y147" s="120"/>
    </row>
    <row r="148" spans="1:25">
      <c r="A148" s="77">
        <v>136</v>
      </c>
      <c r="B148" s="79">
        <v>2</v>
      </c>
      <c r="C148" s="78">
        <v>51</v>
      </c>
      <c r="D148" s="78">
        <f t="shared" si="30"/>
        <v>55</v>
      </c>
      <c r="E148" s="79">
        <f t="shared" si="31"/>
        <v>60</v>
      </c>
      <c r="F148" s="79">
        <v>29</v>
      </c>
      <c r="G148" s="79">
        <f t="shared" si="32"/>
        <v>1</v>
      </c>
      <c r="H148" s="79">
        <f t="shared" si="33"/>
        <v>4</v>
      </c>
      <c r="I148" s="80">
        <v>2071.92</v>
      </c>
      <c r="J148" s="80">
        <f>'Fator aplicado no salr'!$I$33*I148</f>
        <v>1831.6270207663492</v>
      </c>
      <c r="K148" s="79">
        <f t="shared" si="34"/>
        <v>4</v>
      </c>
      <c r="L148" s="92">
        <f t="shared" si="35"/>
        <v>0.79209366323802022</v>
      </c>
      <c r="M148" s="79">
        <f t="shared" si="36"/>
        <v>55</v>
      </c>
      <c r="N148" s="79">
        <f>VLOOKUP(D148,'IBGE 2014'!$A$9:$I$120,3,0)/VLOOKUP(C148,'IBGE 2014'!$A$9:$I$120,3,0)</f>
        <v>0.97397051599678397</v>
      </c>
      <c r="O148" s="79">
        <f>VLOOKUP(D148,'IBGE 2014'!$A$9:$I$120,6,0)</f>
        <v>12.461864196915771</v>
      </c>
      <c r="P148" s="80">
        <f t="shared" si="37"/>
        <v>228921.06482477079</v>
      </c>
      <c r="Q148" s="80">
        <f t="shared" si="38"/>
        <v>23164.065600000002</v>
      </c>
      <c r="R148" s="80">
        <f t="shared" si="39"/>
        <v>205756.99922477079</v>
      </c>
      <c r="S148" s="80">
        <f t="shared" si="40"/>
        <v>3</v>
      </c>
      <c r="T148" s="80">
        <f t="shared" si="41"/>
        <v>0.83961928303230149</v>
      </c>
      <c r="U148" s="80">
        <f>VLOOKUP(D148,'IBGE 2014'!$A$9:$I$120,3,0)/VLOOKUP(C148+1,'IBGE 2014'!$A$9:$I$120,3,0)</f>
        <v>0.97973099069896252</v>
      </c>
      <c r="V148" s="80">
        <f t="shared" si="42"/>
        <v>244091.50115523333</v>
      </c>
      <c r="W148" s="80">
        <f t="shared" si="43"/>
        <v>17373.049200000001</v>
      </c>
      <c r="X148" s="80">
        <f t="shared" si="44"/>
        <v>226718.45195523332</v>
      </c>
      <c r="Y148" s="120"/>
    </row>
    <row r="149" spans="1:25">
      <c r="A149" s="77">
        <v>137</v>
      </c>
      <c r="B149" s="79">
        <v>1</v>
      </c>
      <c r="C149" s="78">
        <v>50</v>
      </c>
      <c r="D149" s="78">
        <f t="shared" si="30"/>
        <v>60</v>
      </c>
      <c r="E149" s="79">
        <f t="shared" si="31"/>
        <v>65</v>
      </c>
      <c r="F149" s="79">
        <v>28</v>
      </c>
      <c r="G149" s="79">
        <f t="shared" si="32"/>
        <v>7</v>
      </c>
      <c r="H149" s="79">
        <f t="shared" si="33"/>
        <v>10</v>
      </c>
      <c r="I149" s="80">
        <v>2553.75</v>
      </c>
      <c r="J149" s="80">
        <f>'Fator aplicado no salr'!$I$33*I149</f>
        <v>2257.5763081016948</v>
      </c>
      <c r="K149" s="79">
        <f t="shared" si="34"/>
        <v>10</v>
      </c>
      <c r="L149" s="92">
        <f t="shared" si="35"/>
        <v>0.55839477691511752</v>
      </c>
      <c r="M149" s="79">
        <f t="shared" si="36"/>
        <v>60</v>
      </c>
      <c r="N149" s="79">
        <f>VLOOKUP(D149,'IBGE 2014'!$A$9:$I$120,3,0)/VLOOKUP(C149,'IBGE 2014'!$A$9:$I$120,3,0)</f>
        <v>0.92550978819157592</v>
      </c>
      <c r="O149" s="79">
        <f>VLOOKUP(D149,'IBGE 2014'!$A$9:$I$120,6,0)</f>
        <v>11.482229001501651</v>
      </c>
      <c r="P149" s="80">
        <f t="shared" si="37"/>
        <v>174154.36289723439</v>
      </c>
      <c r="Q149" s="80">
        <f t="shared" si="38"/>
        <v>71377.3125</v>
      </c>
      <c r="R149" s="80">
        <f t="shared" si="39"/>
        <v>102777.05039723439</v>
      </c>
      <c r="S149" s="80">
        <f t="shared" si="40"/>
        <v>9</v>
      </c>
      <c r="T149" s="80">
        <f t="shared" si="41"/>
        <v>0.59189846353002462</v>
      </c>
      <c r="U149" s="80">
        <f>VLOOKUP(D149,'IBGE 2014'!$A$9:$I$120,3,0)/VLOOKUP(C149+1,'IBGE 2014'!$A$9:$I$120,3,0)</f>
        <v>0.93059405782792626</v>
      </c>
      <c r="V149" s="80">
        <f t="shared" si="42"/>
        <v>185617.74101608226</v>
      </c>
      <c r="W149" s="80">
        <f t="shared" si="43"/>
        <v>64239.581249999996</v>
      </c>
      <c r="X149" s="80">
        <f t="shared" si="44"/>
        <v>121378.15976608227</v>
      </c>
      <c r="Y149" s="120"/>
    </row>
    <row r="150" spans="1:25">
      <c r="A150" s="77">
        <v>138</v>
      </c>
      <c r="B150" s="79">
        <v>2</v>
      </c>
      <c r="C150" s="78">
        <v>48</v>
      </c>
      <c r="D150" s="78">
        <f t="shared" si="30"/>
        <v>55</v>
      </c>
      <c r="E150" s="79">
        <f t="shared" si="31"/>
        <v>60</v>
      </c>
      <c r="F150" s="79">
        <v>28</v>
      </c>
      <c r="G150" s="79">
        <f t="shared" si="32"/>
        <v>2</v>
      </c>
      <c r="H150" s="79">
        <f t="shared" si="33"/>
        <v>7</v>
      </c>
      <c r="I150" s="80">
        <v>2746.49</v>
      </c>
      <c r="J150" s="80">
        <f>'Fator aplicado no salr'!$I$33*I150</f>
        <v>2427.9630952278899</v>
      </c>
      <c r="K150" s="79">
        <f t="shared" si="34"/>
        <v>7</v>
      </c>
      <c r="L150" s="92">
        <f t="shared" si="35"/>
        <v>0.66505711362233577</v>
      </c>
      <c r="M150" s="79">
        <f t="shared" si="36"/>
        <v>55</v>
      </c>
      <c r="N150" s="79">
        <f>VLOOKUP(D150,'IBGE 2014'!$A$9:$I$120,3,0)/VLOOKUP(C150,'IBGE 2014'!$A$9:$I$120,3,0)</f>
        <v>0.95918664064922943</v>
      </c>
      <c r="O150" s="79">
        <f>VLOOKUP(D150,'IBGE 2014'!$A$9:$I$120,6,0)</f>
        <v>12.461864196915771</v>
      </c>
      <c r="P150" s="80">
        <f t="shared" si="37"/>
        <v>250917.24604597309</v>
      </c>
      <c r="Q150" s="80">
        <f t="shared" si="38"/>
        <v>53735.076849999998</v>
      </c>
      <c r="R150" s="80">
        <f t="shared" si="39"/>
        <v>197182.16919597308</v>
      </c>
      <c r="S150" s="80">
        <f t="shared" si="40"/>
        <v>6</v>
      </c>
      <c r="T150" s="80">
        <f t="shared" si="41"/>
        <v>0.70496054043967604</v>
      </c>
      <c r="U150" s="80">
        <f>VLOOKUP(D150,'IBGE 2014'!$A$9:$I$120,3,0)/VLOOKUP(C150+1,'IBGE 2014'!$A$9:$I$120,3,0)</f>
        <v>0.96373216126033501</v>
      </c>
      <c r="V150" s="80">
        <f t="shared" si="42"/>
        <v>267232.70545724465</v>
      </c>
      <c r="W150" s="80">
        <f t="shared" si="43"/>
        <v>46058.637299999995</v>
      </c>
      <c r="X150" s="80">
        <f t="shared" si="44"/>
        <v>221174.06815724465</v>
      </c>
      <c r="Y150" s="120"/>
    </row>
    <row r="151" spans="1:25">
      <c r="A151" s="77">
        <v>139</v>
      </c>
      <c r="B151" s="79">
        <v>2</v>
      </c>
      <c r="C151" s="78">
        <v>49</v>
      </c>
      <c r="D151" s="78">
        <f t="shared" si="30"/>
        <v>55</v>
      </c>
      <c r="E151" s="79">
        <f t="shared" si="31"/>
        <v>60</v>
      </c>
      <c r="F151" s="79">
        <v>34</v>
      </c>
      <c r="G151" s="79">
        <f t="shared" si="32"/>
        <v>1</v>
      </c>
      <c r="H151" s="79">
        <f t="shared" si="33"/>
        <v>6</v>
      </c>
      <c r="I151" s="80">
        <v>2794.67</v>
      </c>
      <c r="J151" s="80">
        <f>'Fator aplicado no salr'!$I$33*I151</f>
        <v>2470.5553718894034</v>
      </c>
      <c r="K151" s="79">
        <f t="shared" si="34"/>
        <v>6</v>
      </c>
      <c r="L151" s="92">
        <f t="shared" si="35"/>
        <v>0.70496054043967604</v>
      </c>
      <c r="M151" s="79">
        <f t="shared" si="36"/>
        <v>55</v>
      </c>
      <c r="N151" s="79">
        <f>VLOOKUP(D151,'IBGE 2014'!$A$9:$I$120,3,0)/VLOOKUP(C151,'IBGE 2014'!$A$9:$I$120,3,0)</f>
        <v>0.96373216126033501</v>
      </c>
      <c r="O151" s="79">
        <f>VLOOKUP(D151,'IBGE 2014'!$A$9:$I$120,6,0)</f>
        <v>12.461864196915771</v>
      </c>
      <c r="P151" s="80">
        <f t="shared" si="37"/>
        <v>271920.60592254042</v>
      </c>
      <c r="Q151" s="80">
        <f t="shared" si="38"/>
        <v>46866.615900000004</v>
      </c>
      <c r="R151" s="80">
        <f t="shared" si="39"/>
        <v>225053.99002254041</v>
      </c>
      <c r="S151" s="80">
        <f t="shared" si="40"/>
        <v>5</v>
      </c>
      <c r="T151" s="80">
        <f t="shared" si="41"/>
        <v>0.74725817286605678</v>
      </c>
      <c r="U151" s="80">
        <f>VLOOKUP(D151,'IBGE 2014'!$A$9:$I$120,3,0)/VLOOKUP(C151+1,'IBGE 2014'!$A$9:$I$120,3,0)</f>
        <v>0.96864926052612155</v>
      </c>
      <c r="V151" s="80">
        <f t="shared" si="42"/>
        <v>289706.46275255311</v>
      </c>
      <c r="W151" s="80">
        <f t="shared" si="43"/>
        <v>39055.513250000004</v>
      </c>
      <c r="X151" s="80">
        <f t="shared" si="44"/>
        <v>250650.94950255309</v>
      </c>
      <c r="Y151" s="120"/>
    </row>
    <row r="152" spans="1:25">
      <c r="A152" s="77">
        <v>140</v>
      </c>
      <c r="B152" s="79">
        <v>1</v>
      </c>
      <c r="C152" s="78">
        <v>51</v>
      </c>
      <c r="D152" s="78">
        <f t="shared" si="30"/>
        <v>60</v>
      </c>
      <c r="E152" s="79">
        <f t="shared" si="31"/>
        <v>65</v>
      </c>
      <c r="F152" s="79">
        <v>28</v>
      </c>
      <c r="G152" s="79">
        <f t="shared" si="32"/>
        <v>7</v>
      </c>
      <c r="H152" s="79">
        <f t="shared" si="33"/>
        <v>9</v>
      </c>
      <c r="I152" s="80">
        <v>3103.89</v>
      </c>
      <c r="J152" s="80">
        <f>'Fator aplicado no salr'!$I$33*I152</f>
        <v>2743.9132753612412</v>
      </c>
      <c r="K152" s="79">
        <f t="shared" si="34"/>
        <v>9</v>
      </c>
      <c r="L152" s="92">
        <f t="shared" si="35"/>
        <v>0.59189846353002462</v>
      </c>
      <c r="M152" s="79">
        <f t="shared" si="36"/>
        <v>60</v>
      </c>
      <c r="N152" s="79">
        <f>VLOOKUP(D152,'IBGE 2014'!$A$9:$I$120,3,0)/VLOOKUP(C152,'IBGE 2014'!$A$9:$I$120,3,0)</f>
        <v>0.93059405782792626</v>
      </c>
      <c r="O152" s="79">
        <f>VLOOKUP(D152,'IBGE 2014'!$A$9:$I$120,6,0)</f>
        <v>11.482229001501651</v>
      </c>
      <c r="P152" s="80">
        <f t="shared" si="37"/>
        <v>225604.32703373767</v>
      </c>
      <c r="Q152" s="80">
        <f t="shared" si="38"/>
        <v>78078.352949999986</v>
      </c>
      <c r="R152" s="80">
        <f t="shared" si="39"/>
        <v>147525.9740837377</v>
      </c>
      <c r="S152" s="80">
        <f t="shared" si="40"/>
        <v>8</v>
      </c>
      <c r="T152" s="80">
        <f t="shared" si="41"/>
        <v>0.62741237134182615</v>
      </c>
      <c r="U152" s="80">
        <f>VLOOKUP(D152,'IBGE 2014'!$A$9:$I$120,3,0)/VLOOKUP(C152+1,'IBGE 2014'!$A$9:$I$120,3,0)</f>
        <v>0.93609798576010728</v>
      </c>
      <c r="V152" s="80">
        <f t="shared" si="42"/>
        <v>240554.96550714309</v>
      </c>
      <c r="W152" s="80">
        <f t="shared" si="43"/>
        <v>69402.980399999986</v>
      </c>
      <c r="X152" s="80">
        <f t="shared" si="44"/>
        <v>171151.98510714312</v>
      </c>
      <c r="Y152" s="120"/>
    </row>
    <row r="153" spans="1:25">
      <c r="A153" s="77">
        <v>141</v>
      </c>
      <c r="B153" s="79">
        <v>2</v>
      </c>
      <c r="C153" s="78">
        <v>56</v>
      </c>
      <c r="D153" s="78">
        <f t="shared" si="30"/>
        <v>58</v>
      </c>
      <c r="E153" s="79">
        <f t="shared" si="31"/>
        <v>60</v>
      </c>
      <c r="F153" s="79">
        <v>28</v>
      </c>
      <c r="G153" s="79">
        <f t="shared" si="32"/>
        <v>2</v>
      </c>
      <c r="H153" s="79">
        <f t="shared" si="33"/>
        <v>2</v>
      </c>
      <c r="I153" s="80">
        <v>2746.49</v>
      </c>
      <c r="J153" s="80">
        <f>'Fator aplicado no salr'!$I$33*I153</f>
        <v>2427.9630952278899</v>
      </c>
      <c r="K153" s="79">
        <f t="shared" si="34"/>
        <v>2</v>
      </c>
      <c r="L153" s="92">
        <f t="shared" si="35"/>
        <v>0.88999644001423972</v>
      </c>
      <c r="M153" s="79">
        <f t="shared" si="36"/>
        <v>58</v>
      </c>
      <c r="N153" s="79">
        <f>VLOOKUP(D153,'IBGE 2014'!$A$9:$I$120,3,0)/VLOOKUP(C153,'IBGE 2014'!$A$9:$I$120,3,0)</f>
        <v>0.98261556999871624</v>
      </c>
      <c r="O153" s="79">
        <f>VLOOKUP(D153,'IBGE 2014'!$A$9:$I$120,6,0)</f>
        <v>11.890960856490537</v>
      </c>
      <c r="P153" s="80">
        <f t="shared" si="37"/>
        <v>328226.99290520017</v>
      </c>
      <c r="Q153" s="80">
        <f t="shared" si="38"/>
        <v>15352.879099999998</v>
      </c>
      <c r="R153" s="80">
        <f t="shared" si="39"/>
        <v>312874.11380520015</v>
      </c>
      <c r="S153" s="80">
        <f t="shared" si="40"/>
        <v>1</v>
      </c>
      <c r="T153" s="80">
        <f t="shared" si="41"/>
        <v>0.94339622641509424</v>
      </c>
      <c r="U153" s="80">
        <f>VLOOKUP(D153,'IBGE 2014'!$A$9:$I$120,3,0)/VLOOKUP(C153+1,'IBGE 2014'!$A$9:$I$120,3,0)</f>
        <v>0.99096173385027109</v>
      </c>
      <c r="V153" s="80">
        <f t="shared" si="42"/>
        <v>350875.78897757147</v>
      </c>
      <c r="W153" s="80">
        <f t="shared" si="43"/>
        <v>7676.4395499999991</v>
      </c>
      <c r="X153" s="80">
        <f t="shared" si="44"/>
        <v>343199.34942757146</v>
      </c>
      <c r="Y153" s="120"/>
    </row>
    <row r="154" spans="1:25">
      <c r="A154" s="77">
        <v>142</v>
      </c>
      <c r="B154" s="79">
        <v>2</v>
      </c>
      <c r="C154" s="78">
        <v>64</v>
      </c>
      <c r="D154" s="78">
        <f t="shared" si="30"/>
        <v>64</v>
      </c>
      <c r="E154" s="79">
        <f t="shared" si="31"/>
        <v>60</v>
      </c>
      <c r="F154" s="79">
        <v>28</v>
      </c>
      <c r="G154" s="79">
        <f t="shared" si="32"/>
        <v>2</v>
      </c>
      <c r="H154" s="79">
        <f t="shared" si="33"/>
        <v>0</v>
      </c>
      <c r="I154" s="80">
        <v>2746.49</v>
      </c>
      <c r="J154" s="80">
        <f>'Fator aplicado no salr'!$I$33*I154</f>
        <v>2427.9630952278899</v>
      </c>
      <c r="K154" s="79">
        <f t="shared" si="34"/>
        <v>0</v>
      </c>
      <c r="L154" s="92">
        <f t="shared" si="35"/>
        <v>1</v>
      </c>
      <c r="M154" s="79">
        <f t="shared" si="36"/>
        <v>64</v>
      </c>
      <c r="N154" s="79">
        <f>VLOOKUP(D154,'IBGE 2014'!$A$9:$I$120,3,0)/VLOOKUP(C154,'IBGE 2014'!$A$9:$I$120,3,0)</f>
        <v>1</v>
      </c>
      <c r="O154" s="79">
        <f>VLOOKUP(D154,'IBGE 2014'!$A$9:$I$120,6,0)</f>
        <v>10.595687644814832</v>
      </c>
      <c r="P154" s="80">
        <f t="shared" si="37"/>
        <v>334437.2014122429</v>
      </c>
      <c r="Q154" s="80">
        <f t="shared" si="38"/>
        <v>0</v>
      </c>
      <c r="R154" s="80">
        <f t="shared" si="39"/>
        <v>334437.2014122429</v>
      </c>
      <c r="S154" s="80">
        <f t="shared" si="40"/>
        <v>0</v>
      </c>
      <c r="T154" s="80">
        <f t="shared" si="41"/>
        <v>1</v>
      </c>
      <c r="U154" s="80">
        <f>VLOOKUP(D154,'IBGE 2014'!$A$9:$I$120,3,0)/VLOOKUP(C154+1,'IBGE 2014'!$A$9:$I$120,3,0)</f>
        <v>1.0152649815547687</v>
      </c>
      <c r="V154" s="80">
        <f t="shared" si="42"/>
        <v>339542.3791230293</v>
      </c>
      <c r="W154" s="80">
        <f t="shared" si="43"/>
        <v>0</v>
      </c>
      <c r="X154" s="80">
        <f t="shared" si="44"/>
        <v>339542.3791230293</v>
      </c>
      <c r="Y154" s="120"/>
    </row>
    <row r="155" spans="1:25">
      <c r="A155" s="77">
        <v>143</v>
      </c>
      <c r="B155" s="79">
        <v>2</v>
      </c>
      <c r="C155" s="78">
        <v>47</v>
      </c>
      <c r="D155" s="78">
        <f t="shared" si="30"/>
        <v>55</v>
      </c>
      <c r="E155" s="79">
        <f t="shared" si="31"/>
        <v>60</v>
      </c>
      <c r="F155" s="79">
        <v>28</v>
      </c>
      <c r="G155" s="79">
        <f t="shared" si="32"/>
        <v>2</v>
      </c>
      <c r="H155" s="79">
        <f t="shared" si="33"/>
        <v>8</v>
      </c>
      <c r="I155" s="80">
        <v>2553.7600000000002</v>
      </c>
      <c r="J155" s="80">
        <f>'Fator aplicado no salr'!$I$33*I155</f>
        <v>2257.5851483417659</v>
      </c>
      <c r="K155" s="79">
        <f t="shared" si="34"/>
        <v>8</v>
      </c>
      <c r="L155" s="92">
        <f t="shared" si="35"/>
        <v>0.62741237134182615</v>
      </c>
      <c r="M155" s="79">
        <f t="shared" si="36"/>
        <v>55</v>
      </c>
      <c r="N155" s="79">
        <f>VLOOKUP(D155,'IBGE 2014'!$A$9:$I$120,3,0)/VLOOKUP(C155,'IBGE 2014'!$A$9:$I$120,3,0)</f>
        <v>0.95498601871751687</v>
      </c>
      <c r="O155" s="79">
        <f>VLOOKUP(D155,'IBGE 2014'!$A$9:$I$120,6,0)</f>
        <v>12.461864196915771</v>
      </c>
      <c r="P155" s="80">
        <f t="shared" si="37"/>
        <v>219139.46509393374</v>
      </c>
      <c r="Q155" s="80">
        <f t="shared" si="38"/>
        <v>57102.073600000003</v>
      </c>
      <c r="R155" s="80">
        <f t="shared" si="39"/>
        <v>162037.39149393374</v>
      </c>
      <c r="S155" s="80">
        <f t="shared" si="40"/>
        <v>7</v>
      </c>
      <c r="T155" s="80">
        <f t="shared" si="41"/>
        <v>0.66505711362233577</v>
      </c>
      <c r="U155" s="80">
        <f>VLOOKUP(D155,'IBGE 2014'!$A$9:$I$120,3,0)/VLOOKUP(C155+1,'IBGE 2014'!$A$9:$I$120,3,0)</f>
        <v>0.95918664064922943</v>
      </c>
      <c r="V155" s="80">
        <f t="shared" si="42"/>
        <v>233309.5792310783</v>
      </c>
      <c r="W155" s="80">
        <f t="shared" si="43"/>
        <v>49964.314400000003</v>
      </c>
      <c r="X155" s="80">
        <f t="shared" si="44"/>
        <v>183345.2648310783</v>
      </c>
      <c r="Y155" s="120"/>
    </row>
    <row r="156" spans="1:25">
      <c r="A156" s="77">
        <v>144</v>
      </c>
      <c r="B156" s="79">
        <v>1</v>
      </c>
      <c r="C156" s="78">
        <v>52</v>
      </c>
      <c r="D156" s="78">
        <f t="shared" si="30"/>
        <v>60</v>
      </c>
      <c r="E156" s="79">
        <f t="shared" si="31"/>
        <v>65</v>
      </c>
      <c r="F156" s="79">
        <v>29</v>
      </c>
      <c r="G156" s="79">
        <f t="shared" si="32"/>
        <v>6</v>
      </c>
      <c r="H156" s="79">
        <f t="shared" si="33"/>
        <v>8</v>
      </c>
      <c r="I156" s="80">
        <v>2553.75</v>
      </c>
      <c r="J156" s="80">
        <f>'Fator aplicado no salr'!$I$33*I156</f>
        <v>2257.5763081016948</v>
      </c>
      <c r="K156" s="79">
        <f t="shared" si="34"/>
        <v>8</v>
      </c>
      <c r="L156" s="92">
        <f t="shared" si="35"/>
        <v>0.62741237134182615</v>
      </c>
      <c r="M156" s="79">
        <f t="shared" si="36"/>
        <v>60</v>
      </c>
      <c r="N156" s="79">
        <f>VLOOKUP(D156,'IBGE 2014'!$A$9:$I$120,3,0)/VLOOKUP(C156,'IBGE 2014'!$A$9:$I$120,3,0)</f>
        <v>0.93609798576010728</v>
      </c>
      <c r="O156" s="79">
        <f>VLOOKUP(D156,'IBGE 2014'!$A$9:$I$120,6,0)</f>
        <v>11.482229001501651</v>
      </c>
      <c r="P156" s="80">
        <f t="shared" si="37"/>
        <v>197918.49684230649</v>
      </c>
      <c r="Q156" s="80">
        <f t="shared" si="38"/>
        <v>57101.85</v>
      </c>
      <c r="R156" s="80">
        <f t="shared" si="39"/>
        <v>140816.64684230648</v>
      </c>
      <c r="S156" s="80">
        <f t="shared" si="40"/>
        <v>7</v>
      </c>
      <c r="T156" s="80">
        <f t="shared" si="41"/>
        <v>0.66505711362233577</v>
      </c>
      <c r="U156" s="80">
        <f>VLOOKUP(D156,'IBGE 2014'!$A$9:$I$120,3,0)/VLOOKUP(C156+1,'IBGE 2014'!$A$9:$I$120,3,0)</f>
        <v>0.94205397670544133</v>
      </c>
      <c r="V156" s="80">
        <f t="shared" si="42"/>
        <v>211128.43360538737</v>
      </c>
      <c r="W156" s="80">
        <f t="shared" si="43"/>
        <v>49964.118750000001</v>
      </c>
      <c r="X156" s="80">
        <f t="shared" si="44"/>
        <v>161164.31485538738</v>
      </c>
      <c r="Y156" s="120"/>
    </row>
    <row r="157" spans="1:25">
      <c r="A157" s="77">
        <v>145</v>
      </c>
      <c r="B157" s="79">
        <v>2</v>
      </c>
      <c r="C157" s="78">
        <v>50</v>
      </c>
      <c r="D157" s="78">
        <f t="shared" si="30"/>
        <v>55</v>
      </c>
      <c r="E157" s="79">
        <f t="shared" si="31"/>
        <v>60</v>
      </c>
      <c r="F157" s="79">
        <v>28</v>
      </c>
      <c r="G157" s="79">
        <f t="shared" si="32"/>
        <v>2</v>
      </c>
      <c r="H157" s="79">
        <f t="shared" si="33"/>
        <v>5</v>
      </c>
      <c r="I157" s="80">
        <v>2650.12</v>
      </c>
      <c r="J157" s="80">
        <f>'Fator aplicado no salr'!$I$33*I157</f>
        <v>2342.7697016647926</v>
      </c>
      <c r="K157" s="79">
        <f t="shared" si="34"/>
        <v>5</v>
      </c>
      <c r="L157" s="92">
        <f t="shared" si="35"/>
        <v>0.74725817286605678</v>
      </c>
      <c r="M157" s="79">
        <f t="shared" si="36"/>
        <v>55</v>
      </c>
      <c r="N157" s="79">
        <f>VLOOKUP(D157,'IBGE 2014'!$A$9:$I$120,3,0)/VLOOKUP(C157,'IBGE 2014'!$A$9:$I$120,3,0)</f>
        <v>0.96864926052612155</v>
      </c>
      <c r="O157" s="79">
        <f>VLOOKUP(D157,'IBGE 2014'!$A$9:$I$120,6,0)</f>
        <v>12.461864196915771</v>
      </c>
      <c r="P157" s="80">
        <f t="shared" si="37"/>
        <v>274721.84231762472</v>
      </c>
      <c r="Q157" s="80">
        <f t="shared" si="38"/>
        <v>37035.426999999996</v>
      </c>
      <c r="R157" s="80">
        <f t="shared" si="39"/>
        <v>237686.41531762472</v>
      </c>
      <c r="S157" s="80">
        <f t="shared" si="40"/>
        <v>4</v>
      </c>
      <c r="T157" s="80">
        <f t="shared" si="41"/>
        <v>0.79209366323802022</v>
      </c>
      <c r="U157" s="80">
        <f>VLOOKUP(D157,'IBGE 2014'!$A$9:$I$120,3,0)/VLOOKUP(C157+1,'IBGE 2014'!$A$9:$I$120,3,0)</f>
        <v>0.97397051599678397</v>
      </c>
      <c r="V157" s="80">
        <f t="shared" si="42"/>
        <v>292804.88257916406</v>
      </c>
      <c r="W157" s="80">
        <f t="shared" si="43"/>
        <v>29628.3416</v>
      </c>
      <c r="X157" s="80">
        <f t="shared" si="44"/>
        <v>263176.54097916407</v>
      </c>
      <c r="Y157" s="120"/>
    </row>
    <row r="158" spans="1:25">
      <c r="A158" s="77">
        <v>146</v>
      </c>
      <c r="B158" s="79">
        <v>2</v>
      </c>
      <c r="C158" s="78">
        <v>47</v>
      </c>
      <c r="D158" s="78">
        <f t="shared" si="30"/>
        <v>55</v>
      </c>
      <c r="E158" s="79">
        <f t="shared" si="31"/>
        <v>60</v>
      </c>
      <c r="F158" s="79">
        <v>29</v>
      </c>
      <c r="G158" s="79">
        <f t="shared" si="32"/>
        <v>1</v>
      </c>
      <c r="H158" s="79">
        <f t="shared" si="33"/>
        <v>8</v>
      </c>
      <c r="I158" s="80">
        <v>2746.49</v>
      </c>
      <c r="J158" s="80">
        <f>'Fator aplicado no salr'!$I$33*I158</f>
        <v>2427.9630952278899</v>
      </c>
      <c r="K158" s="79">
        <f t="shared" si="34"/>
        <v>8</v>
      </c>
      <c r="L158" s="92">
        <f t="shared" si="35"/>
        <v>0.62741237134182615</v>
      </c>
      <c r="M158" s="79">
        <f t="shared" si="36"/>
        <v>55</v>
      </c>
      <c r="N158" s="79">
        <f>VLOOKUP(D158,'IBGE 2014'!$A$9:$I$120,3,0)/VLOOKUP(C158,'IBGE 2014'!$A$9:$I$120,3,0)</f>
        <v>0.95498601871751687</v>
      </c>
      <c r="O158" s="79">
        <f>VLOOKUP(D158,'IBGE 2014'!$A$9:$I$120,6,0)</f>
        <v>12.461864196915771</v>
      </c>
      <c r="P158" s="80">
        <f t="shared" si="37"/>
        <v>235677.72597496945</v>
      </c>
      <c r="Q158" s="80">
        <f t="shared" si="38"/>
        <v>61411.516399999993</v>
      </c>
      <c r="R158" s="80">
        <f t="shared" si="39"/>
        <v>174266.20957496946</v>
      </c>
      <c r="S158" s="80">
        <f t="shared" si="40"/>
        <v>7</v>
      </c>
      <c r="T158" s="80">
        <f t="shared" si="41"/>
        <v>0.66505711362233577</v>
      </c>
      <c r="U158" s="80">
        <f>VLOOKUP(D158,'IBGE 2014'!$A$9:$I$120,3,0)/VLOOKUP(C158+1,'IBGE 2014'!$A$9:$I$120,3,0)</f>
        <v>0.95918664064922943</v>
      </c>
      <c r="V158" s="80">
        <f t="shared" si="42"/>
        <v>250917.24604597306</v>
      </c>
      <c r="W158" s="80">
        <f t="shared" si="43"/>
        <v>53735.076849999998</v>
      </c>
      <c r="X158" s="80">
        <f t="shared" si="44"/>
        <v>197182.16919597308</v>
      </c>
      <c r="Y158" s="120"/>
    </row>
    <row r="159" spans="1:25">
      <c r="A159" s="77">
        <v>147</v>
      </c>
      <c r="B159" s="79">
        <v>1</v>
      </c>
      <c r="C159" s="78">
        <v>50</v>
      </c>
      <c r="D159" s="78">
        <f t="shared" si="30"/>
        <v>60</v>
      </c>
      <c r="E159" s="79">
        <f t="shared" si="31"/>
        <v>65</v>
      </c>
      <c r="F159" s="79">
        <v>29</v>
      </c>
      <c r="G159" s="79">
        <f t="shared" si="32"/>
        <v>6</v>
      </c>
      <c r="H159" s="79">
        <f t="shared" si="33"/>
        <v>10</v>
      </c>
      <c r="I159" s="80">
        <v>2746.49</v>
      </c>
      <c r="J159" s="80">
        <f>'Fator aplicado no salr'!$I$33*I159</f>
        <v>2427.9630952278899</v>
      </c>
      <c r="K159" s="79">
        <f t="shared" si="34"/>
        <v>10</v>
      </c>
      <c r="L159" s="92">
        <f t="shared" si="35"/>
        <v>0.55839477691511752</v>
      </c>
      <c r="M159" s="79">
        <f t="shared" si="36"/>
        <v>60</v>
      </c>
      <c r="N159" s="79">
        <f>VLOOKUP(D159,'IBGE 2014'!$A$9:$I$120,3,0)/VLOOKUP(C159,'IBGE 2014'!$A$9:$I$120,3,0)</f>
        <v>0.92550978819157592</v>
      </c>
      <c r="O159" s="79">
        <f>VLOOKUP(D159,'IBGE 2014'!$A$9:$I$120,6,0)</f>
        <v>11.482229001501651</v>
      </c>
      <c r="P159" s="80">
        <f t="shared" si="37"/>
        <v>187298.37147474312</v>
      </c>
      <c r="Q159" s="80">
        <f t="shared" si="38"/>
        <v>76764.395499999984</v>
      </c>
      <c r="R159" s="80">
        <f t="shared" si="39"/>
        <v>110533.97597474314</v>
      </c>
      <c r="S159" s="80">
        <f t="shared" si="40"/>
        <v>9</v>
      </c>
      <c r="T159" s="80">
        <f t="shared" si="41"/>
        <v>0.59189846353002462</v>
      </c>
      <c r="U159" s="80">
        <f>VLOOKUP(D159,'IBGE 2014'!$A$9:$I$120,3,0)/VLOOKUP(C159+1,'IBGE 2014'!$A$9:$I$120,3,0)</f>
        <v>0.93059405782792626</v>
      </c>
      <c r="V159" s="80">
        <f t="shared" si="42"/>
        <v>199626.92883925981</v>
      </c>
      <c r="W159" s="80">
        <f t="shared" si="43"/>
        <v>69087.955949999989</v>
      </c>
      <c r="X159" s="80">
        <f t="shared" si="44"/>
        <v>130538.97288925982</v>
      </c>
      <c r="Y159" s="120"/>
    </row>
    <row r="160" spans="1:25">
      <c r="A160" s="77">
        <v>148</v>
      </c>
      <c r="B160" s="79">
        <v>2</v>
      </c>
      <c r="C160" s="78">
        <v>49</v>
      </c>
      <c r="D160" s="78">
        <f t="shared" si="30"/>
        <v>55</v>
      </c>
      <c r="E160" s="79">
        <f t="shared" si="31"/>
        <v>60</v>
      </c>
      <c r="F160" s="79">
        <v>29</v>
      </c>
      <c r="G160" s="79">
        <f t="shared" si="32"/>
        <v>1</v>
      </c>
      <c r="H160" s="79">
        <f t="shared" si="33"/>
        <v>6</v>
      </c>
      <c r="I160" s="80">
        <v>2746.49</v>
      </c>
      <c r="J160" s="80">
        <f>'Fator aplicado no salr'!$I$33*I160</f>
        <v>2427.9630952278899</v>
      </c>
      <c r="K160" s="79">
        <f t="shared" si="34"/>
        <v>6</v>
      </c>
      <c r="L160" s="92">
        <f t="shared" si="35"/>
        <v>0.70496054043967604</v>
      </c>
      <c r="M160" s="79">
        <f t="shared" si="36"/>
        <v>55</v>
      </c>
      <c r="N160" s="79">
        <f>VLOOKUP(D160,'IBGE 2014'!$A$9:$I$120,3,0)/VLOOKUP(C160,'IBGE 2014'!$A$9:$I$120,3,0)</f>
        <v>0.96373216126033501</v>
      </c>
      <c r="O160" s="79">
        <f>VLOOKUP(D160,'IBGE 2014'!$A$9:$I$120,6,0)</f>
        <v>12.461864196915771</v>
      </c>
      <c r="P160" s="80">
        <f t="shared" si="37"/>
        <v>267232.70545724471</v>
      </c>
      <c r="Q160" s="80">
        <f t="shared" si="38"/>
        <v>46058.637299999995</v>
      </c>
      <c r="R160" s="80">
        <f t="shared" si="39"/>
        <v>221174.06815724471</v>
      </c>
      <c r="S160" s="80">
        <f t="shared" si="40"/>
        <v>5</v>
      </c>
      <c r="T160" s="80">
        <f t="shared" si="41"/>
        <v>0.74725817286605678</v>
      </c>
      <c r="U160" s="80">
        <f>VLOOKUP(D160,'IBGE 2014'!$A$9:$I$120,3,0)/VLOOKUP(C160+1,'IBGE 2014'!$A$9:$I$120,3,0)</f>
        <v>0.96864926052612155</v>
      </c>
      <c r="V160" s="80">
        <f t="shared" si="42"/>
        <v>284711.93482066208</v>
      </c>
      <c r="W160" s="80">
        <f t="shared" si="43"/>
        <v>38382.197749999992</v>
      </c>
      <c r="X160" s="80">
        <f t="shared" si="44"/>
        <v>246329.73707066209</v>
      </c>
      <c r="Y160" s="120"/>
    </row>
    <row r="161" spans="1:25">
      <c r="A161" s="77">
        <v>149</v>
      </c>
      <c r="B161" s="79">
        <v>2</v>
      </c>
      <c r="C161" s="78">
        <v>50</v>
      </c>
      <c r="D161" s="78">
        <f t="shared" si="30"/>
        <v>55</v>
      </c>
      <c r="E161" s="79">
        <f t="shared" si="31"/>
        <v>60</v>
      </c>
      <c r="F161" s="79">
        <v>29</v>
      </c>
      <c r="G161" s="79">
        <f t="shared" si="32"/>
        <v>1</v>
      </c>
      <c r="H161" s="79">
        <f t="shared" si="33"/>
        <v>5</v>
      </c>
      <c r="I161" s="80">
        <v>3328.12</v>
      </c>
      <c r="J161" s="80">
        <f>'Fator aplicado no salr'!$I$33*I161</f>
        <v>2942.1379784706464</v>
      </c>
      <c r="K161" s="79">
        <f t="shared" si="34"/>
        <v>5</v>
      </c>
      <c r="L161" s="92">
        <f t="shared" si="35"/>
        <v>0.74725817286605678</v>
      </c>
      <c r="M161" s="79">
        <f t="shared" si="36"/>
        <v>55</v>
      </c>
      <c r="N161" s="79">
        <f>VLOOKUP(D161,'IBGE 2014'!$A$9:$I$120,3,0)/VLOOKUP(C161,'IBGE 2014'!$A$9:$I$120,3,0)</f>
        <v>0.96864926052612155</v>
      </c>
      <c r="O161" s="79">
        <f>VLOOKUP(D161,'IBGE 2014'!$A$9:$I$120,6,0)</f>
        <v>12.461864196915771</v>
      </c>
      <c r="P161" s="80">
        <f t="shared" si="37"/>
        <v>345005.98382493365</v>
      </c>
      <c r="Q161" s="80">
        <f t="shared" si="38"/>
        <v>46510.476999999999</v>
      </c>
      <c r="R161" s="80">
        <f t="shared" si="39"/>
        <v>298495.50682493363</v>
      </c>
      <c r="S161" s="80">
        <f t="shared" si="40"/>
        <v>4</v>
      </c>
      <c r="T161" s="80">
        <f t="shared" si="41"/>
        <v>0.79209366323802022</v>
      </c>
      <c r="U161" s="80">
        <f>VLOOKUP(D161,'IBGE 2014'!$A$9:$I$120,3,0)/VLOOKUP(C161+1,'IBGE 2014'!$A$9:$I$120,3,0)</f>
        <v>0.97397051599678397</v>
      </c>
      <c r="V161" s="80">
        <f t="shared" si="42"/>
        <v>367715.34338421188</v>
      </c>
      <c r="W161" s="80">
        <f t="shared" si="43"/>
        <v>37208.381600000001</v>
      </c>
      <c r="X161" s="80">
        <f t="shared" si="44"/>
        <v>330506.96178421186</v>
      </c>
      <c r="Y161" s="120"/>
    </row>
    <row r="162" spans="1:25">
      <c r="A162" s="77">
        <v>150</v>
      </c>
      <c r="B162" s="79">
        <v>1</v>
      </c>
      <c r="C162" s="78">
        <v>50</v>
      </c>
      <c r="D162" s="78">
        <f t="shared" si="30"/>
        <v>60</v>
      </c>
      <c r="E162" s="79">
        <f t="shared" si="31"/>
        <v>65</v>
      </c>
      <c r="F162" s="79">
        <v>29</v>
      </c>
      <c r="G162" s="79">
        <f t="shared" si="32"/>
        <v>6</v>
      </c>
      <c r="H162" s="79">
        <f t="shared" si="33"/>
        <v>10</v>
      </c>
      <c r="I162" s="80">
        <v>2746.49</v>
      </c>
      <c r="J162" s="80">
        <f>'Fator aplicado no salr'!$I$33*I162</f>
        <v>2427.9630952278899</v>
      </c>
      <c r="K162" s="79">
        <f t="shared" si="34"/>
        <v>10</v>
      </c>
      <c r="L162" s="92">
        <f t="shared" si="35"/>
        <v>0.55839477691511752</v>
      </c>
      <c r="M162" s="79">
        <f t="shared" si="36"/>
        <v>60</v>
      </c>
      <c r="N162" s="79">
        <f>VLOOKUP(D162,'IBGE 2014'!$A$9:$I$120,3,0)/VLOOKUP(C162,'IBGE 2014'!$A$9:$I$120,3,0)</f>
        <v>0.92550978819157592</v>
      </c>
      <c r="O162" s="79">
        <f>VLOOKUP(D162,'IBGE 2014'!$A$9:$I$120,6,0)</f>
        <v>11.482229001501651</v>
      </c>
      <c r="P162" s="80">
        <f t="shared" si="37"/>
        <v>187298.37147474312</v>
      </c>
      <c r="Q162" s="80">
        <f t="shared" si="38"/>
        <v>76764.395499999984</v>
      </c>
      <c r="R162" s="80">
        <f t="shared" si="39"/>
        <v>110533.97597474314</v>
      </c>
      <c r="S162" s="80">
        <f t="shared" si="40"/>
        <v>9</v>
      </c>
      <c r="T162" s="80">
        <f t="shared" si="41"/>
        <v>0.59189846353002462</v>
      </c>
      <c r="U162" s="80">
        <f>VLOOKUP(D162,'IBGE 2014'!$A$9:$I$120,3,0)/VLOOKUP(C162+1,'IBGE 2014'!$A$9:$I$120,3,0)</f>
        <v>0.93059405782792626</v>
      </c>
      <c r="V162" s="80">
        <f t="shared" si="42"/>
        <v>199626.92883925981</v>
      </c>
      <c r="W162" s="80">
        <f t="shared" si="43"/>
        <v>69087.955949999989</v>
      </c>
      <c r="X162" s="80">
        <f t="shared" si="44"/>
        <v>130538.97288925982</v>
      </c>
      <c r="Y162" s="120"/>
    </row>
    <row r="163" spans="1:25">
      <c r="A163" s="77">
        <v>151</v>
      </c>
      <c r="B163" s="79">
        <v>2</v>
      </c>
      <c r="C163" s="78">
        <v>50</v>
      </c>
      <c r="D163" s="78">
        <f t="shared" si="30"/>
        <v>55</v>
      </c>
      <c r="E163" s="79">
        <f t="shared" si="31"/>
        <v>60</v>
      </c>
      <c r="F163" s="79">
        <v>29</v>
      </c>
      <c r="G163" s="79">
        <f t="shared" si="32"/>
        <v>1</v>
      </c>
      <c r="H163" s="79">
        <f t="shared" si="33"/>
        <v>5</v>
      </c>
      <c r="I163" s="80">
        <v>2553.75</v>
      </c>
      <c r="J163" s="80">
        <f>'Fator aplicado no salr'!$I$33*I163</f>
        <v>2257.5763081016948</v>
      </c>
      <c r="K163" s="79">
        <f t="shared" si="34"/>
        <v>5</v>
      </c>
      <c r="L163" s="92">
        <f t="shared" si="35"/>
        <v>0.74725817286605678</v>
      </c>
      <c r="M163" s="79">
        <f t="shared" si="36"/>
        <v>55</v>
      </c>
      <c r="N163" s="79">
        <f>VLOOKUP(D163,'IBGE 2014'!$A$9:$I$120,3,0)/VLOOKUP(C163,'IBGE 2014'!$A$9:$I$120,3,0)</f>
        <v>0.96864926052612155</v>
      </c>
      <c r="O163" s="79">
        <f>VLOOKUP(D163,'IBGE 2014'!$A$9:$I$120,6,0)</f>
        <v>12.461864196915771</v>
      </c>
      <c r="P163" s="80">
        <f t="shared" si="37"/>
        <v>264731.7498145873</v>
      </c>
      <c r="Q163" s="80">
        <f t="shared" si="38"/>
        <v>35688.65625</v>
      </c>
      <c r="R163" s="80">
        <f t="shared" si="39"/>
        <v>229043.0935645873</v>
      </c>
      <c r="S163" s="80">
        <f t="shared" si="40"/>
        <v>4</v>
      </c>
      <c r="T163" s="80">
        <f t="shared" si="41"/>
        <v>0.79209366323802022</v>
      </c>
      <c r="U163" s="80">
        <f>VLOOKUP(D163,'IBGE 2014'!$A$9:$I$120,3,0)/VLOOKUP(C163+1,'IBGE 2014'!$A$9:$I$120,3,0)</f>
        <v>0.97397051599678397</v>
      </c>
      <c r="V163" s="80">
        <f t="shared" si="42"/>
        <v>282157.21132874745</v>
      </c>
      <c r="W163" s="80">
        <f t="shared" si="43"/>
        <v>28550.924999999999</v>
      </c>
      <c r="X163" s="80">
        <f t="shared" si="44"/>
        <v>253606.28632874746</v>
      </c>
      <c r="Y163" s="120"/>
    </row>
    <row r="164" spans="1:25">
      <c r="A164" s="77">
        <v>152</v>
      </c>
      <c r="B164" s="79">
        <v>2</v>
      </c>
      <c r="C164" s="78">
        <v>52</v>
      </c>
      <c r="D164" s="78">
        <f t="shared" si="30"/>
        <v>55</v>
      </c>
      <c r="E164" s="79">
        <f t="shared" si="31"/>
        <v>60</v>
      </c>
      <c r="F164" s="79">
        <v>29</v>
      </c>
      <c r="G164" s="79">
        <f t="shared" si="32"/>
        <v>1</v>
      </c>
      <c r="H164" s="79">
        <f t="shared" si="33"/>
        <v>3</v>
      </c>
      <c r="I164" s="80">
        <v>2168.2800000000002</v>
      </c>
      <c r="J164" s="80">
        <f>'Fator aplicado no salr'!$I$33*I164</f>
        <v>1916.8115740893759</v>
      </c>
      <c r="K164" s="79">
        <f t="shared" si="34"/>
        <v>3</v>
      </c>
      <c r="L164" s="92">
        <f t="shared" si="35"/>
        <v>0.83961928303230149</v>
      </c>
      <c r="M164" s="79">
        <f t="shared" si="36"/>
        <v>55</v>
      </c>
      <c r="N164" s="79">
        <f>VLOOKUP(D164,'IBGE 2014'!$A$9:$I$120,3,0)/VLOOKUP(C164,'IBGE 2014'!$A$9:$I$120,3,0)</f>
        <v>0.97973099069896252</v>
      </c>
      <c r="O164" s="79">
        <f>VLOOKUP(D164,'IBGE 2014'!$A$9:$I$120,6,0)</f>
        <v>12.461864196915771</v>
      </c>
      <c r="P164" s="80">
        <f t="shared" si="37"/>
        <v>255443.60792157479</v>
      </c>
      <c r="Q164" s="80">
        <f t="shared" si="38"/>
        <v>18181.0278</v>
      </c>
      <c r="R164" s="80">
        <f t="shared" si="39"/>
        <v>237262.58012157478</v>
      </c>
      <c r="S164" s="80">
        <f t="shared" si="40"/>
        <v>2</v>
      </c>
      <c r="T164" s="80">
        <f t="shared" si="41"/>
        <v>0.88999644001423972</v>
      </c>
      <c r="U164" s="80">
        <f>VLOOKUP(D164,'IBGE 2014'!$A$9:$I$120,3,0)/VLOOKUP(C164+1,'IBGE 2014'!$A$9:$I$120,3,0)</f>
        <v>0.98596459978501139</v>
      </c>
      <c r="V164" s="80">
        <f t="shared" si="42"/>
        <v>272493.01947741245</v>
      </c>
      <c r="W164" s="80">
        <f t="shared" si="43"/>
        <v>12120.6852</v>
      </c>
      <c r="X164" s="80">
        <f t="shared" si="44"/>
        <v>260372.33427741245</v>
      </c>
      <c r="Y164" s="120"/>
    </row>
    <row r="165" spans="1:25">
      <c r="A165" s="77">
        <v>153</v>
      </c>
      <c r="B165" s="79">
        <v>2</v>
      </c>
      <c r="C165" s="78">
        <v>48</v>
      </c>
      <c r="D165" s="78">
        <f t="shared" si="30"/>
        <v>55</v>
      </c>
      <c r="E165" s="79">
        <f t="shared" si="31"/>
        <v>60</v>
      </c>
      <c r="F165" s="79">
        <v>29</v>
      </c>
      <c r="G165" s="79">
        <f t="shared" si="32"/>
        <v>1</v>
      </c>
      <c r="H165" s="79">
        <f t="shared" si="33"/>
        <v>7</v>
      </c>
      <c r="I165" s="80">
        <v>2553.75</v>
      </c>
      <c r="J165" s="80">
        <f>'Fator aplicado no salr'!$I$33*I165</f>
        <v>2257.5763081016948</v>
      </c>
      <c r="K165" s="79">
        <f t="shared" si="34"/>
        <v>7</v>
      </c>
      <c r="L165" s="92">
        <f t="shared" si="35"/>
        <v>0.66505711362233577</v>
      </c>
      <c r="M165" s="79">
        <f t="shared" si="36"/>
        <v>55</v>
      </c>
      <c r="N165" s="79">
        <f>VLOOKUP(D165,'IBGE 2014'!$A$9:$I$120,3,0)/VLOOKUP(C165,'IBGE 2014'!$A$9:$I$120,3,0)</f>
        <v>0.95918664064922943</v>
      </c>
      <c r="O165" s="79">
        <f>VLOOKUP(D165,'IBGE 2014'!$A$9:$I$120,6,0)</f>
        <v>12.461864196915771</v>
      </c>
      <c r="P165" s="80">
        <f t="shared" si="37"/>
        <v>233308.66563865289</v>
      </c>
      <c r="Q165" s="80">
        <f t="shared" si="38"/>
        <v>49964.118750000001</v>
      </c>
      <c r="R165" s="80">
        <f t="shared" si="39"/>
        <v>183344.5468886529</v>
      </c>
      <c r="S165" s="80">
        <f t="shared" si="40"/>
        <v>6</v>
      </c>
      <c r="T165" s="80">
        <f t="shared" si="41"/>
        <v>0.70496054043967604</v>
      </c>
      <c r="U165" s="80">
        <f>VLOOKUP(D165,'IBGE 2014'!$A$9:$I$120,3,0)/VLOOKUP(C165+1,'IBGE 2014'!$A$9:$I$120,3,0)</f>
        <v>0.96373216126033501</v>
      </c>
      <c r="V165" s="80">
        <f t="shared" si="42"/>
        <v>248479.15760168023</v>
      </c>
      <c r="W165" s="80">
        <f t="shared" si="43"/>
        <v>42826.387499999997</v>
      </c>
      <c r="X165" s="80">
        <f t="shared" si="44"/>
        <v>205652.77010168025</v>
      </c>
      <c r="Y165" s="120"/>
    </row>
    <row r="166" spans="1:25">
      <c r="A166" s="77">
        <v>154</v>
      </c>
      <c r="B166" s="79">
        <v>1</v>
      </c>
      <c r="C166" s="78">
        <v>50</v>
      </c>
      <c r="D166" s="78">
        <f t="shared" si="30"/>
        <v>60</v>
      </c>
      <c r="E166" s="79">
        <f t="shared" si="31"/>
        <v>65</v>
      </c>
      <c r="F166" s="79">
        <v>28</v>
      </c>
      <c r="G166" s="79">
        <f t="shared" si="32"/>
        <v>7</v>
      </c>
      <c r="H166" s="79">
        <f t="shared" si="33"/>
        <v>10</v>
      </c>
      <c r="I166" s="80">
        <v>2553.75</v>
      </c>
      <c r="J166" s="80">
        <f>'Fator aplicado no salr'!$I$33*I166</f>
        <v>2257.5763081016948</v>
      </c>
      <c r="K166" s="79">
        <f t="shared" si="34"/>
        <v>10</v>
      </c>
      <c r="L166" s="92">
        <f t="shared" si="35"/>
        <v>0.55839477691511752</v>
      </c>
      <c r="M166" s="79">
        <f t="shared" si="36"/>
        <v>60</v>
      </c>
      <c r="N166" s="79">
        <f>VLOOKUP(D166,'IBGE 2014'!$A$9:$I$120,3,0)/VLOOKUP(C166,'IBGE 2014'!$A$9:$I$120,3,0)</f>
        <v>0.92550978819157592</v>
      </c>
      <c r="O166" s="79">
        <f>VLOOKUP(D166,'IBGE 2014'!$A$9:$I$120,6,0)</f>
        <v>11.482229001501651</v>
      </c>
      <c r="P166" s="80">
        <f t="shared" si="37"/>
        <v>174154.36289723439</v>
      </c>
      <c r="Q166" s="80">
        <f t="shared" si="38"/>
        <v>71377.3125</v>
      </c>
      <c r="R166" s="80">
        <f t="shared" si="39"/>
        <v>102777.05039723439</v>
      </c>
      <c r="S166" s="80">
        <f t="shared" si="40"/>
        <v>9</v>
      </c>
      <c r="T166" s="80">
        <f t="shared" si="41"/>
        <v>0.59189846353002462</v>
      </c>
      <c r="U166" s="80">
        <f>VLOOKUP(D166,'IBGE 2014'!$A$9:$I$120,3,0)/VLOOKUP(C166+1,'IBGE 2014'!$A$9:$I$120,3,0)</f>
        <v>0.93059405782792626</v>
      </c>
      <c r="V166" s="80">
        <f t="shared" si="42"/>
        <v>185617.74101608226</v>
      </c>
      <c r="W166" s="80">
        <f t="shared" si="43"/>
        <v>64239.581249999996</v>
      </c>
      <c r="X166" s="80">
        <f t="shared" si="44"/>
        <v>121378.15976608227</v>
      </c>
      <c r="Y166" s="120"/>
    </row>
    <row r="167" spans="1:25">
      <c r="A167" s="77">
        <v>155</v>
      </c>
      <c r="B167" s="79">
        <v>1</v>
      </c>
      <c r="C167" s="78">
        <v>49</v>
      </c>
      <c r="D167" s="78">
        <f t="shared" si="30"/>
        <v>60</v>
      </c>
      <c r="E167" s="79">
        <f t="shared" si="31"/>
        <v>65</v>
      </c>
      <c r="F167" s="79">
        <v>29</v>
      </c>
      <c r="G167" s="79">
        <f t="shared" si="32"/>
        <v>6</v>
      </c>
      <c r="H167" s="79">
        <f t="shared" si="33"/>
        <v>11</v>
      </c>
      <c r="I167" s="80">
        <v>2903.42</v>
      </c>
      <c r="J167" s="80">
        <f>'Fator aplicado no salr'!$I$33*I167</f>
        <v>2566.6929826602541</v>
      </c>
      <c r="K167" s="79">
        <f t="shared" si="34"/>
        <v>11</v>
      </c>
      <c r="L167" s="92">
        <f t="shared" si="35"/>
        <v>0.52678752539162021</v>
      </c>
      <c r="M167" s="79">
        <f t="shared" si="36"/>
        <v>60</v>
      </c>
      <c r="N167" s="79">
        <f>VLOOKUP(D167,'IBGE 2014'!$A$9:$I$120,3,0)/VLOOKUP(C167,'IBGE 2014'!$A$9:$I$120,3,0)</f>
        <v>0.92081167538083242</v>
      </c>
      <c r="O167" s="79">
        <f>VLOOKUP(D167,'IBGE 2014'!$A$9:$I$120,6,0)</f>
        <v>11.482229001501651</v>
      </c>
      <c r="P167" s="80">
        <f t="shared" si="37"/>
        <v>185844.52835299709</v>
      </c>
      <c r="Q167" s="80">
        <f t="shared" si="38"/>
        <v>89265.647900000011</v>
      </c>
      <c r="R167" s="80">
        <f t="shared" si="39"/>
        <v>96578.88045299708</v>
      </c>
      <c r="S167" s="80">
        <f t="shared" si="40"/>
        <v>10</v>
      </c>
      <c r="T167" s="80">
        <f t="shared" si="41"/>
        <v>0.55839477691511752</v>
      </c>
      <c r="U167" s="80">
        <f>VLOOKUP(D167,'IBGE 2014'!$A$9:$I$120,3,0)/VLOOKUP(C167+1,'IBGE 2014'!$A$9:$I$120,3,0)</f>
        <v>0.92550978819157592</v>
      </c>
      <c r="V167" s="80">
        <f t="shared" si="42"/>
        <v>198000.29772808161</v>
      </c>
      <c r="W167" s="80">
        <f t="shared" si="43"/>
        <v>81150.589000000007</v>
      </c>
      <c r="X167" s="80">
        <f t="shared" si="44"/>
        <v>116849.7087280816</v>
      </c>
      <c r="Y167" s="120"/>
    </row>
    <row r="168" spans="1:25">
      <c r="A168" s="77">
        <v>156</v>
      </c>
      <c r="B168" s="79">
        <v>1</v>
      </c>
      <c r="C168" s="78">
        <v>49</v>
      </c>
      <c r="D168" s="78">
        <f t="shared" si="30"/>
        <v>60</v>
      </c>
      <c r="E168" s="79">
        <f t="shared" si="31"/>
        <v>65</v>
      </c>
      <c r="F168" s="79">
        <v>29</v>
      </c>
      <c r="G168" s="79">
        <f t="shared" si="32"/>
        <v>6</v>
      </c>
      <c r="H168" s="79">
        <f t="shared" si="33"/>
        <v>11</v>
      </c>
      <c r="I168" s="80">
        <v>1814.8</v>
      </c>
      <c r="J168" s="80">
        <f>'Fator aplicado no salr'!$I$33*I168</f>
        <v>1604.3267680638105</v>
      </c>
      <c r="K168" s="79">
        <f t="shared" si="34"/>
        <v>11</v>
      </c>
      <c r="L168" s="92">
        <f t="shared" si="35"/>
        <v>0.52678752539162021</v>
      </c>
      <c r="M168" s="79">
        <f t="shared" si="36"/>
        <v>60</v>
      </c>
      <c r="N168" s="79">
        <f>VLOOKUP(D168,'IBGE 2014'!$A$9:$I$120,3,0)/VLOOKUP(C168,'IBGE 2014'!$A$9:$I$120,3,0)</f>
        <v>0.92081167538083242</v>
      </c>
      <c r="O168" s="79">
        <f>VLOOKUP(D168,'IBGE 2014'!$A$9:$I$120,6,0)</f>
        <v>11.482229001501651</v>
      </c>
      <c r="P168" s="80">
        <f t="shared" si="37"/>
        <v>116163.23165612244</v>
      </c>
      <c r="Q168" s="80">
        <f t="shared" si="38"/>
        <v>55796.025999999991</v>
      </c>
      <c r="R168" s="80">
        <f t="shared" si="39"/>
        <v>60367.205656122453</v>
      </c>
      <c r="S168" s="80">
        <f t="shared" si="40"/>
        <v>10</v>
      </c>
      <c r="T168" s="80">
        <f t="shared" si="41"/>
        <v>0.55839477691511752</v>
      </c>
      <c r="U168" s="80">
        <f>VLOOKUP(D168,'IBGE 2014'!$A$9:$I$120,3,0)/VLOOKUP(C168+1,'IBGE 2014'!$A$9:$I$120,3,0)</f>
        <v>0.92550978819157592</v>
      </c>
      <c r="V168" s="80">
        <f t="shared" si="42"/>
        <v>123761.26785546786</v>
      </c>
      <c r="W168" s="80">
        <f t="shared" si="43"/>
        <v>50723.659999999989</v>
      </c>
      <c r="X168" s="80">
        <f t="shared" si="44"/>
        <v>73037.607855467868</v>
      </c>
      <c r="Y168" s="120"/>
    </row>
    <row r="169" spans="1:25">
      <c r="A169" s="77">
        <v>157</v>
      </c>
      <c r="B169" s="79">
        <v>1</v>
      </c>
      <c r="C169" s="78">
        <v>52</v>
      </c>
      <c r="D169" s="78">
        <f t="shared" si="30"/>
        <v>60</v>
      </c>
      <c r="E169" s="79">
        <f t="shared" si="31"/>
        <v>65</v>
      </c>
      <c r="F169" s="79">
        <v>28</v>
      </c>
      <c r="G169" s="79">
        <f t="shared" si="32"/>
        <v>7</v>
      </c>
      <c r="H169" s="79">
        <f t="shared" si="33"/>
        <v>8</v>
      </c>
      <c r="I169" s="80">
        <v>1204.5999999999999</v>
      </c>
      <c r="J169" s="80">
        <f>'Fator aplicado no salr'!$I$33*I169</f>
        <v>1064.895318938542</v>
      </c>
      <c r="K169" s="79">
        <f t="shared" si="34"/>
        <v>8</v>
      </c>
      <c r="L169" s="92">
        <f t="shared" si="35"/>
        <v>0.62741237134182615</v>
      </c>
      <c r="M169" s="79">
        <f t="shared" si="36"/>
        <v>60</v>
      </c>
      <c r="N169" s="79">
        <f>VLOOKUP(D169,'IBGE 2014'!$A$9:$I$120,3,0)/VLOOKUP(C169,'IBGE 2014'!$A$9:$I$120,3,0)</f>
        <v>0.93609798576010728</v>
      </c>
      <c r="O169" s="79">
        <f>VLOOKUP(D169,'IBGE 2014'!$A$9:$I$120,6,0)</f>
        <v>11.482229001501651</v>
      </c>
      <c r="P169" s="80">
        <f t="shared" si="37"/>
        <v>93357.854643658327</v>
      </c>
      <c r="Q169" s="80">
        <f t="shared" si="38"/>
        <v>26934.855999999996</v>
      </c>
      <c r="R169" s="80">
        <f t="shared" si="39"/>
        <v>66422.998643658328</v>
      </c>
      <c r="S169" s="80">
        <f t="shared" si="40"/>
        <v>7</v>
      </c>
      <c r="T169" s="80">
        <f t="shared" si="41"/>
        <v>0.66505711362233577</v>
      </c>
      <c r="U169" s="80">
        <f>VLOOKUP(D169,'IBGE 2014'!$A$9:$I$120,3,0)/VLOOKUP(C169+1,'IBGE 2014'!$A$9:$I$120,3,0)</f>
        <v>0.94205397670544133</v>
      </c>
      <c r="V169" s="80">
        <f t="shared" si="42"/>
        <v>99588.961770357157</v>
      </c>
      <c r="W169" s="80">
        <f t="shared" si="43"/>
        <v>23567.998999999996</v>
      </c>
      <c r="X169" s="80">
        <f t="shared" si="44"/>
        <v>76020.96277035716</v>
      </c>
      <c r="Y169" s="120"/>
    </row>
    <row r="170" spans="1:25">
      <c r="A170" s="77">
        <v>158</v>
      </c>
      <c r="B170" s="79">
        <v>2</v>
      </c>
      <c r="C170" s="78">
        <v>48</v>
      </c>
      <c r="D170" s="78">
        <f t="shared" si="30"/>
        <v>55</v>
      </c>
      <c r="E170" s="79">
        <f t="shared" si="31"/>
        <v>60</v>
      </c>
      <c r="F170" s="79">
        <v>28</v>
      </c>
      <c r="G170" s="79">
        <f t="shared" si="32"/>
        <v>2</v>
      </c>
      <c r="H170" s="79">
        <f t="shared" si="33"/>
        <v>7</v>
      </c>
      <c r="I170" s="80">
        <v>2650.12</v>
      </c>
      <c r="J170" s="80">
        <f>'Fator aplicado no salr'!$I$33*I170</f>
        <v>2342.7697016647926</v>
      </c>
      <c r="K170" s="79">
        <f t="shared" si="34"/>
        <v>7</v>
      </c>
      <c r="L170" s="92">
        <f t="shared" si="35"/>
        <v>0.66505711362233577</v>
      </c>
      <c r="M170" s="79">
        <f t="shared" si="36"/>
        <v>55</v>
      </c>
      <c r="N170" s="79">
        <f>VLOOKUP(D170,'IBGE 2014'!$A$9:$I$120,3,0)/VLOOKUP(C170,'IBGE 2014'!$A$9:$I$120,3,0)</f>
        <v>0.95918664064922943</v>
      </c>
      <c r="O170" s="79">
        <f>VLOOKUP(D170,'IBGE 2014'!$A$9:$I$120,6,0)</f>
        <v>12.461864196915771</v>
      </c>
      <c r="P170" s="80">
        <f t="shared" si="37"/>
        <v>242112.95584231301</v>
      </c>
      <c r="Q170" s="80">
        <f t="shared" si="38"/>
        <v>51849.597800000003</v>
      </c>
      <c r="R170" s="80">
        <f t="shared" si="39"/>
        <v>190263.35804231302</v>
      </c>
      <c r="S170" s="80">
        <f t="shared" si="40"/>
        <v>6</v>
      </c>
      <c r="T170" s="80">
        <f t="shared" si="41"/>
        <v>0.70496054043967604</v>
      </c>
      <c r="U170" s="80">
        <f>VLOOKUP(D170,'IBGE 2014'!$A$9:$I$120,3,0)/VLOOKUP(C170+1,'IBGE 2014'!$A$9:$I$120,3,0)</f>
        <v>0.96373216126033501</v>
      </c>
      <c r="V170" s="80">
        <f t="shared" si="42"/>
        <v>257855.93152946248</v>
      </c>
      <c r="W170" s="80">
        <f t="shared" si="43"/>
        <v>44442.5124</v>
      </c>
      <c r="X170" s="80">
        <f t="shared" si="44"/>
        <v>213413.41912946248</v>
      </c>
      <c r="Y170" s="120"/>
    </row>
    <row r="171" spans="1:25">
      <c r="A171" s="77">
        <v>159</v>
      </c>
      <c r="B171" s="79">
        <v>1</v>
      </c>
      <c r="C171" s="78">
        <v>47</v>
      </c>
      <c r="D171" s="78">
        <f t="shared" si="30"/>
        <v>60</v>
      </c>
      <c r="E171" s="79">
        <f t="shared" si="31"/>
        <v>65</v>
      </c>
      <c r="F171" s="79">
        <v>28</v>
      </c>
      <c r="G171" s="79">
        <f t="shared" si="32"/>
        <v>7</v>
      </c>
      <c r="H171" s="79">
        <f t="shared" si="33"/>
        <v>13</v>
      </c>
      <c r="I171" s="80">
        <v>2553.75</v>
      </c>
      <c r="J171" s="80">
        <f>'Fator aplicado no salr'!$I$33*I171</f>
        <v>2257.5763081016948</v>
      </c>
      <c r="K171" s="79">
        <f t="shared" si="34"/>
        <v>13</v>
      </c>
      <c r="L171" s="92">
        <f t="shared" si="35"/>
        <v>0.46883902224245294</v>
      </c>
      <c r="M171" s="79">
        <f t="shared" si="36"/>
        <v>60</v>
      </c>
      <c r="N171" s="79">
        <f>VLOOKUP(D171,'IBGE 2014'!$A$9:$I$120,3,0)/VLOOKUP(C171,'IBGE 2014'!$A$9:$I$120,3,0)</f>
        <v>0.91245504841360547</v>
      </c>
      <c r="O171" s="79">
        <f>VLOOKUP(D171,'IBGE 2014'!$A$9:$I$120,6,0)</f>
        <v>11.482229001501651</v>
      </c>
      <c r="P171" s="80">
        <f t="shared" si="37"/>
        <v>144160.81377864719</v>
      </c>
      <c r="Q171" s="80">
        <f t="shared" si="38"/>
        <v>92790.506249999991</v>
      </c>
      <c r="R171" s="80">
        <f t="shared" si="39"/>
        <v>51370.307528647201</v>
      </c>
      <c r="S171" s="80">
        <f t="shared" si="40"/>
        <v>12</v>
      </c>
      <c r="T171" s="80">
        <f t="shared" si="41"/>
        <v>0.49696936357700011</v>
      </c>
      <c r="U171" s="80">
        <f>VLOOKUP(D171,'IBGE 2014'!$A$9:$I$120,3,0)/VLOOKUP(C171+1,'IBGE 2014'!$A$9:$I$120,3,0)</f>
        <v>0.91646859270948466</v>
      </c>
      <c r="V171" s="80">
        <f t="shared" si="42"/>
        <v>153482.61797521869</v>
      </c>
      <c r="W171" s="80">
        <f t="shared" si="43"/>
        <v>85652.774999999994</v>
      </c>
      <c r="X171" s="80">
        <f t="shared" si="44"/>
        <v>67829.842975218693</v>
      </c>
      <c r="Y171" s="120"/>
    </row>
    <row r="172" spans="1:25">
      <c r="A172" s="77">
        <v>160</v>
      </c>
      <c r="B172" s="79">
        <v>2</v>
      </c>
      <c r="C172" s="78">
        <v>55</v>
      </c>
      <c r="D172" s="78">
        <f t="shared" si="30"/>
        <v>56</v>
      </c>
      <c r="E172" s="79">
        <f t="shared" si="31"/>
        <v>60</v>
      </c>
      <c r="F172" s="79">
        <v>29</v>
      </c>
      <c r="G172" s="79">
        <f t="shared" si="32"/>
        <v>1</v>
      </c>
      <c r="H172" s="79">
        <f t="shared" si="33"/>
        <v>1</v>
      </c>
      <c r="I172" s="80">
        <v>2553.7600000000002</v>
      </c>
      <c r="J172" s="80">
        <f>'Fator aplicado no salr'!$I$33*I172</f>
        <v>2257.5851483417659</v>
      </c>
      <c r="K172" s="79">
        <f t="shared" si="34"/>
        <v>1</v>
      </c>
      <c r="L172" s="92">
        <f t="shared" si="35"/>
        <v>0.94339622641509424</v>
      </c>
      <c r="M172" s="79">
        <f t="shared" si="36"/>
        <v>56</v>
      </c>
      <c r="N172" s="79">
        <f>VLOOKUP(D172,'IBGE 2014'!$A$9:$I$120,3,0)/VLOOKUP(C172,'IBGE 2014'!$A$9:$I$120,3,0)</f>
        <v>0.99216346769475894</v>
      </c>
      <c r="O172" s="79">
        <f>VLOOKUP(D172,'IBGE 2014'!$A$9:$I$120,6,0)</f>
        <v>12.276875927517381</v>
      </c>
      <c r="P172" s="80">
        <f t="shared" si="37"/>
        <v>337250.59544718225</v>
      </c>
      <c r="Q172" s="80">
        <f t="shared" si="38"/>
        <v>7137.7592000000004</v>
      </c>
      <c r="R172" s="80">
        <f t="shared" si="39"/>
        <v>330112.83624718222</v>
      </c>
      <c r="S172" s="80">
        <f t="shared" si="40"/>
        <v>0</v>
      </c>
      <c r="T172" s="80">
        <f t="shared" si="41"/>
        <v>1</v>
      </c>
      <c r="U172" s="80">
        <f>VLOOKUP(D172,'IBGE 2014'!$A$9:$I$120,3,0)/VLOOKUP(C172+1,'IBGE 2014'!$A$9:$I$120,3,0)</f>
        <v>1</v>
      </c>
      <c r="V172" s="80">
        <f t="shared" si="42"/>
        <v>360309.20590597118</v>
      </c>
      <c r="W172" s="80">
        <f t="shared" si="43"/>
        <v>0</v>
      </c>
      <c r="X172" s="80">
        <f t="shared" si="44"/>
        <v>360309.20590597118</v>
      </c>
      <c r="Y172" s="120"/>
    </row>
    <row r="173" spans="1:25">
      <c r="A173" s="77">
        <v>161</v>
      </c>
      <c r="B173" s="79">
        <v>1</v>
      </c>
      <c r="C173" s="78">
        <v>53</v>
      </c>
      <c r="D173" s="78">
        <f t="shared" si="30"/>
        <v>60</v>
      </c>
      <c r="E173" s="79">
        <f t="shared" si="31"/>
        <v>65</v>
      </c>
      <c r="F173" s="79">
        <v>28</v>
      </c>
      <c r="G173" s="79">
        <f t="shared" si="32"/>
        <v>7</v>
      </c>
      <c r="H173" s="79">
        <f t="shared" si="33"/>
        <v>7</v>
      </c>
      <c r="I173" s="80">
        <v>2517.94</v>
      </c>
      <c r="J173" s="80">
        <f>'Fator aplicado no salr'!$I$33*I173</f>
        <v>2225.9194084078636</v>
      </c>
      <c r="K173" s="79">
        <f t="shared" si="34"/>
        <v>7</v>
      </c>
      <c r="L173" s="92">
        <f t="shared" si="35"/>
        <v>0.66505711362233577</v>
      </c>
      <c r="M173" s="79">
        <f t="shared" si="36"/>
        <v>60</v>
      </c>
      <c r="N173" s="79">
        <f>VLOOKUP(D173,'IBGE 2014'!$A$9:$I$120,3,0)/VLOOKUP(C173,'IBGE 2014'!$A$9:$I$120,3,0)</f>
        <v>0.94205397670544133</v>
      </c>
      <c r="O173" s="79">
        <f>VLOOKUP(D173,'IBGE 2014'!$A$9:$I$120,6,0)</f>
        <v>11.482229001501651</v>
      </c>
      <c r="P173" s="80">
        <f t="shared" si="37"/>
        <v>208167.88178652927</v>
      </c>
      <c r="Q173" s="80">
        <f t="shared" si="38"/>
        <v>49263.496100000004</v>
      </c>
      <c r="R173" s="80">
        <f t="shared" si="39"/>
        <v>158904.38568652928</v>
      </c>
      <c r="S173" s="80">
        <f t="shared" si="40"/>
        <v>6</v>
      </c>
      <c r="T173" s="80">
        <f t="shared" si="41"/>
        <v>0.70496054043967604</v>
      </c>
      <c r="U173" s="80">
        <f>VLOOKUP(D173,'IBGE 2014'!$A$9:$I$120,3,0)/VLOOKUP(C173+1,'IBGE 2014'!$A$9:$I$120,3,0)</f>
        <v>0.94849638057250252</v>
      </c>
      <c r="V173" s="80">
        <f t="shared" si="42"/>
        <v>222166.96340847449</v>
      </c>
      <c r="W173" s="80">
        <f t="shared" si="43"/>
        <v>42225.853800000004</v>
      </c>
      <c r="X173" s="80">
        <f t="shared" si="44"/>
        <v>179941.10960847448</v>
      </c>
      <c r="Y173" s="120"/>
    </row>
    <row r="174" spans="1:25">
      <c r="A174" s="77">
        <v>162</v>
      </c>
      <c r="B174" s="79">
        <v>2</v>
      </c>
      <c r="C174" s="78">
        <v>48</v>
      </c>
      <c r="D174" s="78">
        <f t="shared" si="30"/>
        <v>55</v>
      </c>
      <c r="E174" s="79">
        <f t="shared" si="31"/>
        <v>60</v>
      </c>
      <c r="F174" s="79">
        <v>28</v>
      </c>
      <c r="G174" s="79">
        <f t="shared" si="32"/>
        <v>2</v>
      </c>
      <c r="H174" s="79">
        <f t="shared" si="33"/>
        <v>7</v>
      </c>
      <c r="I174" s="80">
        <v>2650.12</v>
      </c>
      <c r="J174" s="80">
        <f>'Fator aplicado no salr'!$I$33*I174</f>
        <v>2342.7697016647926</v>
      </c>
      <c r="K174" s="79">
        <f t="shared" si="34"/>
        <v>7</v>
      </c>
      <c r="L174" s="92">
        <f t="shared" si="35"/>
        <v>0.66505711362233577</v>
      </c>
      <c r="M174" s="79">
        <f t="shared" si="36"/>
        <v>55</v>
      </c>
      <c r="N174" s="79">
        <f>VLOOKUP(D174,'IBGE 2014'!$A$9:$I$120,3,0)/VLOOKUP(C174,'IBGE 2014'!$A$9:$I$120,3,0)</f>
        <v>0.95918664064922943</v>
      </c>
      <c r="O174" s="79">
        <f>VLOOKUP(D174,'IBGE 2014'!$A$9:$I$120,6,0)</f>
        <v>12.461864196915771</v>
      </c>
      <c r="P174" s="80">
        <f t="shared" si="37"/>
        <v>242112.95584231301</v>
      </c>
      <c r="Q174" s="80">
        <f t="shared" si="38"/>
        <v>51849.597800000003</v>
      </c>
      <c r="R174" s="80">
        <f t="shared" si="39"/>
        <v>190263.35804231302</v>
      </c>
      <c r="S174" s="80">
        <f t="shared" si="40"/>
        <v>6</v>
      </c>
      <c r="T174" s="80">
        <f t="shared" si="41"/>
        <v>0.70496054043967604</v>
      </c>
      <c r="U174" s="80">
        <f>VLOOKUP(D174,'IBGE 2014'!$A$9:$I$120,3,0)/VLOOKUP(C174+1,'IBGE 2014'!$A$9:$I$120,3,0)</f>
        <v>0.96373216126033501</v>
      </c>
      <c r="V174" s="80">
        <f t="shared" si="42"/>
        <v>257855.93152946248</v>
      </c>
      <c r="W174" s="80">
        <f t="shared" si="43"/>
        <v>44442.5124</v>
      </c>
      <c r="X174" s="80">
        <f t="shared" si="44"/>
        <v>213413.41912946248</v>
      </c>
      <c r="Y174" s="120"/>
    </row>
    <row r="175" spans="1:25">
      <c r="A175" s="77">
        <v>163</v>
      </c>
      <c r="B175" s="79">
        <v>2</v>
      </c>
      <c r="C175" s="78">
        <v>48</v>
      </c>
      <c r="D175" s="78">
        <f t="shared" si="30"/>
        <v>55</v>
      </c>
      <c r="E175" s="79">
        <f t="shared" si="31"/>
        <v>60</v>
      </c>
      <c r="F175" s="79">
        <v>29</v>
      </c>
      <c r="G175" s="79">
        <f t="shared" si="32"/>
        <v>1</v>
      </c>
      <c r="H175" s="79">
        <f t="shared" si="33"/>
        <v>7</v>
      </c>
      <c r="I175" s="80">
        <v>2553.75</v>
      </c>
      <c r="J175" s="80">
        <f>'Fator aplicado no salr'!$I$33*I175</f>
        <v>2257.5763081016948</v>
      </c>
      <c r="K175" s="79">
        <f t="shared" si="34"/>
        <v>7</v>
      </c>
      <c r="L175" s="92">
        <f t="shared" si="35"/>
        <v>0.66505711362233577</v>
      </c>
      <c r="M175" s="79">
        <f t="shared" si="36"/>
        <v>55</v>
      </c>
      <c r="N175" s="79">
        <f>VLOOKUP(D175,'IBGE 2014'!$A$9:$I$120,3,0)/VLOOKUP(C175,'IBGE 2014'!$A$9:$I$120,3,0)</f>
        <v>0.95918664064922943</v>
      </c>
      <c r="O175" s="79">
        <f>VLOOKUP(D175,'IBGE 2014'!$A$9:$I$120,6,0)</f>
        <v>12.461864196915771</v>
      </c>
      <c r="P175" s="80">
        <f t="shared" si="37"/>
        <v>233308.66563865289</v>
      </c>
      <c r="Q175" s="80">
        <f t="shared" si="38"/>
        <v>49964.118750000001</v>
      </c>
      <c r="R175" s="80">
        <f t="shared" si="39"/>
        <v>183344.5468886529</v>
      </c>
      <c r="S175" s="80">
        <f t="shared" si="40"/>
        <v>6</v>
      </c>
      <c r="T175" s="80">
        <f t="shared" si="41"/>
        <v>0.70496054043967604</v>
      </c>
      <c r="U175" s="80">
        <f>VLOOKUP(D175,'IBGE 2014'!$A$9:$I$120,3,0)/VLOOKUP(C175+1,'IBGE 2014'!$A$9:$I$120,3,0)</f>
        <v>0.96373216126033501</v>
      </c>
      <c r="V175" s="80">
        <f t="shared" si="42"/>
        <v>248479.15760168023</v>
      </c>
      <c r="W175" s="80">
        <f t="shared" si="43"/>
        <v>42826.387499999997</v>
      </c>
      <c r="X175" s="80">
        <f t="shared" si="44"/>
        <v>205652.77010168025</v>
      </c>
      <c r="Y175" s="120"/>
    </row>
    <row r="176" spans="1:25">
      <c r="A176" s="77">
        <v>164</v>
      </c>
      <c r="B176" s="79">
        <v>1</v>
      </c>
      <c r="C176" s="78">
        <v>53</v>
      </c>
      <c r="D176" s="78">
        <f t="shared" si="30"/>
        <v>60</v>
      </c>
      <c r="E176" s="79">
        <f t="shared" si="31"/>
        <v>65</v>
      </c>
      <c r="F176" s="79">
        <v>29</v>
      </c>
      <c r="G176" s="79">
        <f t="shared" si="32"/>
        <v>6</v>
      </c>
      <c r="H176" s="79">
        <f t="shared" si="33"/>
        <v>7</v>
      </c>
      <c r="I176" s="80">
        <v>3096.15</v>
      </c>
      <c r="J176" s="80">
        <f>'Fator aplicado no salr'!$I$33*I176</f>
        <v>2737.070929546378</v>
      </c>
      <c r="K176" s="79">
        <f t="shared" si="34"/>
        <v>7</v>
      </c>
      <c r="L176" s="92">
        <f t="shared" si="35"/>
        <v>0.66505711362233577</v>
      </c>
      <c r="M176" s="79">
        <f t="shared" si="36"/>
        <v>60</v>
      </c>
      <c r="N176" s="79">
        <f>VLOOKUP(D176,'IBGE 2014'!$A$9:$I$120,3,0)/VLOOKUP(C176,'IBGE 2014'!$A$9:$I$120,3,0)</f>
        <v>0.94205397670544133</v>
      </c>
      <c r="O176" s="79">
        <f>VLOOKUP(D176,'IBGE 2014'!$A$9:$I$120,6,0)</f>
        <v>11.482229001501651</v>
      </c>
      <c r="P176" s="80">
        <f t="shared" si="37"/>
        <v>255970.74878407057</v>
      </c>
      <c r="Q176" s="80">
        <f t="shared" si="38"/>
        <v>60576.174749999991</v>
      </c>
      <c r="R176" s="80">
        <f t="shared" si="39"/>
        <v>195394.5740340706</v>
      </c>
      <c r="S176" s="80">
        <f t="shared" si="40"/>
        <v>6</v>
      </c>
      <c r="T176" s="80">
        <f t="shared" si="41"/>
        <v>0.70496054043967604</v>
      </c>
      <c r="U176" s="80">
        <f>VLOOKUP(D176,'IBGE 2014'!$A$9:$I$120,3,0)/VLOOKUP(C176+1,'IBGE 2014'!$A$9:$I$120,3,0)</f>
        <v>0.94849638057250252</v>
      </c>
      <c r="V176" s="80">
        <f t="shared" si="42"/>
        <v>273184.5253489553</v>
      </c>
      <c r="W176" s="80">
        <f t="shared" si="43"/>
        <v>51922.435499999992</v>
      </c>
      <c r="X176" s="80">
        <f t="shared" si="44"/>
        <v>221262.08984895531</v>
      </c>
      <c r="Y176" s="120"/>
    </row>
    <row r="177" spans="1:25">
      <c r="A177" s="77">
        <v>165</v>
      </c>
      <c r="B177" s="79">
        <v>1</v>
      </c>
      <c r="C177" s="78">
        <v>51</v>
      </c>
      <c r="D177" s="78">
        <f t="shared" si="30"/>
        <v>60</v>
      </c>
      <c r="E177" s="79">
        <f t="shared" si="31"/>
        <v>65</v>
      </c>
      <c r="F177" s="79">
        <v>28</v>
      </c>
      <c r="G177" s="79">
        <f t="shared" si="32"/>
        <v>7</v>
      </c>
      <c r="H177" s="79">
        <f t="shared" si="33"/>
        <v>9</v>
      </c>
      <c r="I177" s="80">
        <v>3221.09</v>
      </c>
      <c r="J177" s="80">
        <f>'Fator aplicado no salr'!$I$33*I177</f>
        <v>2847.5208889919882</v>
      </c>
      <c r="K177" s="79">
        <f t="shared" si="34"/>
        <v>9</v>
      </c>
      <c r="L177" s="92">
        <f t="shared" si="35"/>
        <v>0.59189846353002462</v>
      </c>
      <c r="M177" s="79">
        <f t="shared" si="36"/>
        <v>60</v>
      </c>
      <c r="N177" s="79">
        <f>VLOOKUP(D177,'IBGE 2014'!$A$9:$I$120,3,0)/VLOOKUP(C177,'IBGE 2014'!$A$9:$I$120,3,0)</f>
        <v>0.93059405782792626</v>
      </c>
      <c r="O177" s="79">
        <f>VLOOKUP(D177,'IBGE 2014'!$A$9:$I$120,6,0)</f>
        <v>11.482229001501651</v>
      </c>
      <c r="P177" s="80">
        <f t="shared" si="37"/>
        <v>234122.93662633092</v>
      </c>
      <c r="Q177" s="80">
        <f t="shared" si="38"/>
        <v>81026.518949999998</v>
      </c>
      <c r="R177" s="80">
        <f t="shared" si="39"/>
        <v>153096.41767633092</v>
      </c>
      <c r="S177" s="80">
        <f t="shared" si="40"/>
        <v>8</v>
      </c>
      <c r="T177" s="80">
        <f t="shared" si="41"/>
        <v>0.62741237134182615</v>
      </c>
      <c r="U177" s="80">
        <f>VLOOKUP(D177,'IBGE 2014'!$A$9:$I$120,3,0)/VLOOKUP(C177+1,'IBGE 2014'!$A$9:$I$120,3,0)</f>
        <v>0.93609798576010728</v>
      </c>
      <c r="V177" s="80">
        <f t="shared" si="42"/>
        <v>249638.09730544695</v>
      </c>
      <c r="W177" s="80">
        <f t="shared" si="43"/>
        <v>72023.572400000005</v>
      </c>
      <c r="X177" s="80">
        <f t="shared" si="44"/>
        <v>177614.52490544695</v>
      </c>
      <c r="Y177" s="120"/>
    </row>
    <row r="178" spans="1:25">
      <c r="A178" s="77">
        <v>166</v>
      </c>
      <c r="B178" s="79">
        <v>1</v>
      </c>
      <c r="C178" s="78">
        <v>50</v>
      </c>
      <c r="D178" s="78">
        <f t="shared" si="30"/>
        <v>60</v>
      </c>
      <c r="E178" s="79">
        <f t="shared" si="31"/>
        <v>65</v>
      </c>
      <c r="F178" s="79">
        <v>29</v>
      </c>
      <c r="G178" s="79">
        <f t="shared" si="32"/>
        <v>6</v>
      </c>
      <c r="H178" s="79">
        <f t="shared" si="33"/>
        <v>10</v>
      </c>
      <c r="I178" s="80">
        <v>3192.52</v>
      </c>
      <c r="J178" s="80">
        <f>'Fator aplicado no salr'!$I$33*I178</f>
        <v>2822.2643231094758</v>
      </c>
      <c r="K178" s="79">
        <f t="shared" si="34"/>
        <v>10</v>
      </c>
      <c r="L178" s="92">
        <f t="shared" si="35"/>
        <v>0.55839477691511752</v>
      </c>
      <c r="M178" s="79">
        <f t="shared" si="36"/>
        <v>60</v>
      </c>
      <c r="N178" s="79">
        <f>VLOOKUP(D178,'IBGE 2014'!$A$9:$I$120,3,0)/VLOOKUP(C178,'IBGE 2014'!$A$9:$I$120,3,0)</f>
        <v>0.92550978819157592</v>
      </c>
      <c r="O178" s="79">
        <f>VLOOKUP(D178,'IBGE 2014'!$A$9:$I$120,6,0)</f>
        <v>11.482229001501651</v>
      </c>
      <c r="P178" s="80">
        <f t="shared" si="37"/>
        <v>217715.62863893443</v>
      </c>
      <c r="Q178" s="80">
        <f t="shared" si="38"/>
        <v>89230.933999999994</v>
      </c>
      <c r="R178" s="80">
        <f t="shared" si="39"/>
        <v>128484.69463893444</v>
      </c>
      <c r="S178" s="80">
        <f t="shared" si="40"/>
        <v>9</v>
      </c>
      <c r="T178" s="80">
        <f t="shared" si="41"/>
        <v>0.59189846353002462</v>
      </c>
      <c r="U178" s="80">
        <f>VLOOKUP(D178,'IBGE 2014'!$A$9:$I$120,3,0)/VLOOKUP(C178+1,'IBGE 2014'!$A$9:$I$120,3,0)</f>
        <v>0.93059405782792626</v>
      </c>
      <c r="V178" s="80">
        <f t="shared" si="42"/>
        <v>232046.34382718083</v>
      </c>
      <c r="W178" s="80">
        <f t="shared" si="43"/>
        <v>80307.840599999996</v>
      </c>
      <c r="X178" s="80">
        <f t="shared" si="44"/>
        <v>151738.50322718083</v>
      </c>
      <c r="Y178" s="120"/>
    </row>
    <row r="179" spans="1:25">
      <c r="A179" s="77">
        <v>167</v>
      </c>
      <c r="B179" s="79">
        <v>2</v>
      </c>
      <c r="C179" s="78">
        <v>49</v>
      </c>
      <c r="D179" s="78">
        <f t="shared" si="30"/>
        <v>55</v>
      </c>
      <c r="E179" s="79">
        <f t="shared" si="31"/>
        <v>60</v>
      </c>
      <c r="F179" s="79">
        <v>28</v>
      </c>
      <c r="G179" s="79">
        <f t="shared" si="32"/>
        <v>2</v>
      </c>
      <c r="H179" s="79">
        <f t="shared" si="33"/>
        <v>6</v>
      </c>
      <c r="I179" s="80">
        <v>2746.49</v>
      </c>
      <c r="J179" s="80">
        <f>'Fator aplicado no salr'!$I$33*I179</f>
        <v>2427.9630952278899</v>
      </c>
      <c r="K179" s="79">
        <f t="shared" si="34"/>
        <v>6</v>
      </c>
      <c r="L179" s="92">
        <f t="shared" si="35"/>
        <v>0.70496054043967604</v>
      </c>
      <c r="M179" s="79">
        <f t="shared" si="36"/>
        <v>55</v>
      </c>
      <c r="N179" s="79">
        <f>VLOOKUP(D179,'IBGE 2014'!$A$9:$I$120,3,0)/VLOOKUP(C179,'IBGE 2014'!$A$9:$I$120,3,0)</f>
        <v>0.96373216126033501</v>
      </c>
      <c r="O179" s="79">
        <f>VLOOKUP(D179,'IBGE 2014'!$A$9:$I$120,6,0)</f>
        <v>12.461864196915771</v>
      </c>
      <c r="P179" s="80">
        <f t="shared" si="37"/>
        <v>267232.70545724471</v>
      </c>
      <c r="Q179" s="80">
        <f t="shared" si="38"/>
        <v>46058.637299999995</v>
      </c>
      <c r="R179" s="80">
        <f t="shared" si="39"/>
        <v>221174.06815724471</v>
      </c>
      <c r="S179" s="80">
        <f t="shared" si="40"/>
        <v>5</v>
      </c>
      <c r="T179" s="80">
        <f t="shared" si="41"/>
        <v>0.74725817286605678</v>
      </c>
      <c r="U179" s="80">
        <f>VLOOKUP(D179,'IBGE 2014'!$A$9:$I$120,3,0)/VLOOKUP(C179+1,'IBGE 2014'!$A$9:$I$120,3,0)</f>
        <v>0.96864926052612155</v>
      </c>
      <c r="V179" s="80">
        <f t="shared" si="42"/>
        <v>284711.93482066208</v>
      </c>
      <c r="W179" s="80">
        <f t="shared" si="43"/>
        <v>38382.197749999992</v>
      </c>
      <c r="X179" s="80">
        <f t="shared" si="44"/>
        <v>246329.73707066209</v>
      </c>
      <c r="Y179" s="120"/>
    </row>
    <row r="180" spans="1:25">
      <c r="A180" s="77">
        <v>168</v>
      </c>
      <c r="B180" s="79">
        <v>1</v>
      </c>
      <c r="C180" s="78">
        <v>53</v>
      </c>
      <c r="D180" s="78">
        <f t="shared" si="30"/>
        <v>60</v>
      </c>
      <c r="E180" s="79">
        <f t="shared" si="31"/>
        <v>65</v>
      </c>
      <c r="F180" s="79">
        <v>28</v>
      </c>
      <c r="G180" s="79">
        <f t="shared" si="32"/>
        <v>7</v>
      </c>
      <c r="H180" s="79">
        <f t="shared" si="33"/>
        <v>7</v>
      </c>
      <c r="I180" s="80">
        <v>2553.75</v>
      </c>
      <c r="J180" s="80">
        <f>'Fator aplicado no salr'!$I$33*I180</f>
        <v>2257.5763081016948</v>
      </c>
      <c r="K180" s="79">
        <f t="shared" si="34"/>
        <v>7</v>
      </c>
      <c r="L180" s="92">
        <f t="shared" si="35"/>
        <v>0.66505711362233577</v>
      </c>
      <c r="M180" s="79">
        <f t="shared" si="36"/>
        <v>60</v>
      </c>
      <c r="N180" s="79">
        <f>VLOOKUP(D180,'IBGE 2014'!$A$9:$I$120,3,0)/VLOOKUP(C180,'IBGE 2014'!$A$9:$I$120,3,0)</f>
        <v>0.94205397670544133</v>
      </c>
      <c r="O180" s="79">
        <f>VLOOKUP(D180,'IBGE 2014'!$A$9:$I$120,6,0)</f>
        <v>11.482229001501651</v>
      </c>
      <c r="P180" s="80">
        <f t="shared" si="37"/>
        <v>211128.43360538737</v>
      </c>
      <c r="Q180" s="80">
        <f t="shared" si="38"/>
        <v>49964.118750000001</v>
      </c>
      <c r="R180" s="80">
        <f t="shared" si="39"/>
        <v>161164.31485538738</v>
      </c>
      <c r="S180" s="80">
        <f t="shared" si="40"/>
        <v>6</v>
      </c>
      <c r="T180" s="80">
        <f t="shared" si="41"/>
        <v>0.70496054043967604</v>
      </c>
      <c r="U180" s="80">
        <f>VLOOKUP(D180,'IBGE 2014'!$A$9:$I$120,3,0)/VLOOKUP(C180+1,'IBGE 2014'!$A$9:$I$120,3,0)</f>
        <v>0.94849638057250252</v>
      </c>
      <c r="V180" s="80">
        <f t="shared" si="42"/>
        <v>225326.60937289681</v>
      </c>
      <c r="W180" s="80">
        <f t="shared" si="43"/>
        <v>42826.387499999997</v>
      </c>
      <c r="X180" s="80">
        <f t="shared" si="44"/>
        <v>182500.22187289683</v>
      </c>
      <c r="Y180" s="120"/>
    </row>
    <row r="181" spans="1:25">
      <c r="A181" s="77">
        <v>169</v>
      </c>
      <c r="B181" s="79">
        <v>2</v>
      </c>
      <c r="C181" s="78">
        <v>47</v>
      </c>
      <c r="D181" s="78">
        <f t="shared" si="30"/>
        <v>55</v>
      </c>
      <c r="E181" s="79">
        <f t="shared" si="31"/>
        <v>60</v>
      </c>
      <c r="F181" s="79">
        <v>29</v>
      </c>
      <c r="G181" s="79">
        <f t="shared" si="32"/>
        <v>1</v>
      </c>
      <c r="H181" s="79">
        <f t="shared" si="33"/>
        <v>8</v>
      </c>
      <c r="I181" s="80">
        <v>1204.5999999999999</v>
      </c>
      <c r="J181" s="80">
        <f>'Fator aplicado no salr'!$I$33*I181</f>
        <v>1064.895318938542</v>
      </c>
      <c r="K181" s="79">
        <f t="shared" si="34"/>
        <v>8</v>
      </c>
      <c r="L181" s="92">
        <f t="shared" si="35"/>
        <v>0.62741237134182615</v>
      </c>
      <c r="M181" s="79">
        <f t="shared" si="36"/>
        <v>55</v>
      </c>
      <c r="N181" s="79">
        <f>VLOOKUP(D181,'IBGE 2014'!$A$9:$I$120,3,0)/VLOOKUP(C181,'IBGE 2014'!$A$9:$I$120,3,0)</f>
        <v>0.95498601871751687</v>
      </c>
      <c r="O181" s="79">
        <f>VLOOKUP(D181,'IBGE 2014'!$A$9:$I$120,6,0)</f>
        <v>12.461864196915771</v>
      </c>
      <c r="P181" s="80">
        <f t="shared" si="37"/>
        <v>103367.34840084915</v>
      </c>
      <c r="Q181" s="80">
        <f t="shared" si="38"/>
        <v>26934.855999999996</v>
      </c>
      <c r="R181" s="80">
        <f t="shared" si="39"/>
        <v>76432.492400849151</v>
      </c>
      <c r="S181" s="80">
        <f t="shared" si="40"/>
        <v>7</v>
      </c>
      <c r="T181" s="80">
        <f t="shared" si="41"/>
        <v>0.66505711362233577</v>
      </c>
      <c r="U181" s="80">
        <f>VLOOKUP(D181,'IBGE 2014'!$A$9:$I$120,3,0)/VLOOKUP(C181+1,'IBGE 2014'!$A$9:$I$120,3,0)</f>
        <v>0.95918664064922943</v>
      </c>
      <c r="V181" s="80">
        <f t="shared" si="42"/>
        <v>110051.3435646877</v>
      </c>
      <c r="W181" s="80">
        <f t="shared" si="43"/>
        <v>23567.998999999996</v>
      </c>
      <c r="X181" s="80">
        <f t="shared" si="44"/>
        <v>86483.344564687708</v>
      </c>
      <c r="Y181" s="120"/>
    </row>
    <row r="182" spans="1:25">
      <c r="A182" s="77">
        <v>170</v>
      </c>
      <c r="B182" s="79">
        <v>1</v>
      </c>
      <c r="C182" s="78">
        <v>53</v>
      </c>
      <c r="D182" s="78">
        <f t="shared" si="30"/>
        <v>60</v>
      </c>
      <c r="E182" s="79">
        <f t="shared" si="31"/>
        <v>65</v>
      </c>
      <c r="F182" s="79">
        <v>29</v>
      </c>
      <c r="G182" s="79">
        <f t="shared" si="32"/>
        <v>6</v>
      </c>
      <c r="H182" s="79">
        <f t="shared" si="33"/>
        <v>7</v>
      </c>
      <c r="I182" s="80">
        <v>1204.5999999999999</v>
      </c>
      <c r="J182" s="80">
        <f>'Fator aplicado no salr'!$I$33*I182</f>
        <v>1064.895318938542</v>
      </c>
      <c r="K182" s="79">
        <f t="shared" si="34"/>
        <v>7</v>
      </c>
      <c r="L182" s="92">
        <f t="shared" si="35"/>
        <v>0.66505711362233577</v>
      </c>
      <c r="M182" s="79">
        <f t="shared" si="36"/>
        <v>60</v>
      </c>
      <c r="N182" s="79">
        <f>VLOOKUP(D182,'IBGE 2014'!$A$9:$I$120,3,0)/VLOOKUP(C182,'IBGE 2014'!$A$9:$I$120,3,0)</f>
        <v>0.94205397670544133</v>
      </c>
      <c r="O182" s="79">
        <f>VLOOKUP(D182,'IBGE 2014'!$A$9:$I$120,6,0)</f>
        <v>11.482229001501651</v>
      </c>
      <c r="P182" s="80">
        <f t="shared" si="37"/>
        <v>99588.961770357171</v>
      </c>
      <c r="Q182" s="80">
        <f t="shared" si="38"/>
        <v>23567.998999999996</v>
      </c>
      <c r="R182" s="80">
        <f t="shared" si="39"/>
        <v>76020.962770357175</v>
      </c>
      <c r="S182" s="80">
        <f t="shared" si="40"/>
        <v>6</v>
      </c>
      <c r="T182" s="80">
        <f t="shared" si="41"/>
        <v>0.70496054043967604</v>
      </c>
      <c r="U182" s="80">
        <f>VLOOKUP(D182,'IBGE 2014'!$A$9:$I$120,3,0)/VLOOKUP(C182+1,'IBGE 2014'!$A$9:$I$120,3,0)</f>
        <v>0.94849638057250252</v>
      </c>
      <c r="V182" s="80">
        <f t="shared" si="42"/>
        <v>106286.21973591443</v>
      </c>
      <c r="W182" s="80">
        <f t="shared" si="43"/>
        <v>20201.141999999996</v>
      </c>
      <c r="X182" s="80">
        <f t="shared" si="44"/>
        <v>86085.077735914441</v>
      </c>
      <c r="Y182" s="120"/>
    </row>
    <row r="183" spans="1:25">
      <c r="A183" s="77">
        <v>171</v>
      </c>
      <c r="B183" s="79">
        <v>1</v>
      </c>
      <c r="C183" s="78">
        <v>58</v>
      </c>
      <c r="D183" s="78">
        <f t="shared" si="30"/>
        <v>63</v>
      </c>
      <c r="E183" s="79">
        <f t="shared" si="31"/>
        <v>65</v>
      </c>
      <c r="F183" s="79">
        <v>30</v>
      </c>
      <c r="G183" s="79">
        <f t="shared" si="32"/>
        <v>5</v>
      </c>
      <c r="H183" s="79">
        <f t="shared" si="33"/>
        <v>5</v>
      </c>
      <c r="I183" s="80">
        <v>1204.5999999999999</v>
      </c>
      <c r="J183" s="80">
        <f>'Fator aplicado no salr'!$I$33*I183</f>
        <v>1064.895318938542</v>
      </c>
      <c r="K183" s="79">
        <f t="shared" si="34"/>
        <v>5</v>
      </c>
      <c r="L183" s="92">
        <f t="shared" si="35"/>
        <v>0.74725817286605678</v>
      </c>
      <c r="M183" s="79">
        <f t="shared" si="36"/>
        <v>63</v>
      </c>
      <c r="N183" s="79">
        <f>VLOOKUP(D183,'IBGE 2014'!$A$9:$I$120,3,0)/VLOOKUP(C183,'IBGE 2014'!$A$9:$I$120,3,0)</f>
        <v>0.94530280402154698</v>
      </c>
      <c r="O183" s="79">
        <f>VLOOKUP(D183,'IBGE 2014'!$A$9:$I$120,6,0)</f>
        <v>10.825249101319233</v>
      </c>
      <c r="P183" s="80">
        <f t="shared" si="37"/>
        <v>105859.48792258915</v>
      </c>
      <c r="Q183" s="80">
        <f t="shared" si="38"/>
        <v>16834.284999999996</v>
      </c>
      <c r="R183" s="80">
        <f t="shared" si="39"/>
        <v>89025.202922589146</v>
      </c>
      <c r="S183" s="80">
        <f t="shared" si="40"/>
        <v>4</v>
      </c>
      <c r="T183" s="80">
        <f t="shared" si="41"/>
        <v>0.79209366323802022</v>
      </c>
      <c r="U183" s="80">
        <f>VLOOKUP(D183,'IBGE 2014'!$A$9:$I$120,3,0)/VLOOKUP(C183+1,'IBGE 2014'!$A$9:$I$120,3,0)</f>
        <v>0.95454558010795987</v>
      </c>
      <c r="V183" s="80">
        <f t="shared" si="42"/>
        <v>113308.21005911026</v>
      </c>
      <c r="W183" s="80">
        <f t="shared" si="43"/>
        <v>13467.427999999998</v>
      </c>
      <c r="X183" s="80">
        <f t="shared" si="44"/>
        <v>99840.782059110265</v>
      </c>
      <c r="Y183" s="120"/>
    </row>
    <row r="184" spans="1:25">
      <c r="A184" s="77">
        <v>172</v>
      </c>
      <c r="B184" s="79">
        <v>1</v>
      </c>
      <c r="C184" s="78">
        <v>56</v>
      </c>
      <c r="D184" s="78">
        <f t="shared" si="30"/>
        <v>61</v>
      </c>
      <c r="E184" s="79">
        <f t="shared" si="31"/>
        <v>65</v>
      </c>
      <c r="F184" s="79">
        <v>30</v>
      </c>
      <c r="G184" s="79">
        <f t="shared" si="32"/>
        <v>5</v>
      </c>
      <c r="H184" s="79">
        <f t="shared" si="33"/>
        <v>5</v>
      </c>
      <c r="I184" s="80">
        <v>1204.5999999999999</v>
      </c>
      <c r="J184" s="80">
        <f>'Fator aplicado no salr'!$I$33*I184</f>
        <v>1064.895318938542</v>
      </c>
      <c r="K184" s="79">
        <f t="shared" si="34"/>
        <v>5</v>
      </c>
      <c r="L184" s="92">
        <f t="shared" si="35"/>
        <v>0.74725817286605678</v>
      </c>
      <c r="M184" s="79">
        <f t="shared" si="36"/>
        <v>61</v>
      </c>
      <c r="N184" s="79">
        <f>VLOOKUP(D184,'IBGE 2014'!$A$9:$I$120,3,0)/VLOOKUP(C184,'IBGE 2014'!$A$9:$I$120,3,0)</f>
        <v>0.95231279448765094</v>
      </c>
      <c r="O184" s="79">
        <f>VLOOKUP(D184,'IBGE 2014'!$A$9:$I$120,6,0)</f>
        <v>11.26894206432668</v>
      </c>
      <c r="P184" s="80">
        <f t="shared" si="37"/>
        <v>111015.52299976799</v>
      </c>
      <c r="Q184" s="80">
        <f t="shared" si="38"/>
        <v>16834.284999999996</v>
      </c>
      <c r="R184" s="80">
        <f t="shared" si="39"/>
        <v>94181.237999767996</v>
      </c>
      <c r="S184" s="80">
        <f t="shared" si="40"/>
        <v>4</v>
      </c>
      <c r="T184" s="80">
        <f t="shared" si="41"/>
        <v>0.79209366323802022</v>
      </c>
      <c r="U184" s="80">
        <f>VLOOKUP(D184,'IBGE 2014'!$A$9:$I$120,3,0)/VLOOKUP(C184+1,'IBGE 2014'!$A$9:$I$120,3,0)</f>
        <v>0.96040157189297581</v>
      </c>
      <c r="V184" s="80">
        <f t="shared" si="42"/>
        <v>118675.97748900493</v>
      </c>
      <c r="W184" s="80">
        <f t="shared" si="43"/>
        <v>13467.427999999998</v>
      </c>
      <c r="X184" s="80">
        <f t="shared" si="44"/>
        <v>105208.54948900493</v>
      </c>
      <c r="Y184" s="120"/>
    </row>
    <row r="185" spans="1:25">
      <c r="A185" s="77">
        <v>173</v>
      </c>
      <c r="B185" s="79">
        <v>1</v>
      </c>
      <c r="C185" s="78">
        <v>62</v>
      </c>
      <c r="D185" s="78">
        <f t="shared" si="30"/>
        <v>65</v>
      </c>
      <c r="E185" s="79">
        <f t="shared" si="31"/>
        <v>65</v>
      </c>
      <c r="F185" s="79">
        <v>29</v>
      </c>
      <c r="G185" s="79">
        <f t="shared" si="32"/>
        <v>6</v>
      </c>
      <c r="H185" s="79">
        <f t="shared" si="33"/>
        <v>3</v>
      </c>
      <c r="I185" s="80">
        <v>1204.5999999999999</v>
      </c>
      <c r="J185" s="80">
        <f>'Fator aplicado no salr'!$I$33*I185</f>
        <v>1064.895318938542</v>
      </c>
      <c r="K185" s="79">
        <f t="shared" si="34"/>
        <v>3</v>
      </c>
      <c r="L185" s="92">
        <f t="shared" si="35"/>
        <v>0.83961928303230149</v>
      </c>
      <c r="M185" s="79">
        <f t="shared" si="36"/>
        <v>65</v>
      </c>
      <c r="N185" s="79">
        <f>VLOOKUP(D185,'IBGE 2014'!$A$9:$I$120,3,0)/VLOOKUP(C185,'IBGE 2014'!$A$9:$I$120,3,0)</f>
        <v>0.95881863924314159</v>
      </c>
      <c r="O185" s="79">
        <f>VLOOKUP(D185,'IBGE 2014'!$A$9:$I$120,6,0)</f>
        <v>10.361611814973374</v>
      </c>
      <c r="P185" s="80">
        <f t="shared" si="37"/>
        <v>115477.25731816021</v>
      </c>
      <c r="Q185" s="80">
        <f t="shared" si="38"/>
        <v>10100.570999999998</v>
      </c>
      <c r="R185" s="80">
        <f t="shared" si="39"/>
        <v>105376.68631816021</v>
      </c>
      <c r="S185" s="80">
        <f t="shared" si="40"/>
        <v>2</v>
      </c>
      <c r="T185" s="80">
        <f t="shared" si="41"/>
        <v>0.88999644001423972</v>
      </c>
      <c r="U185" s="80">
        <f>VLOOKUP(D185,'IBGE 2014'!$A$9:$I$120,3,0)/VLOOKUP(C185+1,'IBGE 2014'!$A$9:$I$120,3,0)</f>
        <v>0.97129378048335213</v>
      </c>
      <c r="V185" s="80">
        <f t="shared" si="42"/>
        <v>123998.50969050651</v>
      </c>
      <c r="W185" s="80">
        <f t="shared" si="43"/>
        <v>6733.713999999999</v>
      </c>
      <c r="X185" s="80">
        <f t="shared" si="44"/>
        <v>117264.79569050652</v>
      </c>
      <c r="Y185" s="120"/>
    </row>
    <row r="186" spans="1:25">
      <c r="A186" s="77">
        <v>174</v>
      </c>
      <c r="B186" s="79">
        <v>1</v>
      </c>
      <c r="C186" s="78">
        <v>48</v>
      </c>
      <c r="D186" s="78">
        <f t="shared" si="30"/>
        <v>60</v>
      </c>
      <c r="E186" s="79">
        <f t="shared" si="31"/>
        <v>65</v>
      </c>
      <c r="F186" s="79">
        <v>29</v>
      </c>
      <c r="G186" s="79">
        <f t="shared" si="32"/>
        <v>6</v>
      </c>
      <c r="H186" s="79">
        <f t="shared" si="33"/>
        <v>12</v>
      </c>
      <c r="I186" s="80">
        <v>3832.15</v>
      </c>
      <c r="J186" s="80">
        <f>'Fator aplicado no salr'!$I$33*I186</f>
        <v>3387.7125987633522</v>
      </c>
      <c r="K186" s="79">
        <f t="shared" si="34"/>
        <v>12</v>
      </c>
      <c r="L186" s="92">
        <f t="shared" si="35"/>
        <v>0.49696936357700011</v>
      </c>
      <c r="M186" s="79">
        <f t="shared" si="36"/>
        <v>60</v>
      </c>
      <c r="N186" s="79">
        <f>VLOOKUP(D186,'IBGE 2014'!$A$9:$I$120,3,0)/VLOOKUP(C186,'IBGE 2014'!$A$9:$I$120,3,0)</f>
        <v>0.91646859270948466</v>
      </c>
      <c r="O186" s="79">
        <f>VLOOKUP(D186,'IBGE 2014'!$A$9:$I$120,6,0)</f>
        <v>11.482229001501651</v>
      </c>
      <c r="P186" s="80">
        <f t="shared" si="37"/>
        <v>230315.5808022455</v>
      </c>
      <c r="Q186" s="80">
        <f t="shared" si="38"/>
        <v>128530.31099999999</v>
      </c>
      <c r="R186" s="80">
        <f t="shared" si="39"/>
        <v>101785.26980224552</v>
      </c>
      <c r="S186" s="80">
        <f t="shared" si="40"/>
        <v>11</v>
      </c>
      <c r="T186" s="80">
        <f t="shared" si="41"/>
        <v>0.52678752539162021</v>
      </c>
      <c r="U186" s="80">
        <f>VLOOKUP(D186,'IBGE 2014'!$A$9:$I$120,3,0)/VLOOKUP(C186+1,'IBGE 2014'!$A$9:$I$120,3,0)</f>
        <v>0.92081167538083242</v>
      </c>
      <c r="V186" s="80">
        <f t="shared" si="42"/>
        <v>245291.45260690417</v>
      </c>
      <c r="W186" s="80">
        <f t="shared" si="43"/>
        <v>117819.45174999999</v>
      </c>
      <c r="X186" s="80">
        <f t="shared" si="44"/>
        <v>127472.00085690418</v>
      </c>
      <c r="Y186" s="120"/>
    </row>
    <row r="187" spans="1:25">
      <c r="A187" s="77">
        <v>175</v>
      </c>
      <c r="B187" s="79">
        <v>1</v>
      </c>
      <c r="C187" s="78">
        <v>61</v>
      </c>
      <c r="D187" s="78">
        <f t="shared" si="30"/>
        <v>65</v>
      </c>
      <c r="E187" s="79">
        <f t="shared" si="31"/>
        <v>65</v>
      </c>
      <c r="F187" s="79">
        <v>29</v>
      </c>
      <c r="G187" s="79">
        <f t="shared" si="32"/>
        <v>6</v>
      </c>
      <c r="H187" s="79">
        <f t="shared" si="33"/>
        <v>4</v>
      </c>
      <c r="I187" s="80">
        <v>1204.5999999999999</v>
      </c>
      <c r="J187" s="80">
        <f>'Fator aplicado no salr'!$I$33*I187</f>
        <v>1064.895318938542</v>
      </c>
      <c r="K187" s="79">
        <f t="shared" si="34"/>
        <v>4</v>
      </c>
      <c r="L187" s="92">
        <f t="shared" si="35"/>
        <v>0.79209366323802022</v>
      </c>
      <c r="M187" s="79">
        <f t="shared" si="36"/>
        <v>65</v>
      </c>
      <c r="N187" s="79">
        <f>VLOOKUP(D187,'IBGE 2014'!$A$9:$I$120,3,0)/VLOOKUP(C187,'IBGE 2014'!$A$9:$I$120,3,0)</f>
        <v>0.94738297555315787</v>
      </c>
      <c r="O187" s="79">
        <f>VLOOKUP(D187,'IBGE 2014'!$A$9:$I$120,6,0)</f>
        <v>10.361611814973374</v>
      </c>
      <c r="P187" s="80">
        <f t="shared" si="37"/>
        <v>107641.49065018866</v>
      </c>
      <c r="Q187" s="80">
        <f t="shared" si="38"/>
        <v>13467.427999999998</v>
      </c>
      <c r="R187" s="80">
        <f t="shared" si="39"/>
        <v>94174.062650188658</v>
      </c>
      <c r="S187" s="80">
        <f t="shared" si="40"/>
        <v>3</v>
      </c>
      <c r="T187" s="80">
        <f t="shared" si="41"/>
        <v>0.83961928303230149</v>
      </c>
      <c r="U187" s="80">
        <f>VLOOKUP(D187,'IBGE 2014'!$A$9:$I$120,3,0)/VLOOKUP(C187+1,'IBGE 2014'!$A$9:$I$120,3,0)</f>
        <v>0.95881863924314159</v>
      </c>
      <c r="V187" s="80">
        <f t="shared" si="42"/>
        <v>115477.25731816021</v>
      </c>
      <c r="W187" s="80">
        <f t="shared" si="43"/>
        <v>10100.570999999998</v>
      </c>
      <c r="X187" s="80">
        <f t="shared" si="44"/>
        <v>105376.68631816021</v>
      </c>
      <c r="Y187" s="120"/>
    </row>
    <row r="188" spans="1:25">
      <c r="A188" s="77">
        <v>176</v>
      </c>
      <c r="B188" s="79">
        <v>1</v>
      </c>
      <c r="C188" s="78">
        <v>50</v>
      </c>
      <c r="D188" s="78">
        <f t="shared" si="30"/>
        <v>60</v>
      </c>
      <c r="E188" s="79">
        <f t="shared" si="31"/>
        <v>65</v>
      </c>
      <c r="F188" s="79">
        <v>28</v>
      </c>
      <c r="G188" s="79">
        <f t="shared" si="32"/>
        <v>7</v>
      </c>
      <c r="H188" s="79">
        <f t="shared" si="33"/>
        <v>10</v>
      </c>
      <c r="I188" s="80">
        <v>1862.98</v>
      </c>
      <c r="J188" s="80">
        <f>'Fator aplicado no salr'!$I$33*I188</f>
        <v>1646.9190447253238</v>
      </c>
      <c r="K188" s="79">
        <f t="shared" si="34"/>
        <v>10</v>
      </c>
      <c r="L188" s="92">
        <f t="shared" si="35"/>
        <v>0.55839477691511752</v>
      </c>
      <c r="M188" s="79">
        <f t="shared" si="36"/>
        <v>60</v>
      </c>
      <c r="N188" s="79">
        <f>VLOOKUP(D188,'IBGE 2014'!$A$9:$I$120,3,0)/VLOOKUP(C188,'IBGE 2014'!$A$9:$I$120,3,0)</f>
        <v>0.92550978819157592</v>
      </c>
      <c r="O188" s="79">
        <f>VLOOKUP(D188,'IBGE 2014'!$A$9:$I$120,6,0)</f>
        <v>11.482229001501651</v>
      </c>
      <c r="P188" s="80">
        <f t="shared" si="37"/>
        <v>127046.92902213987</v>
      </c>
      <c r="Q188" s="80">
        <f t="shared" si="38"/>
        <v>52070.290999999997</v>
      </c>
      <c r="R188" s="80">
        <f t="shared" si="39"/>
        <v>74976.638022139872</v>
      </c>
      <c r="S188" s="80">
        <f t="shared" si="40"/>
        <v>9</v>
      </c>
      <c r="T188" s="80">
        <f t="shared" si="41"/>
        <v>0.59189846353002462</v>
      </c>
      <c r="U188" s="80">
        <f>VLOOKUP(D188,'IBGE 2014'!$A$9:$I$120,3,0)/VLOOKUP(C188+1,'IBGE 2014'!$A$9:$I$120,3,0)</f>
        <v>0.93059405782792626</v>
      </c>
      <c r="V188" s="80">
        <f t="shared" si="42"/>
        <v>135409.55033113694</v>
      </c>
      <c r="W188" s="80">
        <f t="shared" si="43"/>
        <v>46863.261899999998</v>
      </c>
      <c r="X188" s="80">
        <f t="shared" si="44"/>
        <v>88546.288431136942</v>
      </c>
      <c r="Y188" s="120"/>
    </row>
    <row r="189" spans="1:25">
      <c r="A189" s="77">
        <v>177</v>
      </c>
      <c r="B189" s="79">
        <v>1</v>
      </c>
      <c r="C189" s="78">
        <v>64</v>
      </c>
      <c r="D189" s="78">
        <f t="shared" si="30"/>
        <v>65</v>
      </c>
      <c r="E189" s="79">
        <f t="shared" si="31"/>
        <v>65</v>
      </c>
      <c r="F189" s="79">
        <v>29</v>
      </c>
      <c r="G189" s="79">
        <f t="shared" si="32"/>
        <v>6</v>
      </c>
      <c r="H189" s="79">
        <f t="shared" si="33"/>
        <v>1</v>
      </c>
      <c r="I189" s="80">
        <v>1882.6</v>
      </c>
      <c r="J189" s="80">
        <f>'Fator aplicado no salr'!$I$33*I189</f>
        <v>1664.2635957443958</v>
      </c>
      <c r="K189" s="79">
        <f t="shared" si="34"/>
        <v>1</v>
      </c>
      <c r="L189" s="92">
        <f t="shared" si="35"/>
        <v>0.94339622641509424</v>
      </c>
      <c r="M189" s="79">
        <f t="shared" si="36"/>
        <v>65</v>
      </c>
      <c r="N189" s="79">
        <f>VLOOKUP(D189,'IBGE 2014'!$A$9:$I$120,3,0)/VLOOKUP(C189,'IBGE 2014'!$A$9:$I$120,3,0)</f>
        <v>0.98496453454802302</v>
      </c>
      <c r="O189" s="79">
        <f>VLOOKUP(D189,'IBGE 2014'!$A$9:$I$120,6,0)</f>
        <v>10.361611814973374</v>
      </c>
      <c r="P189" s="80">
        <f t="shared" si="37"/>
        <v>208308.7494421048</v>
      </c>
      <c r="Q189" s="80">
        <f t="shared" si="38"/>
        <v>5261.8669999999993</v>
      </c>
      <c r="R189" s="80">
        <f t="shared" si="39"/>
        <v>203046.8824421048</v>
      </c>
      <c r="S189" s="80">
        <f t="shared" si="40"/>
        <v>0</v>
      </c>
      <c r="T189" s="80">
        <f t="shared" si="41"/>
        <v>1</v>
      </c>
      <c r="U189" s="80">
        <f>VLOOKUP(D189,'IBGE 2014'!$A$9:$I$120,3,0)/VLOOKUP(C189+1,'IBGE 2014'!$A$9:$I$120,3,0)</f>
        <v>1</v>
      </c>
      <c r="V189" s="80">
        <f t="shared" si="42"/>
        <v>224177.89337963762</v>
      </c>
      <c r="W189" s="80">
        <f t="shared" si="43"/>
        <v>0</v>
      </c>
      <c r="X189" s="80">
        <f t="shared" si="44"/>
        <v>224177.89337963762</v>
      </c>
      <c r="Y189" s="120"/>
    </row>
    <row r="190" spans="1:25">
      <c r="A190" s="77">
        <v>178</v>
      </c>
      <c r="B190" s="79">
        <v>1</v>
      </c>
      <c r="C190" s="78">
        <v>47</v>
      </c>
      <c r="D190" s="78">
        <f t="shared" si="30"/>
        <v>60</v>
      </c>
      <c r="E190" s="79">
        <f t="shared" si="31"/>
        <v>65</v>
      </c>
      <c r="F190" s="79">
        <v>29</v>
      </c>
      <c r="G190" s="79">
        <f t="shared" si="32"/>
        <v>6</v>
      </c>
      <c r="H190" s="79">
        <f t="shared" si="33"/>
        <v>13</v>
      </c>
      <c r="I190" s="80">
        <v>1752.81</v>
      </c>
      <c r="J190" s="80">
        <f>'Fator aplicado no salr'!$I$33*I190</f>
        <v>1549.526119864408</v>
      </c>
      <c r="K190" s="79">
        <f t="shared" si="34"/>
        <v>13</v>
      </c>
      <c r="L190" s="92">
        <f t="shared" si="35"/>
        <v>0.46883902224245294</v>
      </c>
      <c r="M190" s="79">
        <f t="shared" si="36"/>
        <v>60</v>
      </c>
      <c r="N190" s="79">
        <f>VLOOKUP(D190,'IBGE 2014'!$A$9:$I$120,3,0)/VLOOKUP(C190,'IBGE 2014'!$A$9:$I$120,3,0)</f>
        <v>0.91245504841360547</v>
      </c>
      <c r="O190" s="79">
        <f>VLOOKUP(D190,'IBGE 2014'!$A$9:$I$120,6,0)</f>
        <v>11.482229001501651</v>
      </c>
      <c r="P190" s="80">
        <f t="shared" si="37"/>
        <v>98947.240724170566</v>
      </c>
      <c r="Q190" s="80">
        <f t="shared" si="38"/>
        <v>63688.351349999997</v>
      </c>
      <c r="R190" s="80">
        <f t="shared" si="39"/>
        <v>35258.889374170569</v>
      </c>
      <c r="S190" s="80">
        <f t="shared" si="40"/>
        <v>12</v>
      </c>
      <c r="T190" s="80">
        <f t="shared" si="41"/>
        <v>0.49696936357700011</v>
      </c>
      <c r="U190" s="80">
        <f>VLOOKUP(D190,'IBGE 2014'!$A$9:$I$120,3,0)/VLOOKUP(C190+1,'IBGE 2014'!$A$9:$I$120,3,0)</f>
        <v>0.91646859270948466</v>
      </c>
      <c r="V190" s="80">
        <f t="shared" si="42"/>
        <v>105345.4205044124</v>
      </c>
      <c r="W190" s="80">
        <f t="shared" si="43"/>
        <v>58789.247399999993</v>
      </c>
      <c r="X190" s="80">
        <f t="shared" si="44"/>
        <v>46556.173104412403</v>
      </c>
      <c r="Y190" s="120"/>
    </row>
    <row r="191" spans="1:25">
      <c r="A191" s="77">
        <v>179</v>
      </c>
      <c r="B191" s="79">
        <v>1</v>
      </c>
      <c r="C191" s="78">
        <v>53</v>
      </c>
      <c r="D191" s="78">
        <f t="shared" si="30"/>
        <v>60</v>
      </c>
      <c r="E191" s="79">
        <f t="shared" si="31"/>
        <v>65</v>
      </c>
      <c r="F191" s="79">
        <v>29</v>
      </c>
      <c r="G191" s="79">
        <f t="shared" si="32"/>
        <v>6</v>
      </c>
      <c r="H191" s="79">
        <f t="shared" si="33"/>
        <v>7</v>
      </c>
      <c r="I191" s="80">
        <v>1752.81</v>
      </c>
      <c r="J191" s="80">
        <f>'Fator aplicado no salr'!$I$33*I191</f>
        <v>1549.526119864408</v>
      </c>
      <c r="K191" s="79">
        <f t="shared" si="34"/>
        <v>7</v>
      </c>
      <c r="L191" s="92">
        <f t="shared" si="35"/>
        <v>0.66505711362233577</v>
      </c>
      <c r="M191" s="79">
        <f t="shared" si="36"/>
        <v>60</v>
      </c>
      <c r="N191" s="79">
        <f>VLOOKUP(D191,'IBGE 2014'!$A$9:$I$120,3,0)/VLOOKUP(C191,'IBGE 2014'!$A$9:$I$120,3,0)</f>
        <v>0.94205397670544133</v>
      </c>
      <c r="O191" s="79">
        <f>VLOOKUP(D191,'IBGE 2014'!$A$9:$I$120,6,0)</f>
        <v>11.482229001501651</v>
      </c>
      <c r="P191" s="80">
        <f t="shared" si="37"/>
        <v>144911.61222040493</v>
      </c>
      <c r="Q191" s="80">
        <f t="shared" si="38"/>
        <v>34293.727650000001</v>
      </c>
      <c r="R191" s="80">
        <f t="shared" si="39"/>
        <v>110617.88457040493</v>
      </c>
      <c r="S191" s="80">
        <f t="shared" si="40"/>
        <v>6</v>
      </c>
      <c r="T191" s="80">
        <f t="shared" si="41"/>
        <v>0.70496054043967604</v>
      </c>
      <c r="U191" s="80">
        <f>VLOOKUP(D191,'IBGE 2014'!$A$9:$I$120,3,0)/VLOOKUP(C191+1,'IBGE 2014'!$A$9:$I$120,3,0)</f>
        <v>0.94849638057250252</v>
      </c>
      <c r="V191" s="80">
        <f t="shared" si="42"/>
        <v>154656.7730494008</v>
      </c>
      <c r="W191" s="80">
        <f t="shared" si="43"/>
        <v>29394.623699999996</v>
      </c>
      <c r="X191" s="80">
        <f t="shared" si="44"/>
        <v>125262.1493494008</v>
      </c>
      <c r="Y191" s="120"/>
    </row>
    <row r="192" spans="1:25">
      <c r="A192" s="77">
        <v>180</v>
      </c>
      <c r="B192" s="79">
        <v>1</v>
      </c>
      <c r="C192" s="78">
        <v>55</v>
      </c>
      <c r="D192" s="78">
        <f t="shared" si="30"/>
        <v>62</v>
      </c>
      <c r="E192" s="79">
        <f t="shared" si="31"/>
        <v>65</v>
      </c>
      <c r="F192" s="79">
        <v>28</v>
      </c>
      <c r="G192" s="79">
        <f t="shared" si="32"/>
        <v>7</v>
      </c>
      <c r="H192" s="79">
        <f t="shared" si="33"/>
        <v>7</v>
      </c>
      <c r="I192" s="80">
        <v>1814.8</v>
      </c>
      <c r="J192" s="80">
        <f>'Fator aplicado no salr'!$I$33*I192</f>
        <v>1604.3267680638105</v>
      </c>
      <c r="K192" s="79">
        <f t="shared" si="34"/>
        <v>7</v>
      </c>
      <c r="L192" s="92">
        <f t="shared" si="35"/>
        <v>0.66505711362233577</v>
      </c>
      <c r="M192" s="79">
        <f t="shared" si="36"/>
        <v>62</v>
      </c>
      <c r="N192" s="79">
        <f>VLOOKUP(D192,'IBGE 2014'!$A$9:$I$120,3,0)/VLOOKUP(C192,'IBGE 2014'!$A$9:$I$120,3,0)</f>
        <v>0.93358090278092332</v>
      </c>
      <c r="O192" s="79">
        <f>VLOOKUP(D192,'IBGE 2014'!$A$9:$I$120,6,0)</f>
        <v>11.049834511016218</v>
      </c>
      <c r="P192" s="80">
        <f t="shared" si="37"/>
        <v>143087.88298500478</v>
      </c>
      <c r="Q192" s="80">
        <f t="shared" si="38"/>
        <v>35506.561999999991</v>
      </c>
      <c r="R192" s="80">
        <f t="shared" si="39"/>
        <v>107581.32098500479</v>
      </c>
      <c r="S192" s="80">
        <f t="shared" si="40"/>
        <v>6</v>
      </c>
      <c r="T192" s="80">
        <f t="shared" si="41"/>
        <v>0.70496054043967604</v>
      </c>
      <c r="U192" s="80">
        <f>VLOOKUP(D192,'IBGE 2014'!$A$9:$I$120,3,0)/VLOOKUP(C192+1,'IBGE 2014'!$A$9:$I$120,3,0)</f>
        <v>0.94095472488021636</v>
      </c>
      <c r="V192" s="80">
        <f t="shared" si="42"/>
        <v>152871.13555643195</v>
      </c>
      <c r="W192" s="80">
        <f t="shared" si="43"/>
        <v>30434.195999999996</v>
      </c>
      <c r="X192" s="80">
        <f t="shared" si="44"/>
        <v>122436.93955643196</v>
      </c>
      <c r="Y192" s="120"/>
    </row>
    <row r="193" spans="1:25">
      <c r="A193" s="77">
        <v>181</v>
      </c>
      <c r="B193" s="79">
        <v>1</v>
      </c>
      <c r="C193" s="78">
        <v>47</v>
      </c>
      <c r="D193" s="78">
        <f t="shared" si="30"/>
        <v>60</v>
      </c>
      <c r="E193" s="79">
        <f t="shared" si="31"/>
        <v>65</v>
      </c>
      <c r="F193" s="79">
        <v>29</v>
      </c>
      <c r="G193" s="79">
        <f t="shared" si="32"/>
        <v>6</v>
      </c>
      <c r="H193" s="79">
        <f t="shared" si="33"/>
        <v>13</v>
      </c>
      <c r="I193" s="80">
        <v>1204.5999999999999</v>
      </c>
      <c r="J193" s="80">
        <f>'Fator aplicado no salr'!$I$33*I193</f>
        <v>1064.895318938542</v>
      </c>
      <c r="K193" s="79">
        <f t="shared" si="34"/>
        <v>13</v>
      </c>
      <c r="L193" s="92">
        <f t="shared" si="35"/>
        <v>0.46883902224245294</v>
      </c>
      <c r="M193" s="79">
        <f t="shared" si="36"/>
        <v>60</v>
      </c>
      <c r="N193" s="79">
        <f>VLOOKUP(D193,'IBGE 2014'!$A$9:$I$120,3,0)/VLOOKUP(C193,'IBGE 2014'!$A$9:$I$120,3,0)</f>
        <v>0.91245504841360547</v>
      </c>
      <c r="O193" s="79">
        <f>VLOOKUP(D193,'IBGE 2014'!$A$9:$I$120,6,0)</f>
        <v>11.482229001501651</v>
      </c>
      <c r="P193" s="80">
        <f t="shared" si="37"/>
        <v>68000.437113170206</v>
      </c>
      <c r="Q193" s="80">
        <f t="shared" si="38"/>
        <v>43769.140999999996</v>
      </c>
      <c r="R193" s="80">
        <f t="shared" si="39"/>
        <v>24231.29611317021</v>
      </c>
      <c r="S193" s="80">
        <f t="shared" si="40"/>
        <v>12</v>
      </c>
      <c r="T193" s="80">
        <f t="shared" si="41"/>
        <v>0.49696936357700011</v>
      </c>
      <c r="U193" s="80">
        <f>VLOOKUP(D193,'IBGE 2014'!$A$9:$I$120,3,0)/VLOOKUP(C193+1,'IBGE 2014'!$A$9:$I$120,3,0)</f>
        <v>0.91646859270948466</v>
      </c>
      <c r="V193" s="80">
        <f t="shared" si="42"/>
        <v>72397.518008007231</v>
      </c>
      <c r="W193" s="80">
        <f t="shared" si="43"/>
        <v>40402.283999999992</v>
      </c>
      <c r="X193" s="80">
        <f t="shared" si="44"/>
        <v>31995.234008007239</v>
      </c>
      <c r="Y193" s="120"/>
    </row>
    <row r="194" spans="1:25">
      <c r="A194" s="77">
        <v>182</v>
      </c>
      <c r="B194" s="79">
        <v>1</v>
      </c>
      <c r="C194" s="78">
        <v>50</v>
      </c>
      <c r="D194" s="78">
        <f t="shared" si="30"/>
        <v>60</v>
      </c>
      <c r="E194" s="79">
        <f t="shared" si="31"/>
        <v>65</v>
      </c>
      <c r="F194" s="79">
        <v>29</v>
      </c>
      <c r="G194" s="79">
        <f t="shared" si="32"/>
        <v>6</v>
      </c>
      <c r="H194" s="79">
        <f t="shared" si="33"/>
        <v>10</v>
      </c>
      <c r="I194" s="80">
        <v>1814.8</v>
      </c>
      <c r="J194" s="80">
        <f>'Fator aplicado no salr'!$I$33*I194</f>
        <v>1604.3267680638105</v>
      </c>
      <c r="K194" s="79">
        <f t="shared" si="34"/>
        <v>10</v>
      </c>
      <c r="L194" s="92">
        <f t="shared" si="35"/>
        <v>0.55839477691511752</v>
      </c>
      <c r="M194" s="79">
        <f t="shared" si="36"/>
        <v>60</v>
      </c>
      <c r="N194" s="79">
        <f>VLOOKUP(D194,'IBGE 2014'!$A$9:$I$120,3,0)/VLOOKUP(C194,'IBGE 2014'!$A$9:$I$120,3,0)</f>
        <v>0.92550978819157592</v>
      </c>
      <c r="O194" s="79">
        <f>VLOOKUP(D194,'IBGE 2014'!$A$9:$I$120,6,0)</f>
        <v>11.482229001501651</v>
      </c>
      <c r="P194" s="80">
        <f t="shared" si="37"/>
        <v>123761.26785546786</v>
      </c>
      <c r="Q194" s="80">
        <f t="shared" si="38"/>
        <v>50723.659999999989</v>
      </c>
      <c r="R194" s="80">
        <f t="shared" si="39"/>
        <v>73037.607855467868</v>
      </c>
      <c r="S194" s="80">
        <f t="shared" si="40"/>
        <v>9</v>
      </c>
      <c r="T194" s="80">
        <f t="shared" si="41"/>
        <v>0.59189846353002462</v>
      </c>
      <c r="U194" s="80">
        <f>VLOOKUP(D194,'IBGE 2014'!$A$9:$I$120,3,0)/VLOOKUP(C194+1,'IBGE 2014'!$A$9:$I$120,3,0)</f>
        <v>0.93059405782792626</v>
      </c>
      <c r="V194" s="80">
        <f t="shared" si="42"/>
        <v>131907.61679725349</v>
      </c>
      <c r="W194" s="80">
        <f t="shared" si="43"/>
        <v>45651.293999999994</v>
      </c>
      <c r="X194" s="80">
        <f t="shared" si="44"/>
        <v>86256.322797253495</v>
      </c>
      <c r="Y194" s="120"/>
    </row>
    <row r="195" spans="1:25">
      <c r="A195" s="77">
        <v>183</v>
      </c>
      <c r="B195" s="79">
        <v>1</v>
      </c>
      <c r="C195" s="78">
        <v>53</v>
      </c>
      <c r="D195" s="78">
        <f t="shared" si="30"/>
        <v>60</v>
      </c>
      <c r="E195" s="79">
        <f t="shared" si="31"/>
        <v>65</v>
      </c>
      <c r="F195" s="79">
        <v>29</v>
      </c>
      <c r="G195" s="79">
        <f t="shared" si="32"/>
        <v>6</v>
      </c>
      <c r="H195" s="79">
        <f t="shared" si="33"/>
        <v>7</v>
      </c>
      <c r="I195" s="80">
        <v>1754.74</v>
      </c>
      <c r="J195" s="80">
        <f>'Fator aplicado no salr'!$I$33*I195</f>
        <v>1551.2322861980886</v>
      </c>
      <c r="K195" s="79">
        <f t="shared" si="34"/>
        <v>7</v>
      </c>
      <c r="L195" s="92">
        <f t="shared" si="35"/>
        <v>0.66505711362233577</v>
      </c>
      <c r="M195" s="79">
        <f t="shared" si="36"/>
        <v>60</v>
      </c>
      <c r="N195" s="79">
        <f>VLOOKUP(D195,'IBGE 2014'!$A$9:$I$120,3,0)/VLOOKUP(C195,'IBGE 2014'!$A$9:$I$120,3,0)</f>
        <v>0.94205397670544133</v>
      </c>
      <c r="O195" s="79">
        <f>VLOOKUP(D195,'IBGE 2014'!$A$9:$I$120,6,0)</f>
        <v>11.482229001501651</v>
      </c>
      <c r="P195" s="80">
        <f t="shared" si="37"/>
        <v>145071.17281829368</v>
      </c>
      <c r="Q195" s="80">
        <f t="shared" si="38"/>
        <v>34331.488099999995</v>
      </c>
      <c r="R195" s="80">
        <f t="shared" si="39"/>
        <v>110739.68471829369</v>
      </c>
      <c r="S195" s="80">
        <f t="shared" si="40"/>
        <v>6</v>
      </c>
      <c r="T195" s="80">
        <f t="shared" si="41"/>
        <v>0.70496054043967604</v>
      </c>
      <c r="U195" s="80">
        <f>VLOOKUP(D195,'IBGE 2014'!$A$9:$I$120,3,0)/VLOOKUP(C195+1,'IBGE 2014'!$A$9:$I$120,3,0)</f>
        <v>0.94849638057250252</v>
      </c>
      <c r="V195" s="80">
        <f t="shared" si="42"/>
        <v>154827.06393773743</v>
      </c>
      <c r="W195" s="80">
        <f t="shared" si="43"/>
        <v>29426.989799999996</v>
      </c>
      <c r="X195" s="80">
        <f t="shared" si="44"/>
        <v>125400.07413773744</v>
      </c>
      <c r="Y195" s="120"/>
    </row>
    <row r="196" spans="1:25">
      <c r="A196" s="77">
        <v>184</v>
      </c>
      <c r="B196" s="79">
        <v>1</v>
      </c>
      <c r="C196" s="78">
        <v>51</v>
      </c>
      <c r="D196" s="78">
        <f t="shared" si="30"/>
        <v>60</v>
      </c>
      <c r="E196" s="79">
        <f t="shared" si="31"/>
        <v>65</v>
      </c>
      <c r="F196" s="79">
        <v>30</v>
      </c>
      <c r="G196" s="79">
        <f t="shared" si="32"/>
        <v>5</v>
      </c>
      <c r="H196" s="79">
        <f t="shared" si="33"/>
        <v>9</v>
      </c>
      <c r="I196" s="80">
        <v>1814.8</v>
      </c>
      <c r="J196" s="80">
        <f>'Fator aplicado no salr'!$I$33*I196</f>
        <v>1604.3267680638105</v>
      </c>
      <c r="K196" s="79">
        <f t="shared" si="34"/>
        <v>9</v>
      </c>
      <c r="L196" s="92">
        <f t="shared" si="35"/>
        <v>0.59189846353002462</v>
      </c>
      <c r="M196" s="79">
        <f t="shared" si="36"/>
        <v>60</v>
      </c>
      <c r="N196" s="79">
        <f>VLOOKUP(D196,'IBGE 2014'!$A$9:$I$120,3,0)/VLOOKUP(C196,'IBGE 2014'!$A$9:$I$120,3,0)</f>
        <v>0.93059405782792626</v>
      </c>
      <c r="O196" s="79">
        <f>VLOOKUP(D196,'IBGE 2014'!$A$9:$I$120,6,0)</f>
        <v>11.482229001501651</v>
      </c>
      <c r="P196" s="80">
        <f t="shared" si="37"/>
        <v>131907.61679725352</v>
      </c>
      <c r="Q196" s="80">
        <f t="shared" si="38"/>
        <v>45651.293999999994</v>
      </c>
      <c r="R196" s="80">
        <f t="shared" si="39"/>
        <v>86256.322797253524</v>
      </c>
      <c r="S196" s="80">
        <f t="shared" si="40"/>
        <v>8</v>
      </c>
      <c r="T196" s="80">
        <f t="shared" si="41"/>
        <v>0.62741237134182615</v>
      </c>
      <c r="U196" s="80">
        <f>VLOOKUP(D196,'IBGE 2014'!$A$9:$I$120,3,0)/VLOOKUP(C196+1,'IBGE 2014'!$A$9:$I$120,3,0)</f>
        <v>0.93609798576010728</v>
      </c>
      <c r="V196" s="80">
        <f t="shared" si="42"/>
        <v>140649.04084950284</v>
      </c>
      <c r="W196" s="80">
        <f t="shared" si="43"/>
        <v>40578.927999999993</v>
      </c>
      <c r="X196" s="80">
        <f t="shared" si="44"/>
        <v>100070.11284950285</v>
      </c>
      <c r="Y196" s="120"/>
    </row>
    <row r="197" spans="1:25">
      <c r="A197" s="77">
        <v>185</v>
      </c>
      <c r="B197" s="79">
        <v>2</v>
      </c>
      <c r="C197" s="78">
        <v>61</v>
      </c>
      <c r="D197" s="78">
        <f t="shared" si="30"/>
        <v>61</v>
      </c>
      <c r="E197" s="79">
        <f t="shared" si="31"/>
        <v>60</v>
      </c>
      <c r="F197" s="79">
        <v>28</v>
      </c>
      <c r="G197" s="79">
        <f t="shared" si="32"/>
        <v>2</v>
      </c>
      <c r="H197" s="79">
        <f t="shared" si="33"/>
        <v>0</v>
      </c>
      <c r="I197" s="80">
        <v>1300.97</v>
      </c>
      <c r="J197" s="80">
        <f>'Fator aplicado no salr'!$I$33*I197</f>
        <v>1150.0887125016397</v>
      </c>
      <c r="K197" s="79">
        <f t="shared" si="34"/>
        <v>0</v>
      </c>
      <c r="L197" s="92">
        <f t="shared" si="35"/>
        <v>1</v>
      </c>
      <c r="M197" s="79">
        <f t="shared" si="36"/>
        <v>61</v>
      </c>
      <c r="N197" s="79">
        <f>VLOOKUP(D197,'IBGE 2014'!$A$9:$I$120,3,0)/VLOOKUP(C197,'IBGE 2014'!$A$9:$I$120,3,0)</f>
        <v>1</v>
      </c>
      <c r="O197" s="79">
        <f>VLOOKUP(D197,'IBGE 2014'!$A$9:$I$120,6,0)</f>
        <v>11.26894206432668</v>
      </c>
      <c r="P197" s="80">
        <f t="shared" si="37"/>
        <v>168483.67991022154</v>
      </c>
      <c r="Q197" s="80">
        <f t="shared" si="38"/>
        <v>0</v>
      </c>
      <c r="R197" s="80">
        <f t="shared" si="39"/>
        <v>168483.67991022154</v>
      </c>
      <c r="S197" s="80">
        <f t="shared" si="40"/>
        <v>0</v>
      </c>
      <c r="T197" s="80">
        <f t="shared" si="41"/>
        <v>1</v>
      </c>
      <c r="U197" s="80">
        <f>VLOOKUP(D197,'IBGE 2014'!$A$9:$I$120,3,0)/VLOOKUP(C197+1,'IBGE 2014'!$A$9:$I$120,3,0)</f>
        <v>1.0120707928948234</v>
      </c>
      <c r="V197" s="80">
        <f t="shared" si="42"/>
        <v>170517.41151657552</v>
      </c>
      <c r="W197" s="80">
        <f t="shared" si="43"/>
        <v>0</v>
      </c>
      <c r="X197" s="80">
        <f t="shared" si="44"/>
        <v>170517.41151657552</v>
      </c>
      <c r="Y197" s="120"/>
    </row>
    <row r="198" spans="1:25">
      <c r="A198" s="77">
        <v>186</v>
      </c>
      <c r="B198" s="79">
        <v>2</v>
      </c>
      <c r="C198" s="78">
        <v>54</v>
      </c>
      <c r="D198" s="78">
        <f t="shared" si="30"/>
        <v>55</v>
      </c>
      <c r="E198" s="79">
        <f t="shared" si="31"/>
        <v>60</v>
      </c>
      <c r="F198" s="79">
        <v>29</v>
      </c>
      <c r="G198" s="79">
        <f t="shared" si="32"/>
        <v>1</v>
      </c>
      <c r="H198" s="79">
        <f t="shared" si="33"/>
        <v>1</v>
      </c>
      <c r="I198" s="80">
        <v>1882.6</v>
      </c>
      <c r="J198" s="80">
        <f>'Fator aplicado no salr'!$I$33*I198</f>
        <v>1664.2635957443958</v>
      </c>
      <c r="K198" s="79">
        <f t="shared" si="34"/>
        <v>1</v>
      </c>
      <c r="L198" s="92">
        <f t="shared" si="35"/>
        <v>0.94339622641509424</v>
      </c>
      <c r="M198" s="79">
        <f t="shared" si="36"/>
        <v>55</v>
      </c>
      <c r="N198" s="79">
        <f>VLOOKUP(D198,'IBGE 2014'!$A$9:$I$120,3,0)/VLOOKUP(C198,'IBGE 2014'!$A$9:$I$120,3,0)</f>
        <v>0.99270729426697146</v>
      </c>
      <c r="O198" s="79">
        <f>VLOOKUP(D198,'IBGE 2014'!$A$9:$I$120,6,0)</f>
        <v>12.461864196915771</v>
      </c>
      <c r="P198" s="80">
        <f t="shared" si="37"/>
        <v>252501.42172057784</v>
      </c>
      <c r="Q198" s="80">
        <f t="shared" si="38"/>
        <v>5261.8669999999993</v>
      </c>
      <c r="R198" s="80">
        <f t="shared" si="39"/>
        <v>247239.55472057784</v>
      </c>
      <c r="S198" s="80">
        <f t="shared" si="40"/>
        <v>0</v>
      </c>
      <c r="T198" s="80">
        <f t="shared" si="41"/>
        <v>1</v>
      </c>
      <c r="U198" s="80">
        <f>VLOOKUP(D198,'IBGE 2014'!$A$9:$I$120,3,0)/VLOOKUP(C198+1,'IBGE 2014'!$A$9:$I$120,3,0)</f>
        <v>1</v>
      </c>
      <c r="V198" s="80">
        <f t="shared" si="42"/>
        <v>269617.74993448606</v>
      </c>
      <c r="W198" s="80">
        <f t="shared" si="43"/>
        <v>0</v>
      </c>
      <c r="X198" s="80">
        <f t="shared" si="44"/>
        <v>269617.74993448606</v>
      </c>
      <c r="Y198" s="120"/>
    </row>
    <row r="199" spans="1:25">
      <c r="A199" s="77">
        <v>187</v>
      </c>
      <c r="B199" s="79">
        <v>1</v>
      </c>
      <c r="C199" s="78">
        <v>48</v>
      </c>
      <c r="D199" s="78">
        <f t="shared" si="30"/>
        <v>60</v>
      </c>
      <c r="E199" s="79">
        <f t="shared" si="31"/>
        <v>65</v>
      </c>
      <c r="F199" s="79">
        <v>29</v>
      </c>
      <c r="G199" s="79">
        <f t="shared" si="32"/>
        <v>6</v>
      </c>
      <c r="H199" s="79">
        <f t="shared" si="33"/>
        <v>12</v>
      </c>
      <c r="I199" s="80">
        <v>1204.5999999999999</v>
      </c>
      <c r="J199" s="80">
        <f>'Fator aplicado no salr'!$I$33*I199</f>
        <v>1064.895318938542</v>
      </c>
      <c r="K199" s="79">
        <f t="shared" si="34"/>
        <v>12</v>
      </c>
      <c r="L199" s="92">
        <f t="shared" si="35"/>
        <v>0.49696936357700011</v>
      </c>
      <c r="M199" s="79">
        <f t="shared" si="36"/>
        <v>60</v>
      </c>
      <c r="N199" s="79">
        <f>VLOOKUP(D199,'IBGE 2014'!$A$9:$I$120,3,0)/VLOOKUP(C199,'IBGE 2014'!$A$9:$I$120,3,0)</f>
        <v>0.91646859270948466</v>
      </c>
      <c r="O199" s="79">
        <f>VLOOKUP(D199,'IBGE 2014'!$A$9:$I$120,6,0)</f>
        <v>11.482229001501651</v>
      </c>
      <c r="P199" s="80">
        <f t="shared" si="37"/>
        <v>72397.518008007246</v>
      </c>
      <c r="Q199" s="80">
        <f t="shared" si="38"/>
        <v>40402.283999999992</v>
      </c>
      <c r="R199" s="80">
        <f t="shared" si="39"/>
        <v>31995.234008007254</v>
      </c>
      <c r="S199" s="80">
        <f t="shared" si="40"/>
        <v>11</v>
      </c>
      <c r="T199" s="80">
        <f t="shared" si="41"/>
        <v>0.52678752539162021</v>
      </c>
      <c r="U199" s="80">
        <f>VLOOKUP(D199,'IBGE 2014'!$A$9:$I$120,3,0)/VLOOKUP(C199+1,'IBGE 2014'!$A$9:$I$120,3,0)</f>
        <v>0.92081167538083242</v>
      </c>
      <c r="V199" s="80">
        <f t="shared" si="42"/>
        <v>77105.041245848101</v>
      </c>
      <c r="W199" s="80">
        <f t="shared" si="43"/>
        <v>37035.426999999996</v>
      </c>
      <c r="X199" s="80">
        <f t="shared" si="44"/>
        <v>40069.614245848104</v>
      </c>
      <c r="Y199" s="120"/>
    </row>
    <row r="200" spans="1:25">
      <c r="A200" s="77">
        <v>188</v>
      </c>
      <c r="B200" s="79">
        <v>1</v>
      </c>
      <c r="C200" s="78">
        <v>48</v>
      </c>
      <c r="D200" s="78">
        <f t="shared" si="30"/>
        <v>60</v>
      </c>
      <c r="E200" s="79">
        <f t="shared" si="31"/>
        <v>65</v>
      </c>
      <c r="F200" s="79">
        <v>29</v>
      </c>
      <c r="G200" s="79">
        <f t="shared" si="32"/>
        <v>6</v>
      </c>
      <c r="H200" s="79">
        <f t="shared" si="33"/>
        <v>12</v>
      </c>
      <c r="I200" s="80">
        <v>1300.97</v>
      </c>
      <c r="J200" s="80">
        <f>'Fator aplicado no salr'!$I$33*I200</f>
        <v>1150.0887125016397</v>
      </c>
      <c r="K200" s="79">
        <f t="shared" si="34"/>
        <v>12</v>
      </c>
      <c r="L200" s="92">
        <f t="shared" si="35"/>
        <v>0.49696936357700011</v>
      </c>
      <c r="M200" s="79">
        <f t="shared" si="36"/>
        <v>60</v>
      </c>
      <c r="N200" s="79">
        <f>VLOOKUP(D200,'IBGE 2014'!$A$9:$I$120,3,0)/VLOOKUP(C200,'IBGE 2014'!$A$9:$I$120,3,0)</f>
        <v>0.91646859270948466</v>
      </c>
      <c r="O200" s="79">
        <f>VLOOKUP(D200,'IBGE 2014'!$A$9:$I$120,6,0)</f>
        <v>11.482229001501651</v>
      </c>
      <c r="P200" s="80">
        <f t="shared" si="37"/>
        <v>78189.439650404442</v>
      </c>
      <c r="Q200" s="80">
        <f t="shared" si="38"/>
        <v>43634.533800000005</v>
      </c>
      <c r="R200" s="80">
        <f t="shared" si="39"/>
        <v>34554.905850404437</v>
      </c>
      <c r="S200" s="80">
        <f t="shared" si="40"/>
        <v>11</v>
      </c>
      <c r="T200" s="80">
        <f t="shared" si="41"/>
        <v>0.52678752539162021</v>
      </c>
      <c r="U200" s="80">
        <f>VLOOKUP(D200,'IBGE 2014'!$A$9:$I$120,3,0)/VLOOKUP(C200+1,'IBGE 2014'!$A$9:$I$120,3,0)</f>
        <v>0.92081167538083242</v>
      </c>
      <c r="V200" s="80">
        <f t="shared" si="42"/>
        <v>83273.572563183625</v>
      </c>
      <c r="W200" s="80">
        <f t="shared" si="43"/>
        <v>39998.322650000002</v>
      </c>
      <c r="X200" s="80">
        <f t="shared" si="44"/>
        <v>43275.249913183623</v>
      </c>
      <c r="Y200" s="120"/>
    </row>
    <row r="201" spans="1:25">
      <c r="A201" s="77">
        <v>189</v>
      </c>
      <c r="B201" s="79">
        <v>1</v>
      </c>
      <c r="C201" s="78">
        <v>47</v>
      </c>
      <c r="D201" s="78">
        <f t="shared" si="30"/>
        <v>60</v>
      </c>
      <c r="E201" s="79">
        <f t="shared" si="31"/>
        <v>65</v>
      </c>
      <c r="F201" s="79">
        <v>29</v>
      </c>
      <c r="G201" s="79">
        <f t="shared" si="32"/>
        <v>6</v>
      </c>
      <c r="H201" s="79">
        <f t="shared" si="33"/>
        <v>13</v>
      </c>
      <c r="I201" s="80">
        <v>1814.8</v>
      </c>
      <c r="J201" s="80">
        <f>'Fator aplicado no salr'!$I$33*I201</f>
        <v>1604.3267680638105</v>
      </c>
      <c r="K201" s="79">
        <f t="shared" si="34"/>
        <v>13</v>
      </c>
      <c r="L201" s="92">
        <f t="shared" si="35"/>
        <v>0.46883902224245294</v>
      </c>
      <c r="M201" s="79">
        <f t="shared" si="36"/>
        <v>60</v>
      </c>
      <c r="N201" s="79">
        <f>VLOOKUP(D201,'IBGE 2014'!$A$9:$I$120,3,0)/VLOOKUP(C201,'IBGE 2014'!$A$9:$I$120,3,0)</f>
        <v>0.91245504841360547</v>
      </c>
      <c r="O201" s="79">
        <f>VLOOKUP(D201,'IBGE 2014'!$A$9:$I$120,6,0)</f>
        <v>11.482229001501651</v>
      </c>
      <c r="P201" s="80">
        <f t="shared" si="37"/>
        <v>102446.61570063198</v>
      </c>
      <c r="Q201" s="80">
        <f t="shared" si="38"/>
        <v>65940.757999999987</v>
      </c>
      <c r="R201" s="80">
        <f t="shared" si="39"/>
        <v>36505.857700631997</v>
      </c>
      <c r="S201" s="80">
        <f t="shared" si="40"/>
        <v>12</v>
      </c>
      <c r="T201" s="80">
        <f t="shared" si="41"/>
        <v>0.49696936357700011</v>
      </c>
      <c r="U201" s="80">
        <f>VLOOKUP(D201,'IBGE 2014'!$A$9:$I$120,3,0)/VLOOKUP(C201+1,'IBGE 2014'!$A$9:$I$120,3,0)</f>
        <v>0.91646859270948466</v>
      </c>
      <c r="V201" s="80">
        <f t="shared" si="42"/>
        <v>109071.0739506322</v>
      </c>
      <c r="W201" s="80">
        <f t="shared" si="43"/>
        <v>60868.391999999993</v>
      </c>
      <c r="X201" s="80">
        <f t="shared" si="44"/>
        <v>48202.681950632206</v>
      </c>
      <c r="Y201" s="120"/>
    </row>
    <row r="202" spans="1:25">
      <c r="A202" s="77">
        <v>190</v>
      </c>
      <c r="B202" s="79">
        <v>1</v>
      </c>
      <c r="C202" s="78">
        <v>49</v>
      </c>
      <c r="D202" s="78">
        <f t="shared" si="30"/>
        <v>60</v>
      </c>
      <c r="E202" s="79">
        <f t="shared" si="31"/>
        <v>65</v>
      </c>
      <c r="F202" s="79">
        <v>28</v>
      </c>
      <c r="G202" s="79">
        <f t="shared" si="32"/>
        <v>7</v>
      </c>
      <c r="H202" s="79">
        <f t="shared" si="33"/>
        <v>11</v>
      </c>
      <c r="I202" s="80">
        <v>1252.78</v>
      </c>
      <c r="J202" s="80">
        <f>'Fator aplicado no salr'!$I$33*I202</f>
        <v>1107.4875956000553</v>
      </c>
      <c r="K202" s="79">
        <f t="shared" si="34"/>
        <v>11</v>
      </c>
      <c r="L202" s="92">
        <f t="shared" si="35"/>
        <v>0.52678752539162021</v>
      </c>
      <c r="M202" s="79">
        <f t="shared" si="36"/>
        <v>60</v>
      </c>
      <c r="N202" s="79">
        <f>VLOOKUP(D202,'IBGE 2014'!$A$9:$I$120,3,0)/VLOOKUP(C202,'IBGE 2014'!$A$9:$I$120,3,0)</f>
        <v>0.92081167538083242</v>
      </c>
      <c r="O202" s="79">
        <f>VLOOKUP(D202,'IBGE 2014'!$A$9:$I$120,6,0)</f>
        <v>11.482229001501651</v>
      </c>
      <c r="P202" s="80">
        <f t="shared" si="37"/>
        <v>80188.986860346646</v>
      </c>
      <c r="Q202" s="80">
        <f t="shared" si="38"/>
        <v>38516.721099999995</v>
      </c>
      <c r="R202" s="80">
        <f t="shared" si="39"/>
        <v>41672.26576034665</v>
      </c>
      <c r="S202" s="80">
        <f t="shared" si="40"/>
        <v>10</v>
      </c>
      <c r="T202" s="80">
        <f t="shared" si="41"/>
        <v>0.55839477691511752</v>
      </c>
      <c r="U202" s="80">
        <f>VLOOKUP(D202,'IBGE 2014'!$A$9:$I$120,3,0)/VLOOKUP(C202+1,'IBGE 2014'!$A$9:$I$120,3,0)</f>
        <v>0.92550978819157592</v>
      </c>
      <c r="V202" s="80">
        <f t="shared" si="42"/>
        <v>85434.009887576045</v>
      </c>
      <c r="W202" s="80">
        <f t="shared" si="43"/>
        <v>35015.201000000001</v>
      </c>
      <c r="X202" s="80">
        <f t="shared" si="44"/>
        <v>50418.808887576044</v>
      </c>
      <c r="Y202" s="120"/>
    </row>
    <row r="203" spans="1:25">
      <c r="A203" s="77">
        <v>191</v>
      </c>
      <c r="B203" s="79">
        <v>1</v>
      </c>
      <c r="C203" s="78">
        <v>45</v>
      </c>
      <c r="D203" s="78">
        <f t="shared" si="30"/>
        <v>60</v>
      </c>
      <c r="E203" s="79">
        <f t="shared" si="31"/>
        <v>65</v>
      </c>
      <c r="F203" s="79">
        <v>29</v>
      </c>
      <c r="G203" s="79">
        <f t="shared" si="32"/>
        <v>6</v>
      </c>
      <c r="H203" s="79">
        <f t="shared" si="33"/>
        <v>15</v>
      </c>
      <c r="I203" s="80">
        <v>1252.78</v>
      </c>
      <c r="J203" s="80">
        <f>'Fator aplicado no salr'!$I$33*I203</f>
        <v>1107.4875956000553</v>
      </c>
      <c r="K203" s="79">
        <f t="shared" si="34"/>
        <v>15</v>
      </c>
      <c r="L203" s="92">
        <f t="shared" si="35"/>
        <v>0.41726506073553998</v>
      </c>
      <c r="M203" s="79">
        <f t="shared" si="36"/>
        <v>60</v>
      </c>
      <c r="N203" s="79">
        <f>VLOOKUP(D203,'IBGE 2014'!$A$9:$I$120,3,0)/VLOOKUP(C203,'IBGE 2014'!$A$9:$I$120,3,0)</f>
        <v>0.90532483645484907</v>
      </c>
      <c r="O203" s="79">
        <f>VLOOKUP(D203,'IBGE 2014'!$A$9:$I$120,6,0)</f>
        <v>11.482229001501651</v>
      </c>
      <c r="P203" s="80">
        <f t="shared" si="37"/>
        <v>62448.912948973702</v>
      </c>
      <c r="Q203" s="80">
        <f t="shared" si="38"/>
        <v>52522.801499999994</v>
      </c>
      <c r="R203" s="80">
        <f t="shared" si="39"/>
        <v>9926.1114489737083</v>
      </c>
      <c r="S203" s="80">
        <f t="shared" si="40"/>
        <v>14</v>
      </c>
      <c r="T203" s="80">
        <f t="shared" si="41"/>
        <v>0.44230096437967248</v>
      </c>
      <c r="U203" s="80">
        <f>VLOOKUP(D203,'IBGE 2014'!$A$9:$I$120,3,0)/VLOOKUP(C203+1,'IBGE 2014'!$A$9:$I$120,3,0)</f>
        <v>0.90874809831371328</v>
      </c>
      <c r="V203" s="80">
        <f t="shared" si="42"/>
        <v>66446.150944834808</v>
      </c>
      <c r="W203" s="80">
        <f t="shared" si="43"/>
        <v>49021.281399999993</v>
      </c>
      <c r="X203" s="80">
        <f t="shared" si="44"/>
        <v>17424.869544834815</v>
      </c>
      <c r="Y203" s="120"/>
    </row>
    <row r="204" spans="1:25">
      <c r="A204" s="77">
        <v>192</v>
      </c>
      <c r="B204" s="79">
        <v>2</v>
      </c>
      <c r="C204" s="78">
        <v>48</v>
      </c>
      <c r="D204" s="78">
        <f t="shared" si="30"/>
        <v>55</v>
      </c>
      <c r="E204" s="79">
        <f t="shared" si="31"/>
        <v>60</v>
      </c>
      <c r="F204" s="79">
        <v>29</v>
      </c>
      <c r="G204" s="79">
        <f t="shared" si="32"/>
        <v>1</v>
      </c>
      <c r="H204" s="79">
        <f t="shared" si="33"/>
        <v>7</v>
      </c>
      <c r="I204" s="80">
        <v>1882.6</v>
      </c>
      <c r="J204" s="80">
        <f>'Fator aplicado no salr'!$I$33*I204</f>
        <v>1664.2635957443958</v>
      </c>
      <c r="K204" s="79">
        <f t="shared" si="34"/>
        <v>7</v>
      </c>
      <c r="L204" s="92">
        <f t="shared" si="35"/>
        <v>0.66505711362233577</v>
      </c>
      <c r="M204" s="79">
        <f t="shared" si="36"/>
        <v>55</v>
      </c>
      <c r="N204" s="79">
        <f>VLOOKUP(D204,'IBGE 2014'!$A$9:$I$120,3,0)/VLOOKUP(C204,'IBGE 2014'!$A$9:$I$120,3,0)</f>
        <v>0.95918664064922943</v>
      </c>
      <c r="O204" s="79">
        <f>VLOOKUP(D204,'IBGE 2014'!$A$9:$I$120,6,0)</f>
        <v>12.461864196915771</v>
      </c>
      <c r="P204" s="80">
        <f t="shared" si="37"/>
        <v>171992.91000737264</v>
      </c>
      <c r="Q204" s="80">
        <f t="shared" si="38"/>
        <v>36833.068999999996</v>
      </c>
      <c r="R204" s="80">
        <f t="shared" si="39"/>
        <v>135159.84100737266</v>
      </c>
      <c r="S204" s="80">
        <f t="shared" si="40"/>
        <v>6</v>
      </c>
      <c r="T204" s="80">
        <f t="shared" si="41"/>
        <v>0.70496054043967604</v>
      </c>
      <c r="U204" s="80">
        <f>VLOOKUP(D204,'IBGE 2014'!$A$9:$I$120,3,0)/VLOOKUP(C204+1,'IBGE 2014'!$A$9:$I$120,3,0)</f>
        <v>0.96373216126033501</v>
      </c>
      <c r="V204" s="80">
        <f t="shared" si="42"/>
        <v>183176.45114084121</v>
      </c>
      <c r="W204" s="80">
        <f t="shared" si="43"/>
        <v>31571.201999999997</v>
      </c>
      <c r="X204" s="80">
        <f t="shared" si="44"/>
        <v>151605.24914084122</v>
      </c>
      <c r="Y204" s="120"/>
    </row>
    <row r="205" spans="1:25">
      <c r="A205" s="77">
        <v>193</v>
      </c>
      <c r="B205" s="79">
        <v>2</v>
      </c>
      <c r="C205" s="78">
        <v>46</v>
      </c>
      <c r="D205" s="78">
        <f t="shared" si="30"/>
        <v>55</v>
      </c>
      <c r="E205" s="79">
        <f t="shared" si="31"/>
        <v>60</v>
      </c>
      <c r="F205" s="79">
        <v>28</v>
      </c>
      <c r="G205" s="79">
        <f t="shared" si="32"/>
        <v>2</v>
      </c>
      <c r="H205" s="79">
        <f t="shared" si="33"/>
        <v>9</v>
      </c>
      <c r="I205" s="80">
        <v>1882.6</v>
      </c>
      <c r="J205" s="80">
        <f>'Fator aplicado no salr'!$I$33*I205</f>
        <v>1664.2635957443958</v>
      </c>
      <c r="K205" s="79">
        <f t="shared" si="34"/>
        <v>9</v>
      </c>
      <c r="L205" s="92">
        <f t="shared" si="35"/>
        <v>0.59189846353002462</v>
      </c>
      <c r="M205" s="79">
        <f t="shared" si="36"/>
        <v>55</v>
      </c>
      <c r="N205" s="79">
        <f>VLOOKUP(D205,'IBGE 2014'!$A$9:$I$120,3,0)/VLOOKUP(C205,'IBGE 2014'!$A$9:$I$120,3,0)</f>
        <v>0.95110628182128787</v>
      </c>
      <c r="O205" s="79">
        <f>VLOOKUP(D205,'IBGE 2014'!$A$9:$I$120,6,0)</f>
        <v>12.461864196915771</v>
      </c>
      <c r="P205" s="80">
        <f t="shared" si="37"/>
        <v>151783.56278824891</v>
      </c>
      <c r="Q205" s="80">
        <f t="shared" si="38"/>
        <v>47356.802999999993</v>
      </c>
      <c r="R205" s="80">
        <f t="shared" si="39"/>
        <v>104426.75978824892</v>
      </c>
      <c r="S205" s="80">
        <f t="shared" si="40"/>
        <v>8</v>
      </c>
      <c r="T205" s="80">
        <f t="shared" si="41"/>
        <v>0.62741237134182615</v>
      </c>
      <c r="U205" s="80">
        <f>VLOOKUP(D205,'IBGE 2014'!$A$9:$I$120,3,0)/VLOOKUP(C205+1,'IBGE 2014'!$A$9:$I$120,3,0)</f>
        <v>0.95498601871751687</v>
      </c>
      <c r="V205" s="80">
        <f t="shared" si="42"/>
        <v>161546.87871446012</v>
      </c>
      <c r="W205" s="80">
        <f t="shared" si="43"/>
        <v>42094.935999999994</v>
      </c>
      <c r="X205" s="80">
        <f t="shared" si="44"/>
        <v>119451.94271446014</v>
      </c>
      <c r="Y205" s="120"/>
    </row>
    <row r="206" spans="1:25">
      <c r="A206" s="77">
        <v>194</v>
      </c>
      <c r="B206" s="79">
        <v>1</v>
      </c>
      <c r="C206" s="78">
        <v>55</v>
      </c>
      <c r="D206" s="78">
        <f t="shared" ref="D206:D269" si="45">IF(IF(C206+G206&gt;70,70,IF(C206+G206&lt;E206,IF(B206=1,IF(C206+G206&lt;60,60,C206+G206),IF(C206+G206&lt;55,55,C206+G206)),E206))&lt;C206,C206,IF(C206+G206&gt;70,70,IF(C206+G206&lt;E206,IF(B206=1,IF(C206+G206&lt;60,60,C206+G206),IF(C206+G206&lt;55,55,C206+G206)),E206)))</f>
        <v>61</v>
      </c>
      <c r="E206" s="79">
        <f t="shared" ref="E206:E269" si="46">IF(B206=1,65,60)</f>
        <v>65</v>
      </c>
      <c r="F206" s="79">
        <v>29</v>
      </c>
      <c r="G206" s="79">
        <f t="shared" ref="G206:G269" si="47">IF(B206=1,IF(35-F206&lt;=1,1,35-F206),IF(30-F206&lt;=1,1,30-F206))</f>
        <v>6</v>
      </c>
      <c r="H206" s="79">
        <f t="shared" ref="H206:H269" si="48">D206-C206</f>
        <v>6</v>
      </c>
      <c r="I206" s="80">
        <v>1300.97</v>
      </c>
      <c r="J206" s="80">
        <f>'Fator aplicado no salr'!$I$33*I206</f>
        <v>1150.0887125016397</v>
      </c>
      <c r="K206" s="79">
        <f t="shared" ref="K206:K269" si="49">H206</f>
        <v>6</v>
      </c>
      <c r="L206" s="92">
        <f t="shared" ref="L206:L269" si="50">(1/(1+$F$6))^K206</f>
        <v>0.70496054043967604</v>
      </c>
      <c r="M206" s="79">
        <f t="shared" ref="M206:M269" si="51">D206</f>
        <v>61</v>
      </c>
      <c r="N206" s="79">
        <f>VLOOKUP(D206,'IBGE 2014'!$A$9:$I$120,3,0)/VLOOKUP(C206,'IBGE 2014'!$A$9:$I$120,3,0)</f>
        <v>0.94484996450895409</v>
      </c>
      <c r="O206" s="79">
        <f>VLOOKUP(D206,'IBGE 2014'!$A$9:$I$120,6,0)</f>
        <v>11.26894206432668</v>
      </c>
      <c r="P206" s="80">
        <f t="shared" ref="P206:P269" si="52">J206*L206*N206*O206*13</f>
        <v>112223.93664498006</v>
      </c>
      <c r="Q206" s="80">
        <f t="shared" ref="Q206:Q269" si="53">0.215*I206*13*H206+IF(J206&gt;5839.45,0.11*(J206-5839.45)*O206*N206*L206*13,0)</f>
        <v>21817.266900000002</v>
      </c>
      <c r="R206" s="80">
        <f t="shared" ref="R206:R269" si="54">P206-Q206</f>
        <v>90406.669744980056</v>
      </c>
      <c r="S206" s="80">
        <f t="shared" ref="S206:S269" si="55">IF(K206=0,0,K206-1)</f>
        <v>5</v>
      </c>
      <c r="T206" s="80">
        <f t="shared" ref="T206:T269" si="56">(1/(1+$F$6))^S206</f>
        <v>0.74725817286605678</v>
      </c>
      <c r="U206" s="80">
        <f>VLOOKUP(D206,'IBGE 2014'!$A$9:$I$120,3,0)/VLOOKUP(C206+1,'IBGE 2014'!$A$9:$I$120,3,0)</f>
        <v>0.95231279448765094</v>
      </c>
      <c r="V206" s="80">
        <f t="shared" ref="V206:V269" si="57">J206*T206*U206*13*O206</f>
        <v>119896.94915906373</v>
      </c>
      <c r="W206" s="80">
        <f t="shared" ref="W206:W269" si="58">0.215*I206*13*S206+IF(J206&gt;5839.45,0.11*(J206-5839.45)*O206*U206*T206*13,0)</f>
        <v>18181.05575</v>
      </c>
      <c r="X206" s="80">
        <f t="shared" ref="X206:X269" si="59">V206-W206</f>
        <v>101715.89340906373</v>
      </c>
      <c r="Y206" s="120"/>
    </row>
    <row r="207" spans="1:25">
      <c r="A207" s="77">
        <v>195</v>
      </c>
      <c r="B207" s="79">
        <v>1</v>
      </c>
      <c r="C207" s="78">
        <v>51</v>
      </c>
      <c r="D207" s="78">
        <f t="shared" si="45"/>
        <v>60</v>
      </c>
      <c r="E207" s="79">
        <f t="shared" si="46"/>
        <v>65</v>
      </c>
      <c r="F207" s="79">
        <v>29</v>
      </c>
      <c r="G207" s="79">
        <f t="shared" si="47"/>
        <v>6</v>
      </c>
      <c r="H207" s="79">
        <f t="shared" si="48"/>
        <v>9</v>
      </c>
      <c r="I207" s="80">
        <v>1300.97</v>
      </c>
      <c r="J207" s="80">
        <f>'Fator aplicado no salr'!$I$33*I207</f>
        <v>1150.0887125016397</v>
      </c>
      <c r="K207" s="79">
        <f t="shared" si="49"/>
        <v>9</v>
      </c>
      <c r="L207" s="92">
        <f t="shared" si="50"/>
        <v>0.59189846353002462</v>
      </c>
      <c r="M207" s="79">
        <f t="shared" si="51"/>
        <v>60</v>
      </c>
      <c r="N207" s="79">
        <f>VLOOKUP(D207,'IBGE 2014'!$A$9:$I$120,3,0)/VLOOKUP(C207,'IBGE 2014'!$A$9:$I$120,3,0)</f>
        <v>0.93059405782792626</v>
      </c>
      <c r="O207" s="79">
        <f>VLOOKUP(D207,'IBGE 2014'!$A$9:$I$120,6,0)</f>
        <v>11.482229001501651</v>
      </c>
      <c r="P207" s="80">
        <f t="shared" si="52"/>
        <v>94560.200696893822</v>
      </c>
      <c r="Q207" s="80">
        <f t="shared" si="53"/>
        <v>32725.90035</v>
      </c>
      <c r="R207" s="80">
        <f t="shared" si="54"/>
        <v>61834.300346893826</v>
      </c>
      <c r="S207" s="80">
        <f t="shared" si="55"/>
        <v>8</v>
      </c>
      <c r="T207" s="80">
        <f t="shared" si="56"/>
        <v>0.62741237134182615</v>
      </c>
      <c r="U207" s="80">
        <f>VLOOKUP(D207,'IBGE 2014'!$A$9:$I$120,3,0)/VLOOKUP(C207+1,'IBGE 2014'!$A$9:$I$120,3,0)</f>
        <v>0.93609798576010728</v>
      </c>
      <c r="V207" s="80">
        <f t="shared" si="57"/>
        <v>100826.63801740011</v>
      </c>
      <c r="W207" s="80">
        <f t="shared" si="58"/>
        <v>29089.689200000001</v>
      </c>
      <c r="X207" s="80">
        <f t="shared" si="59"/>
        <v>71736.948817400116</v>
      </c>
      <c r="Y207" s="120"/>
    </row>
    <row r="208" spans="1:25">
      <c r="A208" s="77">
        <v>196</v>
      </c>
      <c r="B208" s="79">
        <v>1</v>
      </c>
      <c r="C208" s="78">
        <v>48</v>
      </c>
      <c r="D208" s="78">
        <f t="shared" si="45"/>
        <v>60</v>
      </c>
      <c r="E208" s="79">
        <f t="shared" si="46"/>
        <v>65</v>
      </c>
      <c r="F208" s="79">
        <v>28</v>
      </c>
      <c r="G208" s="79">
        <f t="shared" si="47"/>
        <v>7</v>
      </c>
      <c r="H208" s="79">
        <f t="shared" si="48"/>
        <v>12</v>
      </c>
      <c r="I208" s="80">
        <v>1204.5999999999999</v>
      </c>
      <c r="J208" s="80">
        <f>'Fator aplicado no salr'!$I$33*I208</f>
        <v>1064.895318938542</v>
      </c>
      <c r="K208" s="79">
        <f t="shared" si="49"/>
        <v>12</v>
      </c>
      <c r="L208" s="92">
        <f t="shared" si="50"/>
        <v>0.49696936357700011</v>
      </c>
      <c r="M208" s="79">
        <f t="shared" si="51"/>
        <v>60</v>
      </c>
      <c r="N208" s="79">
        <f>VLOOKUP(D208,'IBGE 2014'!$A$9:$I$120,3,0)/VLOOKUP(C208,'IBGE 2014'!$A$9:$I$120,3,0)</f>
        <v>0.91646859270948466</v>
      </c>
      <c r="O208" s="79">
        <f>VLOOKUP(D208,'IBGE 2014'!$A$9:$I$120,6,0)</f>
        <v>11.482229001501651</v>
      </c>
      <c r="P208" s="80">
        <f t="shared" si="52"/>
        <v>72397.518008007246</v>
      </c>
      <c r="Q208" s="80">
        <f t="shared" si="53"/>
        <v>40402.283999999992</v>
      </c>
      <c r="R208" s="80">
        <f t="shared" si="54"/>
        <v>31995.234008007254</v>
      </c>
      <c r="S208" s="80">
        <f t="shared" si="55"/>
        <v>11</v>
      </c>
      <c r="T208" s="80">
        <f t="shared" si="56"/>
        <v>0.52678752539162021</v>
      </c>
      <c r="U208" s="80">
        <f>VLOOKUP(D208,'IBGE 2014'!$A$9:$I$120,3,0)/VLOOKUP(C208+1,'IBGE 2014'!$A$9:$I$120,3,0)</f>
        <v>0.92081167538083242</v>
      </c>
      <c r="V208" s="80">
        <f t="shared" si="57"/>
        <v>77105.041245848101</v>
      </c>
      <c r="W208" s="80">
        <f t="shared" si="58"/>
        <v>37035.426999999996</v>
      </c>
      <c r="X208" s="80">
        <f t="shared" si="59"/>
        <v>40069.614245848104</v>
      </c>
      <c r="Y208" s="120"/>
    </row>
    <row r="209" spans="1:25">
      <c r="A209" s="77">
        <v>197</v>
      </c>
      <c r="B209" s="79">
        <v>1</v>
      </c>
      <c r="C209" s="78">
        <v>49</v>
      </c>
      <c r="D209" s="78">
        <f t="shared" si="45"/>
        <v>60</v>
      </c>
      <c r="E209" s="79">
        <f t="shared" si="46"/>
        <v>65</v>
      </c>
      <c r="F209" s="79">
        <v>28</v>
      </c>
      <c r="G209" s="79">
        <f t="shared" si="47"/>
        <v>7</v>
      </c>
      <c r="H209" s="79">
        <f t="shared" si="48"/>
        <v>11</v>
      </c>
      <c r="I209" s="80">
        <v>1204.5999999999999</v>
      </c>
      <c r="J209" s="80">
        <f>'Fator aplicado no salr'!$I$33*I209</f>
        <v>1064.895318938542</v>
      </c>
      <c r="K209" s="79">
        <f t="shared" si="49"/>
        <v>11</v>
      </c>
      <c r="L209" s="92">
        <f t="shared" si="50"/>
        <v>0.52678752539162021</v>
      </c>
      <c r="M209" s="79">
        <f t="shared" si="51"/>
        <v>60</v>
      </c>
      <c r="N209" s="79">
        <f>VLOOKUP(D209,'IBGE 2014'!$A$9:$I$120,3,0)/VLOOKUP(C209,'IBGE 2014'!$A$9:$I$120,3,0)</f>
        <v>0.92081167538083242</v>
      </c>
      <c r="O209" s="79">
        <f>VLOOKUP(D209,'IBGE 2014'!$A$9:$I$120,6,0)</f>
        <v>11.482229001501651</v>
      </c>
      <c r="P209" s="80">
        <f t="shared" si="52"/>
        <v>77105.041245848086</v>
      </c>
      <c r="Q209" s="80">
        <f t="shared" si="53"/>
        <v>37035.426999999996</v>
      </c>
      <c r="R209" s="80">
        <f t="shared" si="54"/>
        <v>40069.61424584809</v>
      </c>
      <c r="S209" s="80">
        <f t="shared" si="55"/>
        <v>10</v>
      </c>
      <c r="T209" s="80">
        <f t="shared" si="56"/>
        <v>0.55839477691511752</v>
      </c>
      <c r="U209" s="80">
        <f>VLOOKUP(D209,'IBGE 2014'!$A$9:$I$120,3,0)/VLOOKUP(C209+1,'IBGE 2014'!$A$9:$I$120,3,0)</f>
        <v>0.92550978819157592</v>
      </c>
      <c r="V209" s="80">
        <f t="shared" si="57"/>
        <v>82148.348720903989</v>
      </c>
      <c r="W209" s="80">
        <f t="shared" si="58"/>
        <v>33668.569999999992</v>
      </c>
      <c r="X209" s="80">
        <f t="shared" si="59"/>
        <v>48479.778720903996</v>
      </c>
      <c r="Y209" s="120"/>
    </row>
    <row r="210" spans="1:25">
      <c r="A210" s="77">
        <v>198</v>
      </c>
      <c r="B210" s="79">
        <v>1</v>
      </c>
      <c r="C210" s="78">
        <v>47</v>
      </c>
      <c r="D210" s="78">
        <f t="shared" si="45"/>
        <v>60</v>
      </c>
      <c r="E210" s="79">
        <f t="shared" si="46"/>
        <v>65</v>
      </c>
      <c r="F210" s="79">
        <v>29</v>
      </c>
      <c r="G210" s="79">
        <f t="shared" si="47"/>
        <v>6</v>
      </c>
      <c r="H210" s="79">
        <f t="shared" si="48"/>
        <v>13</v>
      </c>
      <c r="I210" s="80">
        <v>1204.5999999999999</v>
      </c>
      <c r="J210" s="80">
        <f>'Fator aplicado no salr'!$I$33*I210</f>
        <v>1064.895318938542</v>
      </c>
      <c r="K210" s="79">
        <f t="shared" si="49"/>
        <v>13</v>
      </c>
      <c r="L210" s="92">
        <f t="shared" si="50"/>
        <v>0.46883902224245294</v>
      </c>
      <c r="M210" s="79">
        <f t="shared" si="51"/>
        <v>60</v>
      </c>
      <c r="N210" s="79">
        <f>VLOOKUP(D210,'IBGE 2014'!$A$9:$I$120,3,0)/VLOOKUP(C210,'IBGE 2014'!$A$9:$I$120,3,0)</f>
        <v>0.91245504841360547</v>
      </c>
      <c r="O210" s="79">
        <f>VLOOKUP(D210,'IBGE 2014'!$A$9:$I$120,6,0)</f>
        <v>11.482229001501651</v>
      </c>
      <c r="P210" s="80">
        <f t="shared" si="52"/>
        <v>68000.437113170206</v>
      </c>
      <c r="Q210" s="80">
        <f t="shared" si="53"/>
        <v>43769.140999999996</v>
      </c>
      <c r="R210" s="80">
        <f t="shared" si="54"/>
        <v>24231.29611317021</v>
      </c>
      <c r="S210" s="80">
        <f t="shared" si="55"/>
        <v>12</v>
      </c>
      <c r="T210" s="80">
        <f t="shared" si="56"/>
        <v>0.49696936357700011</v>
      </c>
      <c r="U210" s="80">
        <f>VLOOKUP(D210,'IBGE 2014'!$A$9:$I$120,3,0)/VLOOKUP(C210+1,'IBGE 2014'!$A$9:$I$120,3,0)</f>
        <v>0.91646859270948466</v>
      </c>
      <c r="V210" s="80">
        <f t="shared" si="57"/>
        <v>72397.518008007231</v>
      </c>
      <c r="W210" s="80">
        <f t="shared" si="58"/>
        <v>40402.283999999992</v>
      </c>
      <c r="X210" s="80">
        <f t="shared" si="59"/>
        <v>31995.234008007239</v>
      </c>
      <c r="Y210" s="120"/>
    </row>
    <row r="211" spans="1:25">
      <c r="A211" s="77">
        <v>199</v>
      </c>
      <c r="B211" s="79">
        <v>1</v>
      </c>
      <c r="C211" s="78">
        <v>53</v>
      </c>
      <c r="D211" s="78">
        <f t="shared" si="45"/>
        <v>60</v>
      </c>
      <c r="E211" s="79">
        <f t="shared" si="46"/>
        <v>65</v>
      </c>
      <c r="F211" s="79">
        <v>29</v>
      </c>
      <c r="G211" s="79">
        <f t="shared" si="47"/>
        <v>6</v>
      </c>
      <c r="H211" s="79">
        <f t="shared" si="48"/>
        <v>7</v>
      </c>
      <c r="I211" s="80">
        <v>1204.5999999999999</v>
      </c>
      <c r="J211" s="80">
        <f>'Fator aplicado no salr'!$I$33*I211</f>
        <v>1064.895318938542</v>
      </c>
      <c r="K211" s="79">
        <f t="shared" si="49"/>
        <v>7</v>
      </c>
      <c r="L211" s="92">
        <f t="shared" si="50"/>
        <v>0.66505711362233577</v>
      </c>
      <c r="M211" s="79">
        <f t="shared" si="51"/>
        <v>60</v>
      </c>
      <c r="N211" s="79">
        <f>VLOOKUP(D211,'IBGE 2014'!$A$9:$I$120,3,0)/VLOOKUP(C211,'IBGE 2014'!$A$9:$I$120,3,0)</f>
        <v>0.94205397670544133</v>
      </c>
      <c r="O211" s="79">
        <f>VLOOKUP(D211,'IBGE 2014'!$A$9:$I$120,6,0)</f>
        <v>11.482229001501651</v>
      </c>
      <c r="P211" s="80">
        <f t="shared" si="52"/>
        <v>99588.961770357171</v>
      </c>
      <c r="Q211" s="80">
        <f t="shared" si="53"/>
        <v>23567.998999999996</v>
      </c>
      <c r="R211" s="80">
        <f t="shared" si="54"/>
        <v>76020.962770357175</v>
      </c>
      <c r="S211" s="80">
        <f t="shared" si="55"/>
        <v>6</v>
      </c>
      <c r="T211" s="80">
        <f t="shared" si="56"/>
        <v>0.70496054043967604</v>
      </c>
      <c r="U211" s="80">
        <f>VLOOKUP(D211,'IBGE 2014'!$A$9:$I$120,3,0)/VLOOKUP(C211+1,'IBGE 2014'!$A$9:$I$120,3,0)</f>
        <v>0.94849638057250252</v>
      </c>
      <c r="V211" s="80">
        <f t="shared" si="57"/>
        <v>106286.21973591443</v>
      </c>
      <c r="W211" s="80">
        <f t="shared" si="58"/>
        <v>20201.141999999996</v>
      </c>
      <c r="X211" s="80">
        <f t="shared" si="59"/>
        <v>86085.077735914441</v>
      </c>
      <c r="Y211" s="120"/>
    </row>
    <row r="212" spans="1:25">
      <c r="A212" s="77">
        <v>200</v>
      </c>
      <c r="B212" s="79">
        <v>1</v>
      </c>
      <c r="C212" s="78">
        <v>54</v>
      </c>
      <c r="D212" s="78">
        <f t="shared" si="45"/>
        <v>60</v>
      </c>
      <c r="E212" s="79">
        <f t="shared" si="46"/>
        <v>65</v>
      </c>
      <c r="F212" s="79">
        <v>29</v>
      </c>
      <c r="G212" s="79">
        <f t="shared" si="47"/>
        <v>6</v>
      </c>
      <c r="H212" s="79">
        <f t="shared" si="48"/>
        <v>6</v>
      </c>
      <c r="I212" s="80">
        <v>1814.8</v>
      </c>
      <c r="J212" s="80">
        <f>'Fator aplicado no salr'!$I$33*I212</f>
        <v>1604.3267680638105</v>
      </c>
      <c r="K212" s="79">
        <f t="shared" si="49"/>
        <v>6</v>
      </c>
      <c r="L212" s="92">
        <f t="shared" si="50"/>
        <v>0.70496054043967604</v>
      </c>
      <c r="M212" s="79">
        <f t="shared" si="51"/>
        <v>60</v>
      </c>
      <c r="N212" s="79">
        <f>VLOOKUP(D212,'IBGE 2014'!$A$9:$I$120,3,0)/VLOOKUP(C212,'IBGE 2014'!$A$9:$I$120,3,0)</f>
        <v>0.94849638057250252</v>
      </c>
      <c r="O212" s="79">
        <f>VLOOKUP(D212,'IBGE 2014'!$A$9:$I$120,6,0)</f>
        <v>11.482229001501651</v>
      </c>
      <c r="P212" s="80">
        <f t="shared" si="52"/>
        <v>160126.3752089802</v>
      </c>
      <c r="Q212" s="80">
        <f t="shared" si="53"/>
        <v>30434.195999999996</v>
      </c>
      <c r="R212" s="80">
        <f t="shared" si="54"/>
        <v>129692.1792089802</v>
      </c>
      <c r="S212" s="80">
        <f t="shared" si="55"/>
        <v>5</v>
      </c>
      <c r="T212" s="80">
        <f t="shared" si="56"/>
        <v>0.74725817286605678</v>
      </c>
      <c r="U212" s="80">
        <f>VLOOKUP(D212,'IBGE 2014'!$A$9:$I$120,3,0)/VLOOKUP(C212+1,'IBGE 2014'!$A$9:$I$120,3,0)</f>
        <v>0.95546430055486298</v>
      </c>
      <c r="V212" s="80">
        <f t="shared" si="57"/>
        <v>170980.87089896211</v>
      </c>
      <c r="W212" s="80">
        <f t="shared" si="58"/>
        <v>25361.829999999994</v>
      </c>
      <c r="X212" s="80">
        <f t="shared" si="59"/>
        <v>145619.04089896212</v>
      </c>
      <c r="Y212" s="120"/>
    </row>
    <row r="213" spans="1:25">
      <c r="A213" s="77">
        <v>201</v>
      </c>
      <c r="B213" s="79">
        <v>1</v>
      </c>
      <c r="C213" s="78">
        <v>54</v>
      </c>
      <c r="D213" s="78">
        <f t="shared" si="45"/>
        <v>60</v>
      </c>
      <c r="E213" s="79">
        <f t="shared" si="46"/>
        <v>65</v>
      </c>
      <c r="F213" s="79">
        <v>29</v>
      </c>
      <c r="G213" s="79">
        <f t="shared" si="47"/>
        <v>6</v>
      </c>
      <c r="H213" s="79">
        <f t="shared" si="48"/>
        <v>6</v>
      </c>
      <c r="I213" s="80">
        <v>1252.78</v>
      </c>
      <c r="J213" s="80">
        <f>'Fator aplicado no salr'!$I$33*I213</f>
        <v>1107.4875956000553</v>
      </c>
      <c r="K213" s="79">
        <f t="shared" si="49"/>
        <v>6</v>
      </c>
      <c r="L213" s="92">
        <f t="shared" si="50"/>
        <v>0.70496054043967604</v>
      </c>
      <c r="M213" s="79">
        <f t="shared" si="51"/>
        <v>60</v>
      </c>
      <c r="N213" s="79">
        <f>VLOOKUP(D213,'IBGE 2014'!$A$9:$I$120,3,0)/VLOOKUP(C213,'IBGE 2014'!$A$9:$I$120,3,0)</f>
        <v>0.94849638057250252</v>
      </c>
      <c r="O213" s="79">
        <f>VLOOKUP(D213,'IBGE 2014'!$A$9:$I$120,6,0)</f>
        <v>11.482229001501651</v>
      </c>
      <c r="P213" s="80">
        <f t="shared" si="52"/>
        <v>110537.31559086739</v>
      </c>
      <c r="Q213" s="80">
        <f t="shared" si="53"/>
        <v>21009.120599999998</v>
      </c>
      <c r="R213" s="80">
        <f t="shared" si="54"/>
        <v>89528.1949908674</v>
      </c>
      <c r="S213" s="80">
        <f t="shared" si="55"/>
        <v>5</v>
      </c>
      <c r="T213" s="80">
        <f t="shared" si="56"/>
        <v>0.74725817286605678</v>
      </c>
      <c r="U213" s="80">
        <f>VLOOKUP(D213,'IBGE 2014'!$A$9:$I$120,3,0)/VLOOKUP(C213+1,'IBGE 2014'!$A$9:$I$120,3,0)</f>
        <v>0.95546430055486298</v>
      </c>
      <c r="V213" s="80">
        <f t="shared" si="57"/>
        <v>118030.31488031834</v>
      </c>
      <c r="W213" s="80">
        <f t="shared" si="58"/>
        <v>17507.6005</v>
      </c>
      <c r="X213" s="80">
        <f t="shared" si="59"/>
        <v>100522.71438031834</v>
      </c>
      <c r="Y213" s="120"/>
    </row>
    <row r="214" spans="1:25">
      <c r="A214" s="77">
        <v>202</v>
      </c>
      <c r="B214" s="79">
        <v>2</v>
      </c>
      <c r="C214" s="78">
        <v>50</v>
      </c>
      <c r="D214" s="78">
        <f t="shared" si="45"/>
        <v>55</v>
      </c>
      <c r="E214" s="79">
        <f t="shared" si="46"/>
        <v>60</v>
      </c>
      <c r="F214" s="79">
        <v>28</v>
      </c>
      <c r="G214" s="79">
        <f t="shared" si="47"/>
        <v>2</v>
      </c>
      <c r="H214" s="79">
        <f t="shared" si="48"/>
        <v>5</v>
      </c>
      <c r="I214" s="80">
        <v>15379.38</v>
      </c>
      <c r="J214" s="80">
        <f>'Fator aplicado no salr'!$I$33*I214</f>
        <v>13595.74113413335</v>
      </c>
      <c r="K214" s="79">
        <f t="shared" si="49"/>
        <v>5</v>
      </c>
      <c r="L214" s="92">
        <f t="shared" si="50"/>
        <v>0.74725817286605678</v>
      </c>
      <c r="M214" s="79">
        <f t="shared" si="51"/>
        <v>55</v>
      </c>
      <c r="N214" s="79">
        <f>VLOOKUP(D214,'IBGE 2014'!$A$9:$I$120,3,0)/VLOOKUP(C214,'IBGE 2014'!$A$9:$I$120,3,0)</f>
        <v>0.96864926052612155</v>
      </c>
      <c r="O214" s="79">
        <f>VLOOKUP(D214,'IBGE 2014'!$A$9:$I$120,6,0)</f>
        <v>12.461864196915771</v>
      </c>
      <c r="P214" s="80">
        <f t="shared" si="52"/>
        <v>1594286.9029714996</v>
      </c>
      <c r="Q214" s="80">
        <f t="shared" si="53"/>
        <v>314975.28871533182</v>
      </c>
      <c r="R214" s="80">
        <f t="shared" si="54"/>
        <v>1279311.6142561678</v>
      </c>
      <c r="S214" s="80">
        <f t="shared" si="55"/>
        <v>4</v>
      </c>
      <c r="T214" s="80">
        <f t="shared" si="56"/>
        <v>0.79209366323802022</v>
      </c>
      <c r="U214" s="80">
        <f>VLOOKUP(D214,'IBGE 2014'!$A$9:$I$120,3,0)/VLOOKUP(C214+1,'IBGE 2014'!$A$9:$I$120,3,0)</f>
        <v>0.97397051599678397</v>
      </c>
      <c r="V214" s="80">
        <f t="shared" si="57"/>
        <v>1699227.7915869253</v>
      </c>
      <c r="W214" s="80">
        <f t="shared" si="58"/>
        <v>278575.41984996392</v>
      </c>
      <c r="X214" s="80">
        <f t="shared" si="59"/>
        <v>1420652.3717369614</v>
      </c>
      <c r="Y214" s="120"/>
    </row>
    <row r="215" spans="1:25">
      <c r="A215" s="77">
        <v>203</v>
      </c>
      <c r="B215" s="79">
        <v>2</v>
      </c>
      <c r="C215" s="78">
        <v>55</v>
      </c>
      <c r="D215" s="78">
        <f t="shared" si="45"/>
        <v>56</v>
      </c>
      <c r="E215" s="79">
        <f t="shared" si="46"/>
        <v>60</v>
      </c>
      <c r="F215" s="79">
        <v>29</v>
      </c>
      <c r="G215" s="79">
        <f t="shared" si="47"/>
        <v>1</v>
      </c>
      <c r="H215" s="79">
        <f t="shared" si="48"/>
        <v>1</v>
      </c>
      <c r="I215" s="80">
        <v>1300.97</v>
      </c>
      <c r="J215" s="80">
        <f>'Fator aplicado no salr'!$I$33*I215</f>
        <v>1150.0887125016397</v>
      </c>
      <c r="K215" s="79">
        <f t="shared" si="49"/>
        <v>1</v>
      </c>
      <c r="L215" s="92">
        <f t="shared" si="50"/>
        <v>0.94339622641509424</v>
      </c>
      <c r="M215" s="79">
        <f t="shared" si="51"/>
        <v>56</v>
      </c>
      <c r="N215" s="79">
        <f>VLOOKUP(D215,'IBGE 2014'!$A$9:$I$120,3,0)/VLOOKUP(C215,'IBGE 2014'!$A$9:$I$120,3,0)</f>
        <v>0.99216346769475894</v>
      </c>
      <c r="O215" s="79">
        <f>VLOOKUP(D215,'IBGE 2014'!$A$9:$I$120,6,0)</f>
        <v>12.276875927517381</v>
      </c>
      <c r="P215" s="80">
        <f t="shared" si="52"/>
        <v>171806.63302695661</v>
      </c>
      <c r="Q215" s="80">
        <f t="shared" si="53"/>
        <v>3636.2111500000001</v>
      </c>
      <c r="R215" s="80">
        <f t="shared" si="54"/>
        <v>168170.42187695662</v>
      </c>
      <c r="S215" s="80">
        <f t="shared" si="55"/>
        <v>0</v>
      </c>
      <c r="T215" s="80">
        <f t="shared" si="56"/>
        <v>1</v>
      </c>
      <c r="U215" s="80">
        <f>VLOOKUP(D215,'IBGE 2014'!$A$9:$I$120,3,0)/VLOOKUP(C215+1,'IBGE 2014'!$A$9:$I$120,3,0)</f>
        <v>1</v>
      </c>
      <c r="V215" s="80">
        <f t="shared" si="57"/>
        <v>183553.45357727091</v>
      </c>
      <c r="W215" s="80">
        <f t="shared" si="58"/>
        <v>0</v>
      </c>
      <c r="X215" s="80">
        <f t="shared" si="59"/>
        <v>183553.45357727091</v>
      </c>
      <c r="Y215" s="120"/>
    </row>
    <row r="216" spans="1:25">
      <c r="A216" s="77">
        <v>204</v>
      </c>
      <c r="B216" s="79">
        <v>1</v>
      </c>
      <c r="C216" s="78">
        <v>49</v>
      </c>
      <c r="D216" s="78">
        <f t="shared" si="45"/>
        <v>60</v>
      </c>
      <c r="E216" s="79">
        <f t="shared" si="46"/>
        <v>65</v>
      </c>
      <c r="F216" s="79">
        <v>29</v>
      </c>
      <c r="G216" s="79">
        <f t="shared" si="47"/>
        <v>6</v>
      </c>
      <c r="H216" s="79">
        <f t="shared" si="48"/>
        <v>11</v>
      </c>
      <c r="I216" s="80">
        <v>10379.379999999999</v>
      </c>
      <c r="J216" s="80">
        <f>'Fator aplicado no salr'!$I$33*I216</f>
        <v>9175.6210986919505</v>
      </c>
      <c r="K216" s="79">
        <f t="shared" si="49"/>
        <v>11</v>
      </c>
      <c r="L216" s="92">
        <f t="shared" si="50"/>
        <v>0.52678752539162021</v>
      </c>
      <c r="M216" s="79">
        <f t="shared" si="51"/>
        <v>60</v>
      </c>
      <c r="N216" s="79">
        <f>VLOOKUP(D216,'IBGE 2014'!$A$9:$I$120,3,0)/VLOOKUP(C216,'IBGE 2014'!$A$9:$I$120,3,0)</f>
        <v>0.92081167538083242</v>
      </c>
      <c r="O216" s="79">
        <f>VLOOKUP(D216,'IBGE 2014'!$A$9:$I$120,6,0)</f>
        <v>11.482229001501651</v>
      </c>
      <c r="P216" s="80">
        <f t="shared" si="52"/>
        <v>664372.00980103831</v>
      </c>
      <c r="Q216" s="80">
        <f t="shared" si="53"/>
        <v>345685.58613409975</v>
      </c>
      <c r="R216" s="80">
        <f t="shared" si="54"/>
        <v>318686.42366693856</v>
      </c>
      <c r="S216" s="80">
        <f t="shared" si="55"/>
        <v>10</v>
      </c>
      <c r="T216" s="80">
        <f t="shared" si="56"/>
        <v>0.55839477691511752</v>
      </c>
      <c r="U216" s="80">
        <f>VLOOKUP(D216,'IBGE 2014'!$A$9:$I$120,3,0)/VLOOKUP(C216+1,'IBGE 2014'!$A$9:$I$120,3,0)</f>
        <v>0.92550978819157592</v>
      </c>
      <c r="V216" s="80">
        <f t="shared" si="57"/>
        <v>707827.43462292571</v>
      </c>
      <c r="W216" s="80">
        <f t="shared" si="58"/>
        <v>318413.21806320205</v>
      </c>
      <c r="X216" s="80">
        <f t="shared" si="59"/>
        <v>389414.21655972366</v>
      </c>
      <c r="Y216" s="120"/>
    </row>
    <row r="217" spans="1:25">
      <c r="A217" s="77">
        <v>205</v>
      </c>
      <c r="B217" s="79">
        <v>2</v>
      </c>
      <c r="C217" s="78">
        <v>56</v>
      </c>
      <c r="D217" s="78">
        <f t="shared" si="45"/>
        <v>58</v>
      </c>
      <c r="E217" s="79">
        <f t="shared" si="46"/>
        <v>60</v>
      </c>
      <c r="F217" s="79">
        <v>28</v>
      </c>
      <c r="G217" s="79">
        <f t="shared" si="47"/>
        <v>2</v>
      </c>
      <c r="H217" s="79">
        <f t="shared" si="48"/>
        <v>2</v>
      </c>
      <c r="I217" s="80">
        <v>1204.5999999999999</v>
      </c>
      <c r="J217" s="80">
        <f>'Fator aplicado no salr'!$I$33*I217</f>
        <v>1064.895318938542</v>
      </c>
      <c r="K217" s="79">
        <f t="shared" si="49"/>
        <v>2</v>
      </c>
      <c r="L217" s="92">
        <f t="shared" si="50"/>
        <v>0.88999644001423972</v>
      </c>
      <c r="M217" s="79">
        <f t="shared" si="51"/>
        <v>58</v>
      </c>
      <c r="N217" s="79">
        <f>VLOOKUP(D217,'IBGE 2014'!$A$9:$I$120,3,0)/VLOOKUP(C217,'IBGE 2014'!$A$9:$I$120,3,0)</f>
        <v>0.98261556999871624</v>
      </c>
      <c r="O217" s="79">
        <f>VLOOKUP(D217,'IBGE 2014'!$A$9:$I$120,6,0)</f>
        <v>11.890960856490537</v>
      </c>
      <c r="P217" s="80">
        <f t="shared" si="52"/>
        <v>143959.10258315309</v>
      </c>
      <c r="Q217" s="80">
        <f t="shared" si="53"/>
        <v>6733.713999999999</v>
      </c>
      <c r="R217" s="80">
        <f t="shared" si="54"/>
        <v>137225.38858315308</v>
      </c>
      <c r="S217" s="80">
        <f t="shared" si="55"/>
        <v>1</v>
      </c>
      <c r="T217" s="80">
        <f t="shared" si="56"/>
        <v>0.94339622641509424</v>
      </c>
      <c r="U217" s="80">
        <f>VLOOKUP(D217,'IBGE 2014'!$A$9:$I$120,3,0)/VLOOKUP(C217+1,'IBGE 2014'!$A$9:$I$120,3,0)</f>
        <v>0.99096173385027109</v>
      </c>
      <c r="V217" s="80">
        <f t="shared" si="57"/>
        <v>153892.77783730603</v>
      </c>
      <c r="W217" s="80">
        <f t="shared" si="58"/>
        <v>3366.8569999999995</v>
      </c>
      <c r="X217" s="80">
        <f t="shared" si="59"/>
        <v>150525.92083730604</v>
      </c>
      <c r="Y217" s="120"/>
    </row>
    <row r="218" spans="1:25">
      <c r="A218" s="77">
        <v>206</v>
      </c>
      <c r="B218" s="79">
        <v>1</v>
      </c>
      <c r="C218" s="78">
        <v>48</v>
      </c>
      <c r="D218" s="78">
        <f t="shared" si="45"/>
        <v>60</v>
      </c>
      <c r="E218" s="79">
        <f t="shared" si="46"/>
        <v>65</v>
      </c>
      <c r="F218" s="79">
        <v>28</v>
      </c>
      <c r="G218" s="79">
        <f t="shared" si="47"/>
        <v>7</v>
      </c>
      <c r="H218" s="79">
        <f t="shared" si="48"/>
        <v>12</v>
      </c>
      <c r="I218" s="80">
        <v>1882.6</v>
      </c>
      <c r="J218" s="80">
        <f>'Fator aplicado no salr'!$I$33*I218</f>
        <v>1664.2635957443958</v>
      </c>
      <c r="K218" s="79">
        <f t="shared" si="49"/>
        <v>12</v>
      </c>
      <c r="L218" s="92">
        <f t="shared" si="50"/>
        <v>0.49696936357700011</v>
      </c>
      <c r="M218" s="79">
        <f t="shared" si="51"/>
        <v>60</v>
      </c>
      <c r="N218" s="79">
        <f>VLOOKUP(D218,'IBGE 2014'!$A$9:$I$120,3,0)/VLOOKUP(C218,'IBGE 2014'!$A$9:$I$120,3,0)</f>
        <v>0.91646859270948466</v>
      </c>
      <c r="O218" s="79">
        <f>VLOOKUP(D218,'IBGE 2014'!$A$9:$I$120,6,0)</f>
        <v>11.482229001501651</v>
      </c>
      <c r="P218" s="80">
        <f t="shared" si="52"/>
        <v>113145.91349981273</v>
      </c>
      <c r="Q218" s="80">
        <f t="shared" si="53"/>
        <v>63142.403999999995</v>
      </c>
      <c r="R218" s="80">
        <f t="shared" si="54"/>
        <v>50003.509499812732</v>
      </c>
      <c r="S218" s="80">
        <f t="shared" si="55"/>
        <v>11</v>
      </c>
      <c r="T218" s="80">
        <f t="shared" si="56"/>
        <v>0.52678752539162021</v>
      </c>
      <c r="U218" s="80">
        <f>VLOOKUP(D218,'IBGE 2014'!$A$9:$I$120,3,0)/VLOOKUP(C218+1,'IBGE 2014'!$A$9:$I$120,3,0)</f>
        <v>0.92081167538083242</v>
      </c>
      <c r="V218" s="80">
        <f t="shared" si="57"/>
        <v>120503.03059059738</v>
      </c>
      <c r="W218" s="80">
        <f t="shared" si="58"/>
        <v>57880.536999999989</v>
      </c>
      <c r="X218" s="80">
        <f t="shared" si="59"/>
        <v>62622.493590597391</v>
      </c>
      <c r="Y218" s="120"/>
    </row>
    <row r="219" spans="1:25">
      <c r="A219" s="77">
        <v>207</v>
      </c>
      <c r="B219" s="79">
        <v>1</v>
      </c>
      <c r="C219" s="78">
        <v>54</v>
      </c>
      <c r="D219" s="78">
        <f t="shared" si="45"/>
        <v>61</v>
      </c>
      <c r="E219" s="79">
        <f t="shared" si="46"/>
        <v>65</v>
      </c>
      <c r="F219" s="79">
        <v>28</v>
      </c>
      <c r="G219" s="79">
        <f t="shared" si="47"/>
        <v>7</v>
      </c>
      <c r="H219" s="79">
        <f t="shared" si="48"/>
        <v>7</v>
      </c>
      <c r="I219" s="80">
        <v>5379.38</v>
      </c>
      <c r="J219" s="80">
        <f>'Fator aplicado no salr'!$I$33*I219</f>
        <v>4755.5010632505519</v>
      </c>
      <c r="K219" s="79">
        <f t="shared" si="49"/>
        <v>7</v>
      </c>
      <c r="L219" s="92">
        <f t="shared" si="50"/>
        <v>0.66505711362233577</v>
      </c>
      <c r="M219" s="79">
        <f t="shared" si="51"/>
        <v>61</v>
      </c>
      <c r="N219" s="79">
        <f>VLOOKUP(D219,'IBGE 2014'!$A$9:$I$120,3,0)/VLOOKUP(C219,'IBGE 2014'!$A$9:$I$120,3,0)</f>
        <v>0.93795945175592788</v>
      </c>
      <c r="O219" s="79">
        <f>VLOOKUP(D219,'IBGE 2014'!$A$9:$I$120,6,0)</f>
        <v>11.26894206432668</v>
      </c>
      <c r="P219" s="80">
        <f t="shared" si="52"/>
        <v>434576.05062824348</v>
      </c>
      <c r="Q219" s="80">
        <f t="shared" si="53"/>
        <v>105247.56970000001</v>
      </c>
      <c r="R219" s="80">
        <f t="shared" si="54"/>
        <v>329328.48092824349</v>
      </c>
      <c r="S219" s="80">
        <f t="shared" si="55"/>
        <v>6</v>
      </c>
      <c r="T219" s="80">
        <f t="shared" si="56"/>
        <v>0.70496054043967604</v>
      </c>
      <c r="U219" s="80">
        <f>VLOOKUP(D219,'IBGE 2014'!$A$9:$I$120,3,0)/VLOOKUP(C219+1,'IBGE 2014'!$A$9:$I$120,3,0)</f>
        <v>0.94484996450895409</v>
      </c>
      <c r="V219" s="80">
        <f t="shared" si="57"/>
        <v>464034.68205206329</v>
      </c>
      <c r="W219" s="80">
        <f t="shared" si="58"/>
        <v>90212.202600000004</v>
      </c>
      <c r="X219" s="80">
        <f t="shared" si="59"/>
        <v>373822.47945206327</v>
      </c>
      <c r="Y219" s="120"/>
    </row>
    <row r="220" spans="1:25">
      <c r="A220" s="77">
        <v>208</v>
      </c>
      <c r="B220" s="79">
        <v>1</v>
      </c>
      <c r="C220" s="78">
        <v>52</v>
      </c>
      <c r="D220" s="78">
        <f t="shared" si="45"/>
        <v>60</v>
      </c>
      <c r="E220" s="79">
        <f t="shared" si="46"/>
        <v>65</v>
      </c>
      <c r="F220" s="79">
        <v>28</v>
      </c>
      <c r="G220" s="79">
        <f t="shared" si="47"/>
        <v>7</v>
      </c>
      <c r="H220" s="79">
        <f t="shared" si="48"/>
        <v>8</v>
      </c>
      <c r="I220" s="80">
        <v>1204.5999999999999</v>
      </c>
      <c r="J220" s="80">
        <f>'Fator aplicado no salr'!$I$33*I220</f>
        <v>1064.895318938542</v>
      </c>
      <c r="K220" s="79">
        <f t="shared" si="49"/>
        <v>8</v>
      </c>
      <c r="L220" s="92">
        <f t="shared" si="50"/>
        <v>0.62741237134182615</v>
      </c>
      <c r="M220" s="79">
        <f t="shared" si="51"/>
        <v>60</v>
      </c>
      <c r="N220" s="79">
        <f>VLOOKUP(D220,'IBGE 2014'!$A$9:$I$120,3,0)/VLOOKUP(C220,'IBGE 2014'!$A$9:$I$120,3,0)</f>
        <v>0.93609798576010728</v>
      </c>
      <c r="O220" s="79">
        <f>VLOOKUP(D220,'IBGE 2014'!$A$9:$I$120,6,0)</f>
        <v>11.482229001501651</v>
      </c>
      <c r="P220" s="80">
        <f t="shared" si="52"/>
        <v>93357.854643658327</v>
      </c>
      <c r="Q220" s="80">
        <f t="shared" si="53"/>
        <v>26934.855999999996</v>
      </c>
      <c r="R220" s="80">
        <f t="shared" si="54"/>
        <v>66422.998643658328</v>
      </c>
      <c r="S220" s="80">
        <f t="shared" si="55"/>
        <v>7</v>
      </c>
      <c r="T220" s="80">
        <f t="shared" si="56"/>
        <v>0.66505711362233577</v>
      </c>
      <c r="U220" s="80">
        <f>VLOOKUP(D220,'IBGE 2014'!$A$9:$I$120,3,0)/VLOOKUP(C220+1,'IBGE 2014'!$A$9:$I$120,3,0)</f>
        <v>0.94205397670544133</v>
      </c>
      <c r="V220" s="80">
        <f t="shared" si="57"/>
        <v>99588.961770357157</v>
      </c>
      <c r="W220" s="80">
        <f t="shared" si="58"/>
        <v>23567.998999999996</v>
      </c>
      <c r="X220" s="80">
        <f t="shared" si="59"/>
        <v>76020.96277035716</v>
      </c>
      <c r="Y220" s="120"/>
    </row>
    <row r="221" spans="1:25">
      <c r="A221" s="77">
        <v>209</v>
      </c>
      <c r="B221" s="79">
        <v>1</v>
      </c>
      <c r="C221" s="78">
        <v>50</v>
      </c>
      <c r="D221" s="78">
        <f t="shared" si="45"/>
        <v>60</v>
      </c>
      <c r="E221" s="79">
        <f t="shared" si="46"/>
        <v>65</v>
      </c>
      <c r="F221" s="79">
        <v>28</v>
      </c>
      <c r="G221" s="79">
        <f t="shared" si="47"/>
        <v>7</v>
      </c>
      <c r="H221" s="79">
        <f t="shared" si="48"/>
        <v>10</v>
      </c>
      <c r="I221" s="80">
        <v>10379.379999999999</v>
      </c>
      <c r="J221" s="80">
        <f>'Fator aplicado no salr'!$I$33*I221</f>
        <v>9175.6210986919505</v>
      </c>
      <c r="K221" s="79">
        <f t="shared" si="49"/>
        <v>10</v>
      </c>
      <c r="L221" s="92">
        <f t="shared" si="50"/>
        <v>0.55839477691511752</v>
      </c>
      <c r="M221" s="79">
        <f t="shared" si="51"/>
        <v>60</v>
      </c>
      <c r="N221" s="79">
        <f>VLOOKUP(D221,'IBGE 2014'!$A$9:$I$120,3,0)/VLOOKUP(C221,'IBGE 2014'!$A$9:$I$120,3,0)</f>
        <v>0.92550978819157592</v>
      </c>
      <c r="O221" s="79">
        <f>VLOOKUP(D221,'IBGE 2014'!$A$9:$I$120,6,0)</f>
        <v>11.482229001501651</v>
      </c>
      <c r="P221" s="80">
        <f t="shared" si="52"/>
        <v>707827.43462292571</v>
      </c>
      <c r="Q221" s="80">
        <f t="shared" si="53"/>
        <v>318413.21806320205</v>
      </c>
      <c r="R221" s="80">
        <f t="shared" si="54"/>
        <v>389414.21655972366</v>
      </c>
      <c r="S221" s="80">
        <f t="shared" si="55"/>
        <v>9</v>
      </c>
      <c r="T221" s="80">
        <f t="shared" si="56"/>
        <v>0.59189846353002462</v>
      </c>
      <c r="U221" s="80">
        <f>VLOOKUP(D221,'IBGE 2014'!$A$9:$I$120,3,0)/VLOOKUP(C221+1,'IBGE 2014'!$A$9:$I$120,3,0)</f>
        <v>0.93059405782792626</v>
      </c>
      <c r="V221" s="80">
        <f t="shared" si="57"/>
        <v>754418.82280861621</v>
      </c>
      <c r="W221" s="80">
        <f t="shared" si="58"/>
        <v>291266.27279748768</v>
      </c>
      <c r="X221" s="80">
        <f t="shared" si="59"/>
        <v>463152.55001112854</v>
      </c>
      <c r="Y221" s="120"/>
    </row>
    <row r="222" spans="1:25">
      <c r="A222" s="77">
        <v>210</v>
      </c>
      <c r="B222" s="79">
        <v>1</v>
      </c>
      <c r="C222" s="78">
        <v>52</v>
      </c>
      <c r="D222" s="78">
        <f t="shared" si="45"/>
        <v>60</v>
      </c>
      <c r="E222" s="79">
        <f t="shared" si="46"/>
        <v>65</v>
      </c>
      <c r="F222" s="79">
        <v>28</v>
      </c>
      <c r="G222" s="79">
        <f t="shared" si="47"/>
        <v>7</v>
      </c>
      <c r="H222" s="79">
        <f t="shared" si="48"/>
        <v>8</v>
      </c>
      <c r="I222" s="80">
        <v>10379.379999999999</v>
      </c>
      <c r="J222" s="80">
        <f>'Fator aplicado no salr'!$I$33*I222</f>
        <v>9175.6210986919505</v>
      </c>
      <c r="K222" s="79">
        <f t="shared" si="49"/>
        <v>8</v>
      </c>
      <c r="L222" s="92">
        <f t="shared" si="50"/>
        <v>0.62741237134182615</v>
      </c>
      <c r="M222" s="79">
        <f t="shared" si="51"/>
        <v>60</v>
      </c>
      <c r="N222" s="79">
        <f>VLOOKUP(D222,'IBGE 2014'!$A$9:$I$120,3,0)/VLOOKUP(C222,'IBGE 2014'!$A$9:$I$120,3,0)</f>
        <v>0.93609798576010728</v>
      </c>
      <c r="O222" s="79">
        <f>VLOOKUP(D222,'IBGE 2014'!$A$9:$I$120,6,0)</f>
        <v>11.482229001501651</v>
      </c>
      <c r="P222" s="80">
        <f t="shared" si="52"/>
        <v>804413.62222421891</v>
      </c>
      <c r="Q222" s="80">
        <f t="shared" si="53"/>
        <v>264255.44691013556</v>
      </c>
      <c r="R222" s="80">
        <f t="shared" si="54"/>
        <v>540158.17531408335</v>
      </c>
      <c r="S222" s="80">
        <f t="shared" si="55"/>
        <v>7</v>
      </c>
      <c r="T222" s="80">
        <f t="shared" si="56"/>
        <v>0.66505711362233577</v>
      </c>
      <c r="U222" s="80">
        <f>VLOOKUP(D222,'IBGE 2014'!$A$9:$I$120,3,0)/VLOOKUP(C222+1,'IBGE 2014'!$A$9:$I$120,3,0)</f>
        <v>0.94205397670544133</v>
      </c>
      <c r="V222" s="80">
        <f t="shared" si="57"/>
        <v>858103.66762411583</v>
      </c>
      <c r="W222" s="80">
        <f t="shared" si="58"/>
        <v>237392.41232753586</v>
      </c>
      <c r="X222" s="80">
        <f t="shared" si="59"/>
        <v>620711.25529658003</v>
      </c>
      <c r="Y222" s="120"/>
    </row>
    <row r="223" spans="1:25">
      <c r="A223" s="77">
        <v>211</v>
      </c>
      <c r="B223" s="79">
        <v>1</v>
      </c>
      <c r="C223" s="78">
        <v>50</v>
      </c>
      <c r="D223" s="78">
        <f t="shared" si="45"/>
        <v>60</v>
      </c>
      <c r="E223" s="79">
        <f t="shared" si="46"/>
        <v>65</v>
      </c>
      <c r="F223" s="79">
        <v>28</v>
      </c>
      <c r="G223" s="79">
        <f t="shared" si="47"/>
        <v>7</v>
      </c>
      <c r="H223" s="79">
        <f t="shared" si="48"/>
        <v>10</v>
      </c>
      <c r="I223" s="80">
        <v>1300.97</v>
      </c>
      <c r="J223" s="80">
        <f>'Fator aplicado no salr'!$I$33*I223</f>
        <v>1150.0887125016397</v>
      </c>
      <c r="K223" s="79">
        <f t="shared" si="49"/>
        <v>10</v>
      </c>
      <c r="L223" s="92">
        <f t="shared" si="50"/>
        <v>0.55839477691511752</v>
      </c>
      <c r="M223" s="79">
        <f t="shared" si="51"/>
        <v>60</v>
      </c>
      <c r="N223" s="79">
        <f>VLOOKUP(D223,'IBGE 2014'!$A$9:$I$120,3,0)/VLOOKUP(C223,'IBGE 2014'!$A$9:$I$120,3,0)</f>
        <v>0.92550978819157592</v>
      </c>
      <c r="O223" s="79">
        <f>VLOOKUP(D223,'IBGE 2014'!$A$9:$I$120,6,0)</f>
        <v>11.482229001501651</v>
      </c>
      <c r="P223" s="80">
        <f t="shared" si="52"/>
        <v>88720.353009658371</v>
      </c>
      <c r="Q223" s="80">
        <f t="shared" si="53"/>
        <v>36362.111499999999</v>
      </c>
      <c r="R223" s="80">
        <f t="shared" si="54"/>
        <v>52358.241509658372</v>
      </c>
      <c r="S223" s="80">
        <f t="shared" si="55"/>
        <v>9</v>
      </c>
      <c r="T223" s="80">
        <f t="shared" si="56"/>
        <v>0.59189846353002462</v>
      </c>
      <c r="U223" s="80">
        <f>VLOOKUP(D223,'IBGE 2014'!$A$9:$I$120,3,0)/VLOOKUP(C223+1,'IBGE 2014'!$A$9:$I$120,3,0)</f>
        <v>0.93059405782792626</v>
      </c>
      <c r="V223" s="80">
        <f t="shared" si="57"/>
        <v>94560.200696893808</v>
      </c>
      <c r="W223" s="80">
        <f t="shared" si="58"/>
        <v>32725.90035</v>
      </c>
      <c r="X223" s="80">
        <f t="shared" si="59"/>
        <v>61834.300346893811</v>
      </c>
      <c r="Y223" s="120"/>
    </row>
    <row r="224" spans="1:25">
      <c r="A224" s="77">
        <v>212</v>
      </c>
      <c r="B224" s="79">
        <v>2</v>
      </c>
      <c r="C224" s="78">
        <v>58</v>
      </c>
      <c r="D224" s="78">
        <f t="shared" si="45"/>
        <v>60</v>
      </c>
      <c r="E224" s="79">
        <f t="shared" si="46"/>
        <v>60</v>
      </c>
      <c r="F224" s="79">
        <v>28</v>
      </c>
      <c r="G224" s="79">
        <f t="shared" si="47"/>
        <v>2</v>
      </c>
      <c r="H224" s="79">
        <f t="shared" si="48"/>
        <v>2</v>
      </c>
      <c r="I224" s="80">
        <v>1204.5999999999999</v>
      </c>
      <c r="J224" s="80">
        <f>'Fator aplicado no salr'!$I$33*I224</f>
        <v>1064.895318938542</v>
      </c>
      <c r="K224" s="79">
        <f t="shared" si="49"/>
        <v>2</v>
      </c>
      <c r="L224" s="92">
        <f t="shared" si="50"/>
        <v>0.88999644001423972</v>
      </c>
      <c r="M224" s="79">
        <f t="shared" si="51"/>
        <v>60</v>
      </c>
      <c r="N224" s="79">
        <f>VLOOKUP(D224,'IBGE 2014'!$A$9:$I$120,3,0)/VLOOKUP(C224,'IBGE 2014'!$A$9:$I$120,3,0)</f>
        <v>0.98004855256890711</v>
      </c>
      <c r="O224" s="79">
        <f>VLOOKUP(D224,'IBGE 2014'!$A$9:$I$120,6,0)</f>
        <v>11.482229001501651</v>
      </c>
      <c r="P224" s="80">
        <f t="shared" si="52"/>
        <v>138647.59336698399</v>
      </c>
      <c r="Q224" s="80">
        <f t="shared" si="53"/>
        <v>6733.713999999999</v>
      </c>
      <c r="R224" s="80">
        <f t="shared" si="54"/>
        <v>131913.87936698398</v>
      </c>
      <c r="S224" s="80">
        <f t="shared" si="55"/>
        <v>1</v>
      </c>
      <c r="T224" s="80">
        <f t="shared" si="56"/>
        <v>0.94339622641509424</v>
      </c>
      <c r="U224" s="80">
        <f>VLOOKUP(D224,'IBGE 2014'!$A$9:$I$120,3,0)/VLOOKUP(C224+1,'IBGE 2014'!$A$9:$I$120,3,0)</f>
        <v>0.98963105807578911</v>
      </c>
      <c r="V224" s="80">
        <f t="shared" si="57"/>
        <v>148403.42553805251</v>
      </c>
      <c r="W224" s="80">
        <f t="shared" si="58"/>
        <v>3366.8569999999995</v>
      </c>
      <c r="X224" s="80">
        <f t="shared" si="59"/>
        <v>145036.56853805252</v>
      </c>
      <c r="Y224" s="120"/>
    </row>
    <row r="225" spans="1:25">
      <c r="A225" s="77">
        <v>213</v>
      </c>
      <c r="B225" s="79">
        <v>1</v>
      </c>
      <c r="C225" s="78">
        <v>50</v>
      </c>
      <c r="D225" s="78">
        <f t="shared" si="45"/>
        <v>60</v>
      </c>
      <c r="E225" s="79">
        <f t="shared" si="46"/>
        <v>65</v>
      </c>
      <c r="F225" s="79">
        <v>28</v>
      </c>
      <c r="G225" s="79">
        <f t="shared" si="47"/>
        <v>7</v>
      </c>
      <c r="H225" s="79">
        <f t="shared" si="48"/>
        <v>10</v>
      </c>
      <c r="I225" s="80">
        <v>1252.78</v>
      </c>
      <c r="J225" s="80">
        <f>'Fator aplicado no salr'!$I$33*I225</f>
        <v>1107.4875956000553</v>
      </c>
      <c r="K225" s="79">
        <f t="shared" si="49"/>
        <v>10</v>
      </c>
      <c r="L225" s="92">
        <f t="shared" si="50"/>
        <v>0.55839477691511752</v>
      </c>
      <c r="M225" s="79">
        <f t="shared" si="51"/>
        <v>60</v>
      </c>
      <c r="N225" s="79">
        <f>VLOOKUP(D225,'IBGE 2014'!$A$9:$I$120,3,0)/VLOOKUP(C225,'IBGE 2014'!$A$9:$I$120,3,0)</f>
        <v>0.92550978819157592</v>
      </c>
      <c r="O225" s="79">
        <f>VLOOKUP(D225,'IBGE 2014'!$A$9:$I$120,6,0)</f>
        <v>11.482229001501651</v>
      </c>
      <c r="P225" s="80">
        <f t="shared" si="52"/>
        <v>85434.00988757603</v>
      </c>
      <c r="Q225" s="80">
        <f t="shared" si="53"/>
        <v>35015.201000000001</v>
      </c>
      <c r="R225" s="80">
        <f t="shared" si="54"/>
        <v>50418.80888757603</v>
      </c>
      <c r="S225" s="80">
        <f t="shared" si="55"/>
        <v>9</v>
      </c>
      <c r="T225" s="80">
        <f t="shared" si="56"/>
        <v>0.59189846353002462</v>
      </c>
      <c r="U225" s="80">
        <f>VLOOKUP(D225,'IBGE 2014'!$A$9:$I$120,3,0)/VLOOKUP(C225+1,'IBGE 2014'!$A$9:$I$120,3,0)</f>
        <v>0.93059405782792626</v>
      </c>
      <c r="V225" s="80">
        <f t="shared" si="57"/>
        <v>91057.540319188469</v>
      </c>
      <c r="W225" s="80">
        <f t="shared" si="58"/>
        <v>31513.680899999999</v>
      </c>
      <c r="X225" s="80">
        <f t="shared" si="59"/>
        <v>59543.859419188469</v>
      </c>
      <c r="Y225" s="120"/>
    </row>
    <row r="226" spans="1:25">
      <c r="A226" s="77">
        <v>214</v>
      </c>
      <c r="B226" s="79">
        <v>1</v>
      </c>
      <c r="C226" s="78">
        <v>68</v>
      </c>
      <c r="D226" s="78">
        <f t="shared" si="45"/>
        <v>70</v>
      </c>
      <c r="E226" s="79">
        <f t="shared" si="46"/>
        <v>65</v>
      </c>
      <c r="F226" s="79">
        <v>28</v>
      </c>
      <c r="G226" s="79">
        <f t="shared" si="47"/>
        <v>7</v>
      </c>
      <c r="H226" s="79">
        <f t="shared" si="48"/>
        <v>2</v>
      </c>
      <c r="I226" s="80">
        <v>1204.5999999999999</v>
      </c>
      <c r="J226" s="80">
        <f>'Fator aplicado no salr'!$I$33*I226</f>
        <v>1064.895318938542</v>
      </c>
      <c r="K226" s="79">
        <f t="shared" si="49"/>
        <v>2</v>
      </c>
      <c r="L226" s="92">
        <f t="shared" si="50"/>
        <v>0.88999644001423972</v>
      </c>
      <c r="M226" s="79">
        <f t="shared" si="51"/>
        <v>70</v>
      </c>
      <c r="N226" s="79">
        <f>VLOOKUP(D226,'IBGE 2014'!$A$9:$I$120,3,0)/VLOOKUP(C226,'IBGE 2014'!$A$9:$I$120,3,0)</f>
        <v>0.95684998695127199</v>
      </c>
      <c r="O226" s="79">
        <f>VLOOKUP(D226,'IBGE 2014'!$A$9:$I$120,6,0)</f>
        <v>9.1340168195096396</v>
      </c>
      <c r="P226" s="80">
        <f t="shared" si="52"/>
        <v>107682.2699707342</v>
      </c>
      <c r="Q226" s="80">
        <f t="shared" si="53"/>
        <v>6733.713999999999</v>
      </c>
      <c r="R226" s="80">
        <f t="shared" si="54"/>
        <v>100948.5559707342</v>
      </c>
      <c r="S226" s="80">
        <f t="shared" si="55"/>
        <v>1</v>
      </c>
      <c r="T226" s="80">
        <f t="shared" si="56"/>
        <v>0.94339622641509424</v>
      </c>
      <c r="U226" s="80">
        <f>VLOOKUP(D226,'IBGE 2014'!$A$9:$I$120,3,0)/VLOOKUP(C226+1,'IBGE 2014'!$A$9:$I$120,3,0)</f>
        <v>0.97724218358332426</v>
      </c>
      <c r="V226" s="80">
        <f t="shared" si="57"/>
        <v>116575.80347906133</v>
      </c>
      <c r="W226" s="80">
        <f t="shared" si="58"/>
        <v>3366.8569999999995</v>
      </c>
      <c r="X226" s="80">
        <f t="shared" si="59"/>
        <v>113208.94647906133</v>
      </c>
      <c r="Y226" s="120"/>
    </row>
    <row r="227" spans="1:25">
      <c r="A227" s="77">
        <v>215</v>
      </c>
      <c r="B227" s="79">
        <v>1</v>
      </c>
      <c r="C227" s="78">
        <v>49</v>
      </c>
      <c r="D227" s="78">
        <f t="shared" si="45"/>
        <v>60</v>
      </c>
      <c r="E227" s="79">
        <f t="shared" si="46"/>
        <v>65</v>
      </c>
      <c r="F227" s="79">
        <v>28</v>
      </c>
      <c r="G227" s="79">
        <f t="shared" si="47"/>
        <v>7</v>
      </c>
      <c r="H227" s="79">
        <f t="shared" si="48"/>
        <v>11</v>
      </c>
      <c r="I227" s="80">
        <v>1204.5999999999999</v>
      </c>
      <c r="J227" s="80">
        <f>'Fator aplicado no salr'!$I$33*I227</f>
        <v>1064.895318938542</v>
      </c>
      <c r="K227" s="79">
        <f t="shared" si="49"/>
        <v>11</v>
      </c>
      <c r="L227" s="92">
        <f t="shared" si="50"/>
        <v>0.52678752539162021</v>
      </c>
      <c r="M227" s="79">
        <f t="shared" si="51"/>
        <v>60</v>
      </c>
      <c r="N227" s="79">
        <f>VLOOKUP(D227,'IBGE 2014'!$A$9:$I$120,3,0)/VLOOKUP(C227,'IBGE 2014'!$A$9:$I$120,3,0)</f>
        <v>0.92081167538083242</v>
      </c>
      <c r="O227" s="79">
        <f>VLOOKUP(D227,'IBGE 2014'!$A$9:$I$120,6,0)</f>
        <v>11.482229001501651</v>
      </c>
      <c r="P227" s="80">
        <f t="shared" si="52"/>
        <v>77105.041245848086</v>
      </c>
      <c r="Q227" s="80">
        <f t="shared" si="53"/>
        <v>37035.426999999996</v>
      </c>
      <c r="R227" s="80">
        <f t="shared" si="54"/>
        <v>40069.61424584809</v>
      </c>
      <c r="S227" s="80">
        <f t="shared" si="55"/>
        <v>10</v>
      </c>
      <c r="T227" s="80">
        <f t="shared" si="56"/>
        <v>0.55839477691511752</v>
      </c>
      <c r="U227" s="80">
        <f>VLOOKUP(D227,'IBGE 2014'!$A$9:$I$120,3,0)/VLOOKUP(C227+1,'IBGE 2014'!$A$9:$I$120,3,0)</f>
        <v>0.92550978819157592</v>
      </c>
      <c r="V227" s="80">
        <f t="shared" si="57"/>
        <v>82148.348720903989</v>
      </c>
      <c r="W227" s="80">
        <f t="shared" si="58"/>
        <v>33668.569999999992</v>
      </c>
      <c r="X227" s="80">
        <f t="shared" si="59"/>
        <v>48479.778720903996</v>
      </c>
      <c r="Y227" s="120"/>
    </row>
    <row r="228" spans="1:25">
      <c r="A228" s="77">
        <v>216</v>
      </c>
      <c r="B228" s="79">
        <v>1</v>
      </c>
      <c r="C228" s="78">
        <v>56</v>
      </c>
      <c r="D228" s="78">
        <f t="shared" si="45"/>
        <v>63</v>
      </c>
      <c r="E228" s="79">
        <f t="shared" si="46"/>
        <v>65</v>
      </c>
      <c r="F228" s="79">
        <v>28</v>
      </c>
      <c r="G228" s="79">
        <f t="shared" si="47"/>
        <v>7</v>
      </c>
      <c r="H228" s="79">
        <f t="shared" si="48"/>
        <v>7</v>
      </c>
      <c r="I228" s="80">
        <v>1204.5999999999999</v>
      </c>
      <c r="J228" s="80">
        <f>'Fator aplicado no salr'!$I$33*I228</f>
        <v>1064.895318938542</v>
      </c>
      <c r="K228" s="79">
        <f t="shared" si="49"/>
        <v>7</v>
      </c>
      <c r="L228" s="92">
        <f t="shared" si="50"/>
        <v>0.66505711362233577</v>
      </c>
      <c r="M228" s="79">
        <f t="shared" si="51"/>
        <v>63</v>
      </c>
      <c r="N228" s="79">
        <f>VLOOKUP(D228,'IBGE 2014'!$A$9:$I$120,3,0)/VLOOKUP(C228,'IBGE 2014'!$A$9:$I$120,3,0)</f>
        <v>0.92886925359501704</v>
      </c>
      <c r="O228" s="79">
        <f>VLOOKUP(D228,'IBGE 2014'!$A$9:$I$120,6,0)</f>
        <v>10.825249101319233</v>
      </c>
      <c r="P228" s="80">
        <f t="shared" si="52"/>
        <v>92576.700840892765</v>
      </c>
      <c r="Q228" s="80">
        <f t="shared" si="53"/>
        <v>23567.998999999996</v>
      </c>
      <c r="R228" s="80">
        <f t="shared" si="54"/>
        <v>69008.701840892769</v>
      </c>
      <c r="S228" s="80">
        <f t="shared" si="55"/>
        <v>6</v>
      </c>
      <c r="T228" s="80">
        <f t="shared" si="56"/>
        <v>0.70496054043967604</v>
      </c>
      <c r="U228" s="80">
        <f>VLOOKUP(D228,'IBGE 2014'!$A$9:$I$120,3,0)/VLOOKUP(C228+1,'IBGE 2014'!$A$9:$I$120,3,0)</f>
        <v>0.93675890568671516</v>
      </c>
      <c r="V228" s="80">
        <f t="shared" si="57"/>
        <v>98964.812921010147</v>
      </c>
      <c r="W228" s="80">
        <f t="shared" si="58"/>
        <v>20201.141999999996</v>
      </c>
      <c r="X228" s="80">
        <f t="shared" si="59"/>
        <v>78763.670921010154</v>
      </c>
      <c r="Y228" s="120"/>
    </row>
    <row r="229" spans="1:25">
      <c r="A229" s="77">
        <v>217</v>
      </c>
      <c r="B229" s="79">
        <v>1</v>
      </c>
      <c r="C229" s="78">
        <v>52</v>
      </c>
      <c r="D229" s="78">
        <f t="shared" si="45"/>
        <v>60</v>
      </c>
      <c r="E229" s="79">
        <f t="shared" si="46"/>
        <v>65</v>
      </c>
      <c r="F229" s="79">
        <v>28</v>
      </c>
      <c r="G229" s="79">
        <f t="shared" si="47"/>
        <v>7</v>
      </c>
      <c r="H229" s="79">
        <f t="shared" si="48"/>
        <v>8</v>
      </c>
      <c r="I229" s="80">
        <v>1851.11</v>
      </c>
      <c r="J229" s="80">
        <f>'Fator aplicado no salr'!$I$33*I229</f>
        <v>1636.4256797611858</v>
      </c>
      <c r="K229" s="79">
        <f t="shared" si="49"/>
        <v>8</v>
      </c>
      <c r="L229" s="92">
        <f t="shared" si="50"/>
        <v>0.62741237134182615</v>
      </c>
      <c r="M229" s="79">
        <f t="shared" si="51"/>
        <v>60</v>
      </c>
      <c r="N229" s="79">
        <f>VLOOKUP(D229,'IBGE 2014'!$A$9:$I$120,3,0)/VLOOKUP(C229,'IBGE 2014'!$A$9:$I$120,3,0)</f>
        <v>0.93609798576010728</v>
      </c>
      <c r="O229" s="79">
        <f>VLOOKUP(D229,'IBGE 2014'!$A$9:$I$120,6,0)</f>
        <v>11.482229001501651</v>
      </c>
      <c r="P229" s="80">
        <f t="shared" si="52"/>
        <v>143463.10668223668</v>
      </c>
      <c r="Q229" s="80">
        <f t="shared" si="53"/>
        <v>41390.819599999995</v>
      </c>
      <c r="R229" s="80">
        <f t="shared" si="54"/>
        <v>102072.2870822367</v>
      </c>
      <c r="S229" s="80">
        <f t="shared" si="55"/>
        <v>7</v>
      </c>
      <c r="T229" s="80">
        <f t="shared" si="56"/>
        <v>0.66505711362233577</v>
      </c>
      <c r="U229" s="80">
        <f>VLOOKUP(D229,'IBGE 2014'!$A$9:$I$120,3,0)/VLOOKUP(C229+1,'IBGE 2014'!$A$9:$I$120,3,0)</f>
        <v>0.94205397670544133</v>
      </c>
      <c r="V229" s="80">
        <f t="shared" si="57"/>
        <v>153038.45510769211</v>
      </c>
      <c r="W229" s="80">
        <f t="shared" si="58"/>
        <v>36216.967149999997</v>
      </c>
      <c r="X229" s="80">
        <f t="shared" si="59"/>
        <v>116821.48795769211</v>
      </c>
      <c r="Y229" s="120"/>
    </row>
    <row r="230" spans="1:25">
      <c r="A230" s="77">
        <v>218</v>
      </c>
      <c r="B230" s="79">
        <v>1</v>
      </c>
      <c r="C230" s="78">
        <v>52</v>
      </c>
      <c r="D230" s="78">
        <f t="shared" si="45"/>
        <v>60</v>
      </c>
      <c r="E230" s="79">
        <f t="shared" si="46"/>
        <v>65</v>
      </c>
      <c r="F230" s="79">
        <v>29</v>
      </c>
      <c r="G230" s="79">
        <f t="shared" si="47"/>
        <v>6</v>
      </c>
      <c r="H230" s="79">
        <f t="shared" si="48"/>
        <v>8</v>
      </c>
      <c r="I230" s="80">
        <v>10379.379999999999</v>
      </c>
      <c r="J230" s="80">
        <f>'Fator aplicado no salr'!$I$33*I230</f>
        <v>9175.6210986919505</v>
      </c>
      <c r="K230" s="79">
        <f t="shared" si="49"/>
        <v>8</v>
      </c>
      <c r="L230" s="92">
        <f t="shared" si="50"/>
        <v>0.62741237134182615</v>
      </c>
      <c r="M230" s="79">
        <f t="shared" si="51"/>
        <v>60</v>
      </c>
      <c r="N230" s="79">
        <f>VLOOKUP(D230,'IBGE 2014'!$A$9:$I$120,3,0)/VLOOKUP(C230,'IBGE 2014'!$A$9:$I$120,3,0)</f>
        <v>0.93609798576010728</v>
      </c>
      <c r="O230" s="79">
        <f>VLOOKUP(D230,'IBGE 2014'!$A$9:$I$120,6,0)</f>
        <v>11.482229001501651</v>
      </c>
      <c r="P230" s="80">
        <f t="shared" si="52"/>
        <v>804413.62222421891</v>
      </c>
      <c r="Q230" s="80">
        <f t="shared" si="53"/>
        <v>264255.44691013556</v>
      </c>
      <c r="R230" s="80">
        <f t="shared" si="54"/>
        <v>540158.17531408335</v>
      </c>
      <c r="S230" s="80">
        <f t="shared" si="55"/>
        <v>7</v>
      </c>
      <c r="T230" s="80">
        <f t="shared" si="56"/>
        <v>0.66505711362233577</v>
      </c>
      <c r="U230" s="80">
        <f>VLOOKUP(D230,'IBGE 2014'!$A$9:$I$120,3,0)/VLOOKUP(C230+1,'IBGE 2014'!$A$9:$I$120,3,0)</f>
        <v>0.94205397670544133</v>
      </c>
      <c r="V230" s="80">
        <f t="shared" si="57"/>
        <v>858103.66762411583</v>
      </c>
      <c r="W230" s="80">
        <f t="shared" si="58"/>
        <v>237392.41232753586</v>
      </c>
      <c r="X230" s="80">
        <f t="shared" si="59"/>
        <v>620711.25529658003</v>
      </c>
      <c r="Y230" s="120"/>
    </row>
    <row r="231" spans="1:25">
      <c r="A231" s="77">
        <v>219</v>
      </c>
      <c r="B231" s="79">
        <v>1</v>
      </c>
      <c r="C231" s="78">
        <v>51</v>
      </c>
      <c r="D231" s="78">
        <f t="shared" si="45"/>
        <v>60</v>
      </c>
      <c r="E231" s="79">
        <f t="shared" si="46"/>
        <v>65</v>
      </c>
      <c r="F231" s="79">
        <v>28</v>
      </c>
      <c r="G231" s="79">
        <f t="shared" si="47"/>
        <v>7</v>
      </c>
      <c r="H231" s="79">
        <f t="shared" si="48"/>
        <v>9</v>
      </c>
      <c r="I231" s="80">
        <v>1252.78</v>
      </c>
      <c r="J231" s="80">
        <f>'Fator aplicado no salr'!$I$33*I231</f>
        <v>1107.4875956000553</v>
      </c>
      <c r="K231" s="79">
        <f t="shared" si="49"/>
        <v>9</v>
      </c>
      <c r="L231" s="92">
        <f t="shared" si="50"/>
        <v>0.59189846353002462</v>
      </c>
      <c r="M231" s="79">
        <f t="shared" si="51"/>
        <v>60</v>
      </c>
      <c r="N231" s="79">
        <f>VLOOKUP(D231,'IBGE 2014'!$A$9:$I$120,3,0)/VLOOKUP(C231,'IBGE 2014'!$A$9:$I$120,3,0)</f>
        <v>0.93059405782792626</v>
      </c>
      <c r="O231" s="79">
        <f>VLOOKUP(D231,'IBGE 2014'!$A$9:$I$120,6,0)</f>
        <v>11.482229001501651</v>
      </c>
      <c r="P231" s="80">
        <f t="shared" si="52"/>
        <v>91057.540319188469</v>
      </c>
      <c r="Q231" s="80">
        <f t="shared" si="53"/>
        <v>31513.680899999999</v>
      </c>
      <c r="R231" s="80">
        <f t="shared" si="54"/>
        <v>59543.859419188469</v>
      </c>
      <c r="S231" s="80">
        <f t="shared" si="55"/>
        <v>8</v>
      </c>
      <c r="T231" s="80">
        <f t="shared" si="56"/>
        <v>0.62741237134182615</v>
      </c>
      <c r="U231" s="80">
        <f>VLOOKUP(D231,'IBGE 2014'!$A$9:$I$120,3,0)/VLOOKUP(C231+1,'IBGE 2014'!$A$9:$I$120,3,0)</f>
        <v>0.93609798576010728</v>
      </c>
      <c r="V231" s="80">
        <f t="shared" si="57"/>
        <v>97091.85882490642</v>
      </c>
      <c r="W231" s="80">
        <f t="shared" si="58"/>
        <v>28012.160799999998</v>
      </c>
      <c r="X231" s="80">
        <f t="shared" si="59"/>
        <v>69079.698024906422</v>
      </c>
      <c r="Y231" s="120"/>
    </row>
    <row r="232" spans="1:25">
      <c r="A232" s="77">
        <v>220</v>
      </c>
      <c r="B232" s="79">
        <v>1</v>
      </c>
      <c r="C232" s="78">
        <v>49</v>
      </c>
      <c r="D232" s="78">
        <f t="shared" si="45"/>
        <v>60</v>
      </c>
      <c r="E232" s="79">
        <f t="shared" si="46"/>
        <v>65</v>
      </c>
      <c r="F232" s="79">
        <v>30</v>
      </c>
      <c r="G232" s="79">
        <f t="shared" si="47"/>
        <v>5</v>
      </c>
      <c r="H232" s="79">
        <f t="shared" si="48"/>
        <v>11</v>
      </c>
      <c r="I232" s="80">
        <v>1814.8</v>
      </c>
      <c r="J232" s="80">
        <f>'Fator aplicado no salr'!$I$33*I232</f>
        <v>1604.3267680638105</v>
      </c>
      <c r="K232" s="79">
        <f t="shared" si="49"/>
        <v>11</v>
      </c>
      <c r="L232" s="92">
        <f t="shared" si="50"/>
        <v>0.52678752539162021</v>
      </c>
      <c r="M232" s="79">
        <f t="shared" si="51"/>
        <v>60</v>
      </c>
      <c r="N232" s="79">
        <f>VLOOKUP(D232,'IBGE 2014'!$A$9:$I$120,3,0)/VLOOKUP(C232,'IBGE 2014'!$A$9:$I$120,3,0)</f>
        <v>0.92081167538083242</v>
      </c>
      <c r="O232" s="79">
        <f>VLOOKUP(D232,'IBGE 2014'!$A$9:$I$120,6,0)</f>
        <v>11.482229001501651</v>
      </c>
      <c r="P232" s="80">
        <f t="shared" si="52"/>
        <v>116163.23165612244</v>
      </c>
      <c r="Q232" s="80">
        <f t="shared" si="53"/>
        <v>55796.025999999991</v>
      </c>
      <c r="R232" s="80">
        <f t="shared" si="54"/>
        <v>60367.205656122453</v>
      </c>
      <c r="S232" s="80">
        <f t="shared" si="55"/>
        <v>10</v>
      </c>
      <c r="T232" s="80">
        <f t="shared" si="56"/>
        <v>0.55839477691511752</v>
      </c>
      <c r="U232" s="80">
        <f>VLOOKUP(D232,'IBGE 2014'!$A$9:$I$120,3,0)/VLOOKUP(C232+1,'IBGE 2014'!$A$9:$I$120,3,0)</f>
        <v>0.92550978819157592</v>
      </c>
      <c r="V232" s="80">
        <f t="shared" si="57"/>
        <v>123761.26785546786</v>
      </c>
      <c r="W232" s="80">
        <f t="shared" si="58"/>
        <v>50723.659999999989</v>
      </c>
      <c r="X232" s="80">
        <f t="shared" si="59"/>
        <v>73037.607855467868</v>
      </c>
      <c r="Y232" s="120"/>
    </row>
    <row r="233" spans="1:25">
      <c r="A233" s="77">
        <v>221</v>
      </c>
      <c r="B233" s="79">
        <v>1</v>
      </c>
      <c r="C233" s="78">
        <v>55</v>
      </c>
      <c r="D233" s="78">
        <f t="shared" si="45"/>
        <v>62</v>
      </c>
      <c r="E233" s="79">
        <f t="shared" si="46"/>
        <v>65</v>
      </c>
      <c r="F233" s="79">
        <v>28</v>
      </c>
      <c r="G233" s="79">
        <f t="shared" si="47"/>
        <v>7</v>
      </c>
      <c r="H233" s="79">
        <f t="shared" si="48"/>
        <v>7</v>
      </c>
      <c r="I233" s="80">
        <v>1204.5999999999999</v>
      </c>
      <c r="J233" s="80">
        <f>'Fator aplicado no salr'!$I$33*I233</f>
        <v>1064.895318938542</v>
      </c>
      <c r="K233" s="79">
        <f t="shared" si="49"/>
        <v>7</v>
      </c>
      <c r="L233" s="92">
        <f t="shared" si="50"/>
        <v>0.66505711362233577</v>
      </c>
      <c r="M233" s="79">
        <f t="shared" si="51"/>
        <v>62</v>
      </c>
      <c r="N233" s="79">
        <f>VLOOKUP(D233,'IBGE 2014'!$A$9:$I$120,3,0)/VLOOKUP(C233,'IBGE 2014'!$A$9:$I$120,3,0)</f>
        <v>0.93358090278092332</v>
      </c>
      <c r="O233" s="79">
        <f>VLOOKUP(D233,'IBGE 2014'!$A$9:$I$120,6,0)</f>
        <v>11.049834511016218</v>
      </c>
      <c r="P233" s="80">
        <f t="shared" si="52"/>
        <v>94976.671723460837</v>
      </c>
      <c r="Q233" s="80">
        <f t="shared" si="53"/>
        <v>23567.998999999996</v>
      </c>
      <c r="R233" s="80">
        <f t="shared" si="54"/>
        <v>71408.672723460841</v>
      </c>
      <c r="S233" s="80">
        <f t="shared" si="55"/>
        <v>6</v>
      </c>
      <c r="T233" s="80">
        <f t="shared" si="56"/>
        <v>0.70496054043967604</v>
      </c>
      <c r="U233" s="80">
        <f>VLOOKUP(D233,'IBGE 2014'!$A$9:$I$120,3,0)/VLOOKUP(C233+1,'IBGE 2014'!$A$9:$I$120,3,0)</f>
        <v>0.94095472488021636</v>
      </c>
      <c r="V233" s="80">
        <f t="shared" si="57"/>
        <v>101470.44847436517</v>
      </c>
      <c r="W233" s="80">
        <f t="shared" si="58"/>
        <v>20201.141999999996</v>
      </c>
      <c r="X233" s="80">
        <f t="shared" si="59"/>
        <v>81269.306474365178</v>
      </c>
      <c r="Y233" s="120"/>
    </row>
    <row r="234" spans="1:25">
      <c r="A234" s="77">
        <v>222</v>
      </c>
      <c r="B234" s="79">
        <v>1</v>
      </c>
      <c r="C234" s="78">
        <v>56</v>
      </c>
      <c r="D234" s="78">
        <f t="shared" si="45"/>
        <v>63</v>
      </c>
      <c r="E234" s="79">
        <f t="shared" si="46"/>
        <v>65</v>
      </c>
      <c r="F234" s="79">
        <v>28</v>
      </c>
      <c r="G234" s="79">
        <f t="shared" si="47"/>
        <v>7</v>
      </c>
      <c r="H234" s="79">
        <f t="shared" si="48"/>
        <v>7</v>
      </c>
      <c r="I234" s="80">
        <v>1204.5999999999999</v>
      </c>
      <c r="J234" s="80">
        <f>'Fator aplicado no salr'!$I$33*I234</f>
        <v>1064.895318938542</v>
      </c>
      <c r="K234" s="79">
        <f t="shared" si="49"/>
        <v>7</v>
      </c>
      <c r="L234" s="92">
        <f t="shared" si="50"/>
        <v>0.66505711362233577</v>
      </c>
      <c r="M234" s="79">
        <f t="shared" si="51"/>
        <v>63</v>
      </c>
      <c r="N234" s="79">
        <f>VLOOKUP(D234,'IBGE 2014'!$A$9:$I$120,3,0)/VLOOKUP(C234,'IBGE 2014'!$A$9:$I$120,3,0)</f>
        <v>0.92886925359501704</v>
      </c>
      <c r="O234" s="79">
        <f>VLOOKUP(D234,'IBGE 2014'!$A$9:$I$120,6,0)</f>
        <v>10.825249101319233</v>
      </c>
      <c r="P234" s="80">
        <f t="shared" si="52"/>
        <v>92576.700840892765</v>
      </c>
      <c r="Q234" s="80">
        <f t="shared" si="53"/>
        <v>23567.998999999996</v>
      </c>
      <c r="R234" s="80">
        <f t="shared" si="54"/>
        <v>69008.701840892769</v>
      </c>
      <c r="S234" s="80">
        <f t="shared" si="55"/>
        <v>6</v>
      </c>
      <c r="T234" s="80">
        <f t="shared" si="56"/>
        <v>0.70496054043967604</v>
      </c>
      <c r="U234" s="80">
        <f>VLOOKUP(D234,'IBGE 2014'!$A$9:$I$120,3,0)/VLOOKUP(C234+1,'IBGE 2014'!$A$9:$I$120,3,0)</f>
        <v>0.93675890568671516</v>
      </c>
      <c r="V234" s="80">
        <f t="shared" si="57"/>
        <v>98964.812921010147</v>
      </c>
      <c r="W234" s="80">
        <f t="shared" si="58"/>
        <v>20201.141999999996</v>
      </c>
      <c r="X234" s="80">
        <f t="shared" si="59"/>
        <v>78763.670921010154</v>
      </c>
      <c r="Y234" s="120"/>
    </row>
    <row r="235" spans="1:25">
      <c r="A235" s="77">
        <v>223</v>
      </c>
      <c r="B235" s="79">
        <v>1</v>
      </c>
      <c r="C235" s="78">
        <v>49</v>
      </c>
      <c r="D235" s="78">
        <f t="shared" si="45"/>
        <v>60</v>
      </c>
      <c r="E235" s="79">
        <f t="shared" si="46"/>
        <v>65</v>
      </c>
      <c r="F235" s="79">
        <v>30</v>
      </c>
      <c r="G235" s="79">
        <f t="shared" si="47"/>
        <v>5</v>
      </c>
      <c r="H235" s="79">
        <f t="shared" si="48"/>
        <v>11</v>
      </c>
      <c r="I235" s="80">
        <v>1204.5999999999999</v>
      </c>
      <c r="J235" s="80">
        <f>'Fator aplicado no salr'!$I$33*I235</f>
        <v>1064.895318938542</v>
      </c>
      <c r="K235" s="79">
        <f t="shared" si="49"/>
        <v>11</v>
      </c>
      <c r="L235" s="92">
        <f t="shared" si="50"/>
        <v>0.52678752539162021</v>
      </c>
      <c r="M235" s="79">
        <f t="shared" si="51"/>
        <v>60</v>
      </c>
      <c r="N235" s="79">
        <f>VLOOKUP(D235,'IBGE 2014'!$A$9:$I$120,3,0)/VLOOKUP(C235,'IBGE 2014'!$A$9:$I$120,3,0)</f>
        <v>0.92081167538083242</v>
      </c>
      <c r="O235" s="79">
        <f>VLOOKUP(D235,'IBGE 2014'!$A$9:$I$120,6,0)</f>
        <v>11.482229001501651</v>
      </c>
      <c r="P235" s="80">
        <f t="shared" si="52"/>
        <v>77105.041245848086</v>
      </c>
      <c r="Q235" s="80">
        <f t="shared" si="53"/>
        <v>37035.426999999996</v>
      </c>
      <c r="R235" s="80">
        <f t="shared" si="54"/>
        <v>40069.61424584809</v>
      </c>
      <c r="S235" s="80">
        <f t="shared" si="55"/>
        <v>10</v>
      </c>
      <c r="T235" s="80">
        <f t="shared" si="56"/>
        <v>0.55839477691511752</v>
      </c>
      <c r="U235" s="80">
        <f>VLOOKUP(D235,'IBGE 2014'!$A$9:$I$120,3,0)/VLOOKUP(C235+1,'IBGE 2014'!$A$9:$I$120,3,0)</f>
        <v>0.92550978819157592</v>
      </c>
      <c r="V235" s="80">
        <f t="shared" si="57"/>
        <v>82148.348720903989</v>
      </c>
      <c r="W235" s="80">
        <f t="shared" si="58"/>
        <v>33668.569999999992</v>
      </c>
      <c r="X235" s="80">
        <f t="shared" si="59"/>
        <v>48479.778720903996</v>
      </c>
      <c r="Y235" s="120"/>
    </row>
    <row r="236" spans="1:25">
      <c r="A236" s="77">
        <v>224</v>
      </c>
      <c r="B236" s="79">
        <v>1</v>
      </c>
      <c r="C236" s="78">
        <v>48</v>
      </c>
      <c r="D236" s="78">
        <f t="shared" si="45"/>
        <v>60</v>
      </c>
      <c r="E236" s="79">
        <f t="shared" si="46"/>
        <v>65</v>
      </c>
      <c r="F236" s="79">
        <v>28</v>
      </c>
      <c r="G236" s="79">
        <f t="shared" si="47"/>
        <v>7</v>
      </c>
      <c r="H236" s="79">
        <f t="shared" si="48"/>
        <v>12</v>
      </c>
      <c r="I236" s="80">
        <v>1252.78</v>
      </c>
      <c r="J236" s="80">
        <f>'Fator aplicado no salr'!$I$33*I236</f>
        <v>1107.4875956000553</v>
      </c>
      <c r="K236" s="79">
        <f t="shared" si="49"/>
        <v>12</v>
      </c>
      <c r="L236" s="92">
        <f t="shared" si="50"/>
        <v>0.49696936357700011</v>
      </c>
      <c r="M236" s="79">
        <f t="shared" si="51"/>
        <v>60</v>
      </c>
      <c r="N236" s="79">
        <f>VLOOKUP(D236,'IBGE 2014'!$A$9:$I$120,3,0)/VLOOKUP(C236,'IBGE 2014'!$A$9:$I$120,3,0)</f>
        <v>0.91646859270948466</v>
      </c>
      <c r="O236" s="79">
        <f>VLOOKUP(D236,'IBGE 2014'!$A$9:$I$120,6,0)</f>
        <v>11.482229001501651</v>
      </c>
      <c r="P236" s="80">
        <f t="shared" si="52"/>
        <v>75293.178324814304</v>
      </c>
      <c r="Q236" s="80">
        <f t="shared" si="53"/>
        <v>42018.241199999997</v>
      </c>
      <c r="R236" s="80">
        <f t="shared" si="54"/>
        <v>33274.937124814307</v>
      </c>
      <c r="S236" s="80">
        <f t="shared" si="55"/>
        <v>11</v>
      </c>
      <c r="T236" s="80">
        <f t="shared" si="56"/>
        <v>0.52678752539162021</v>
      </c>
      <c r="U236" s="80">
        <f>VLOOKUP(D236,'IBGE 2014'!$A$9:$I$120,3,0)/VLOOKUP(C236+1,'IBGE 2014'!$A$9:$I$120,3,0)</f>
        <v>0.92081167538083242</v>
      </c>
      <c r="V236" s="80">
        <f t="shared" si="57"/>
        <v>80188.986860346646</v>
      </c>
      <c r="W236" s="80">
        <f t="shared" si="58"/>
        <v>38516.721099999995</v>
      </c>
      <c r="X236" s="80">
        <f t="shared" si="59"/>
        <v>41672.26576034665</v>
      </c>
      <c r="Y236" s="120"/>
    </row>
    <row r="237" spans="1:25">
      <c r="A237" s="77">
        <v>225</v>
      </c>
      <c r="B237" s="79">
        <v>1</v>
      </c>
      <c r="C237" s="78">
        <v>54</v>
      </c>
      <c r="D237" s="78">
        <f t="shared" si="45"/>
        <v>61</v>
      </c>
      <c r="E237" s="79">
        <f t="shared" si="46"/>
        <v>65</v>
      </c>
      <c r="F237" s="79">
        <v>28</v>
      </c>
      <c r="G237" s="79">
        <f t="shared" si="47"/>
        <v>7</v>
      </c>
      <c r="H237" s="79">
        <f t="shared" si="48"/>
        <v>7</v>
      </c>
      <c r="I237" s="80">
        <v>1204.5999999999999</v>
      </c>
      <c r="J237" s="80">
        <f>'Fator aplicado no salr'!$I$33*I237</f>
        <v>1064.895318938542</v>
      </c>
      <c r="K237" s="79">
        <f t="shared" si="49"/>
        <v>7</v>
      </c>
      <c r="L237" s="92">
        <f t="shared" si="50"/>
        <v>0.66505711362233577</v>
      </c>
      <c r="M237" s="79">
        <f t="shared" si="51"/>
        <v>61</v>
      </c>
      <c r="N237" s="79">
        <f>VLOOKUP(D237,'IBGE 2014'!$A$9:$I$120,3,0)/VLOOKUP(C237,'IBGE 2014'!$A$9:$I$120,3,0)</f>
        <v>0.93795945175592788</v>
      </c>
      <c r="O237" s="79">
        <f>VLOOKUP(D237,'IBGE 2014'!$A$9:$I$120,6,0)</f>
        <v>11.26894206432668</v>
      </c>
      <c r="P237" s="80">
        <f t="shared" si="52"/>
        <v>97314.246360506586</v>
      </c>
      <c r="Q237" s="80">
        <f t="shared" si="53"/>
        <v>23567.998999999996</v>
      </c>
      <c r="R237" s="80">
        <f t="shared" si="54"/>
        <v>73746.24736050659</v>
      </c>
      <c r="S237" s="80">
        <f t="shared" si="55"/>
        <v>6</v>
      </c>
      <c r="T237" s="80">
        <f t="shared" si="56"/>
        <v>0.70496054043967604</v>
      </c>
      <c r="U237" s="80">
        <f>VLOOKUP(D237,'IBGE 2014'!$A$9:$I$120,3,0)/VLOOKUP(C237+1,'IBGE 2014'!$A$9:$I$120,3,0)</f>
        <v>0.94484996450895409</v>
      </c>
      <c r="V237" s="80">
        <f t="shared" si="57"/>
        <v>103910.89270509154</v>
      </c>
      <c r="W237" s="80">
        <f t="shared" si="58"/>
        <v>20201.141999999996</v>
      </c>
      <c r="X237" s="80">
        <f t="shared" si="59"/>
        <v>83709.750705091545</v>
      </c>
      <c r="Y237" s="120"/>
    </row>
    <row r="238" spans="1:25">
      <c r="A238" s="77">
        <v>226</v>
      </c>
      <c r="B238" s="79">
        <v>1</v>
      </c>
      <c r="C238" s="78">
        <v>54</v>
      </c>
      <c r="D238" s="78">
        <f t="shared" si="45"/>
        <v>60</v>
      </c>
      <c r="E238" s="79">
        <f t="shared" si="46"/>
        <v>65</v>
      </c>
      <c r="F238" s="79">
        <v>29</v>
      </c>
      <c r="G238" s="79">
        <f t="shared" si="47"/>
        <v>6</v>
      </c>
      <c r="H238" s="79">
        <f t="shared" si="48"/>
        <v>6</v>
      </c>
      <c r="I238" s="80">
        <v>1204.5999999999999</v>
      </c>
      <c r="J238" s="80">
        <f>'Fator aplicado no salr'!$I$33*I238</f>
        <v>1064.895318938542</v>
      </c>
      <c r="K238" s="79">
        <f t="shared" si="49"/>
        <v>6</v>
      </c>
      <c r="L238" s="92">
        <f t="shared" si="50"/>
        <v>0.70496054043967604</v>
      </c>
      <c r="M238" s="79">
        <f t="shared" si="51"/>
        <v>60</v>
      </c>
      <c r="N238" s="79">
        <f>VLOOKUP(D238,'IBGE 2014'!$A$9:$I$120,3,0)/VLOOKUP(C238,'IBGE 2014'!$A$9:$I$120,3,0)</f>
        <v>0.94849638057250252</v>
      </c>
      <c r="O238" s="79">
        <f>VLOOKUP(D238,'IBGE 2014'!$A$9:$I$120,6,0)</f>
        <v>11.482229001501651</v>
      </c>
      <c r="P238" s="80">
        <f t="shared" si="52"/>
        <v>106286.21973591443</v>
      </c>
      <c r="Q238" s="80">
        <f t="shared" si="53"/>
        <v>20201.141999999996</v>
      </c>
      <c r="R238" s="80">
        <f t="shared" si="54"/>
        <v>86085.077735914441</v>
      </c>
      <c r="S238" s="80">
        <f t="shared" si="55"/>
        <v>5</v>
      </c>
      <c r="T238" s="80">
        <f t="shared" si="56"/>
        <v>0.74725817286605678</v>
      </c>
      <c r="U238" s="80">
        <f>VLOOKUP(D238,'IBGE 2014'!$A$9:$I$120,3,0)/VLOOKUP(C238+1,'IBGE 2014'!$A$9:$I$120,3,0)</f>
        <v>0.95546430055486298</v>
      </c>
      <c r="V238" s="80">
        <f t="shared" si="57"/>
        <v>113491.04974922289</v>
      </c>
      <c r="W238" s="80">
        <f t="shared" si="58"/>
        <v>16834.284999999996</v>
      </c>
      <c r="X238" s="80">
        <f t="shared" si="59"/>
        <v>96656.764749222901</v>
      </c>
      <c r="Y238" s="120"/>
    </row>
    <row r="239" spans="1:25">
      <c r="A239" s="77">
        <v>227</v>
      </c>
      <c r="B239" s="79">
        <v>1</v>
      </c>
      <c r="C239" s="78">
        <v>53</v>
      </c>
      <c r="D239" s="78">
        <f t="shared" si="45"/>
        <v>60</v>
      </c>
      <c r="E239" s="79">
        <f t="shared" si="46"/>
        <v>65</v>
      </c>
      <c r="F239" s="79">
        <v>34</v>
      </c>
      <c r="G239" s="79">
        <f t="shared" si="47"/>
        <v>1</v>
      </c>
      <c r="H239" s="79">
        <f t="shared" si="48"/>
        <v>7</v>
      </c>
      <c r="I239" s="80">
        <v>1300.96</v>
      </c>
      <c r="J239" s="80">
        <f>'Fator aplicado no salr'!$I$33*I239</f>
        <v>1150.0798722615689</v>
      </c>
      <c r="K239" s="79">
        <f t="shared" si="49"/>
        <v>7</v>
      </c>
      <c r="L239" s="92">
        <f t="shared" si="50"/>
        <v>0.66505711362233577</v>
      </c>
      <c r="M239" s="79">
        <f t="shared" si="51"/>
        <v>60</v>
      </c>
      <c r="N239" s="79">
        <f>VLOOKUP(D239,'IBGE 2014'!$A$9:$I$120,3,0)/VLOOKUP(C239,'IBGE 2014'!$A$9:$I$120,3,0)</f>
        <v>0.94205397670544133</v>
      </c>
      <c r="O239" s="79">
        <f>VLOOKUP(D239,'IBGE 2014'!$A$9:$I$120,6,0)</f>
        <v>11.482229001501651</v>
      </c>
      <c r="P239" s="80">
        <f t="shared" si="52"/>
        <v>107555.41732090646</v>
      </c>
      <c r="Q239" s="80">
        <f t="shared" si="53"/>
        <v>25453.282400000004</v>
      </c>
      <c r="R239" s="80">
        <f t="shared" si="54"/>
        <v>82102.13492090645</v>
      </c>
      <c r="S239" s="80">
        <f t="shared" si="55"/>
        <v>6</v>
      </c>
      <c r="T239" s="80">
        <f t="shared" si="56"/>
        <v>0.70496054043967604</v>
      </c>
      <c r="U239" s="80">
        <f>VLOOKUP(D239,'IBGE 2014'!$A$9:$I$120,3,0)/VLOOKUP(C239+1,'IBGE 2014'!$A$9:$I$120,3,0)</f>
        <v>0.94849638057250252</v>
      </c>
      <c r="V239" s="80">
        <f t="shared" si="57"/>
        <v>114788.4114458204</v>
      </c>
      <c r="W239" s="80">
        <f t="shared" si="58"/>
        <v>21817.099200000004</v>
      </c>
      <c r="X239" s="80">
        <f t="shared" si="59"/>
        <v>92971.312245820387</v>
      </c>
      <c r="Y239" s="120"/>
    </row>
    <row r="240" spans="1:25">
      <c r="A240" s="77">
        <v>228</v>
      </c>
      <c r="B240" s="79">
        <v>1</v>
      </c>
      <c r="C240" s="78">
        <v>46</v>
      </c>
      <c r="D240" s="78">
        <f t="shared" si="45"/>
        <v>60</v>
      </c>
      <c r="E240" s="79">
        <f t="shared" si="46"/>
        <v>65</v>
      </c>
      <c r="F240" s="79">
        <v>28</v>
      </c>
      <c r="G240" s="79">
        <f t="shared" si="47"/>
        <v>7</v>
      </c>
      <c r="H240" s="79">
        <f t="shared" si="48"/>
        <v>14</v>
      </c>
      <c r="I240" s="80">
        <v>15379.38</v>
      </c>
      <c r="J240" s="80">
        <f>'Fator aplicado no salr'!$I$33*I240</f>
        <v>13595.74113413335</v>
      </c>
      <c r="K240" s="79">
        <f t="shared" si="49"/>
        <v>14</v>
      </c>
      <c r="L240" s="92">
        <f t="shared" si="50"/>
        <v>0.44230096437967248</v>
      </c>
      <c r="M240" s="79">
        <f t="shared" si="51"/>
        <v>60</v>
      </c>
      <c r="N240" s="79">
        <f>VLOOKUP(D240,'IBGE 2014'!$A$9:$I$120,3,0)/VLOOKUP(C240,'IBGE 2014'!$A$9:$I$120,3,0)</f>
        <v>0.90874809831371328</v>
      </c>
      <c r="O240" s="79">
        <f>VLOOKUP(D240,'IBGE 2014'!$A$9:$I$120,6,0)</f>
        <v>11.482229001501651</v>
      </c>
      <c r="P240" s="80">
        <f t="shared" si="52"/>
        <v>815706.35300529504</v>
      </c>
      <c r="Q240" s="80">
        <f t="shared" si="53"/>
        <v>652984.26900019357</v>
      </c>
      <c r="R240" s="80">
        <f t="shared" si="54"/>
        <v>162722.08400510147</v>
      </c>
      <c r="S240" s="80">
        <f t="shared" si="55"/>
        <v>13</v>
      </c>
      <c r="T240" s="80">
        <f t="shared" si="56"/>
        <v>0.46883902224245294</v>
      </c>
      <c r="U240" s="80">
        <f>VLOOKUP(D240,'IBGE 2014'!$A$9:$I$120,3,0)/VLOOKUP(C240+1,'IBGE 2014'!$A$9:$I$120,3,0)</f>
        <v>0.91245504841360547</v>
      </c>
      <c r="V240" s="80">
        <f t="shared" si="57"/>
        <v>868175.79489419516</v>
      </c>
      <c r="W240" s="80">
        <f t="shared" si="58"/>
        <v>613291.58811135904</v>
      </c>
      <c r="X240" s="80">
        <f t="shared" si="59"/>
        <v>254884.20678283612</v>
      </c>
      <c r="Y240" s="120"/>
    </row>
    <row r="241" spans="1:25">
      <c r="A241" s="77">
        <v>229</v>
      </c>
      <c r="B241" s="79">
        <v>1</v>
      </c>
      <c r="C241" s="78">
        <v>47</v>
      </c>
      <c r="D241" s="78">
        <f t="shared" si="45"/>
        <v>60</v>
      </c>
      <c r="E241" s="79">
        <f t="shared" si="46"/>
        <v>65</v>
      </c>
      <c r="F241" s="79">
        <v>29</v>
      </c>
      <c r="G241" s="79">
        <f t="shared" si="47"/>
        <v>6</v>
      </c>
      <c r="H241" s="79">
        <f t="shared" si="48"/>
        <v>13</v>
      </c>
      <c r="I241" s="80">
        <v>1204.5999999999999</v>
      </c>
      <c r="J241" s="80">
        <f>'Fator aplicado no salr'!$I$33*I241</f>
        <v>1064.895318938542</v>
      </c>
      <c r="K241" s="79">
        <f t="shared" si="49"/>
        <v>13</v>
      </c>
      <c r="L241" s="92">
        <f t="shared" si="50"/>
        <v>0.46883902224245294</v>
      </c>
      <c r="M241" s="79">
        <f t="shared" si="51"/>
        <v>60</v>
      </c>
      <c r="N241" s="79">
        <f>VLOOKUP(D241,'IBGE 2014'!$A$9:$I$120,3,0)/VLOOKUP(C241,'IBGE 2014'!$A$9:$I$120,3,0)</f>
        <v>0.91245504841360547</v>
      </c>
      <c r="O241" s="79">
        <f>VLOOKUP(D241,'IBGE 2014'!$A$9:$I$120,6,0)</f>
        <v>11.482229001501651</v>
      </c>
      <c r="P241" s="80">
        <f t="shared" si="52"/>
        <v>68000.437113170206</v>
      </c>
      <c r="Q241" s="80">
        <f t="shared" si="53"/>
        <v>43769.140999999996</v>
      </c>
      <c r="R241" s="80">
        <f t="shared" si="54"/>
        <v>24231.29611317021</v>
      </c>
      <c r="S241" s="80">
        <f t="shared" si="55"/>
        <v>12</v>
      </c>
      <c r="T241" s="80">
        <f t="shared" si="56"/>
        <v>0.49696936357700011</v>
      </c>
      <c r="U241" s="80">
        <f>VLOOKUP(D241,'IBGE 2014'!$A$9:$I$120,3,0)/VLOOKUP(C241+1,'IBGE 2014'!$A$9:$I$120,3,0)</f>
        <v>0.91646859270948466</v>
      </c>
      <c r="V241" s="80">
        <f t="shared" si="57"/>
        <v>72397.518008007231</v>
      </c>
      <c r="W241" s="80">
        <f t="shared" si="58"/>
        <v>40402.283999999992</v>
      </c>
      <c r="X241" s="80">
        <f t="shared" si="59"/>
        <v>31995.234008007239</v>
      </c>
      <c r="Y241" s="120"/>
    </row>
    <row r="242" spans="1:25">
      <c r="A242" s="77">
        <v>230</v>
      </c>
      <c r="B242" s="79">
        <v>1</v>
      </c>
      <c r="C242" s="78">
        <v>60</v>
      </c>
      <c r="D242" s="78">
        <f t="shared" si="45"/>
        <v>65</v>
      </c>
      <c r="E242" s="79">
        <f t="shared" si="46"/>
        <v>65</v>
      </c>
      <c r="F242" s="79">
        <v>29</v>
      </c>
      <c r="G242" s="79">
        <f t="shared" si="47"/>
        <v>6</v>
      </c>
      <c r="H242" s="79">
        <f t="shared" si="48"/>
        <v>5</v>
      </c>
      <c r="I242" s="80">
        <v>1204.5999999999999</v>
      </c>
      <c r="J242" s="80">
        <f>'Fator aplicado no salr'!$I$33*I242</f>
        <v>1064.895318938542</v>
      </c>
      <c r="K242" s="79">
        <f t="shared" si="49"/>
        <v>5</v>
      </c>
      <c r="L242" s="92">
        <f t="shared" si="50"/>
        <v>0.74725817286605678</v>
      </c>
      <c r="M242" s="79">
        <f t="shared" si="51"/>
        <v>65</v>
      </c>
      <c r="N242" s="79">
        <f>VLOOKUP(D242,'IBGE 2014'!$A$9:$I$120,3,0)/VLOOKUP(C242,'IBGE 2014'!$A$9:$I$120,3,0)</f>
        <v>0.93685841564981587</v>
      </c>
      <c r="O242" s="79">
        <f>VLOOKUP(D242,'IBGE 2014'!$A$9:$I$120,6,0)</f>
        <v>10.361611814973374</v>
      </c>
      <c r="P242" s="80">
        <f t="shared" si="52"/>
        <v>100420.46411802775</v>
      </c>
      <c r="Q242" s="80">
        <f t="shared" si="53"/>
        <v>16834.284999999996</v>
      </c>
      <c r="R242" s="80">
        <f t="shared" si="54"/>
        <v>83586.179118027765</v>
      </c>
      <c r="S242" s="80">
        <f t="shared" si="55"/>
        <v>4</v>
      </c>
      <c r="T242" s="80">
        <f t="shared" si="56"/>
        <v>0.79209366323802022</v>
      </c>
      <c r="U242" s="80">
        <f>VLOOKUP(D242,'IBGE 2014'!$A$9:$I$120,3,0)/VLOOKUP(C242+1,'IBGE 2014'!$A$9:$I$120,3,0)</f>
        <v>0.94738297555315787</v>
      </c>
      <c r="V242" s="80">
        <f t="shared" si="57"/>
        <v>107641.49065018867</v>
      </c>
      <c r="W242" s="80">
        <f t="shared" si="58"/>
        <v>13467.427999999998</v>
      </c>
      <c r="X242" s="80">
        <f t="shared" si="59"/>
        <v>94174.062650188673</v>
      </c>
      <c r="Y242" s="120"/>
    </row>
    <row r="243" spans="1:25">
      <c r="A243" s="77">
        <v>231</v>
      </c>
      <c r="B243" s="79">
        <v>1</v>
      </c>
      <c r="C243" s="78">
        <v>60</v>
      </c>
      <c r="D243" s="78">
        <f t="shared" si="45"/>
        <v>65</v>
      </c>
      <c r="E243" s="79">
        <f t="shared" si="46"/>
        <v>65</v>
      </c>
      <c r="F243" s="79">
        <v>29</v>
      </c>
      <c r="G243" s="79">
        <f t="shared" si="47"/>
        <v>6</v>
      </c>
      <c r="H243" s="79">
        <f t="shared" si="48"/>
        <v>5</v>
      </c>
      <c r="I243" s="80">
        <v>1252.78</v>
      </c>
      <c r="J243" s="80">
        <f>'Fator aplicado no salr'!$I$33*I243</f>
        <v>1107.4875956000553</v>
      </c>
      <c r="K243" s="79">
        <f t="shared" si="49"/>
        <v>5</v>
      </c>
      <c r="L243" s="92">
        <f t="shared" si="50"/>
        <v>0.74725817286605678</v>
      </c>
      <c r="M243" s="79">
        <f t="shared" si="51"/>
        <v>65</v>
      </c>
      <c r="N243" s="79">
        <f>VLOOKUP(D243,'IBGE 2014'!$A$9:$I$120,3,0)/VLOOKUP(C243,'IBGE 2014'!$A$9:$I$120,3,0)</f>
        <v>0.93685841564981587</v>
      </c>
      <c r="O243" s="79">
        <f>VLOOKUP(D243,'IBGE 2014'!$A$9:$I$120,6,0)</f>
        <v>10.361611814973374</v>
      </c>
      <c r="P243" s="80">
        <f t="shared" si="52"/>
        <v>104436.94922611889</v>
      </c>
      <c r="Q243" s="80">
        <f t="shared" si="53"/>
        <v>17507.6005</v>
      </c>
      <c r="R243" s="80">
        <f t="shared" si="54"/>
        <v>86929.348726118886</v>
      </c>
      <c r="S243" s="80">
        <f t="shared" si="55"/>
        <v>4</v>
      </c>
      <c r="T243" s="80">
        <f t="shared" si="56"/>
        <v>0.79209366323802022</v>
      </c>
      <c r="U243" s="80">
        <f>VLOOKUP(D243,'IBGE 2014'!$A$9:$I$120,3,0)/VLOOKUP(C243+1,'IBGE 2014'!$A$9:$I$120,3,0)</f>
        <v>0.94738297555315787</v>
      </c>
      <c r="V243" s="80">
        <f t="shared" si="57"/>
        <v>111946.79284139413</v>
      </c>
      <c r="W243" s="80">
        <f t="shared" si="58"/>
        <v>14006.080399999999</v>
      </c>
      <c r="X243" s="80">
        <f t="shared" si="59"/>
        <v>97940.712441394135</v>
      </c>
      <c r="Y243" s="120"/>
    </row>
    <row r="244" spans="1:25">
      <c r="A244" s="77">
        <v>232</v>
      </c>
      <c r="B244" s="79">
        <v>1</v>
      </c>
      <c r="C244" s="78">
        <v>55</v>
      </c>
      <c r="D244" s="78">
        <f t="shared" si="45"/>
        <v>62</v>
      </c>
      <c r="E244" s="79">
        <f t="shared" si="46"/>
        <v>65</v>
      </c>
      <c r="F244" s="79">
        <v>28</v>
      </c>
      <c r="G244" s="79">
        <f t="shared" si="47"/>
        <v>7</v>
      </c>
      <c r="H244" s="79">
        <f t="shared" si="48"/>
        <v>7</v>
      </c>
      <c r="I244" s="80">
        <v>1204.5999999999999</v>
      </c>
      <c r="J244" s="80">
        <f>'Fator aplicado no salr'!$I$33*I244</f>
        <v>1064.895318938542</v>
      </c>
      <c r="K244" s="79">
        <f t="shared" si="49"/>
        <v>7</v>
      </c>
      <c r="L244" s="92">
        <f t="shared" si="50"/>
        <v>0.66505711362233577</v>
      </c>
      <c r="M244" s="79">
        <f t="shared" si="51"/>
        <v>62</v>
      </c>
      <c r="N244" s="79">
        <f>VLOOKUP(D244,'IBGE 2014'!$A$9:$I$120,3,0)/VLOOKUP(C244,'IBGE 2014'!$A$9:$I$120,3,0)</f>
        <v>0.93358090278092332</v>
      </c>
      <c r="O244" s="79">
        <f>VLOOKUP(D244,'IBGE 2014'!$A$9:$I$120,6,0)</f>
        <v>11.049834511016218</v>
      </c>
      <c r="P244" s="80">
        <f t="shared" si="52"/>
        <v>94976.671723460837</v>
      </c>
      <c r="Q244" s="80">
        <f t="shared" si="53"/>
        <v>23567.998999999996</v>
      </c>
      <c r="R244" s="80">
        <f t="shared" si="54"/>
        <v>71408.672723460841</v>
      </c>
      <c r="S244" s="80">
        <f t="shared" si="55"/>
        <v>6</v>
      </c>
      <c r="T244" s="80">
        <f t="shared" si="56"/>
        <v>0.70496054043967604</v>
      </c>
      <c r="U244" s="80">
        <f>VLOOKUP(D244,'IBGE 2014'!$A$9:$I$120,3,0)/VLOOKUP(C244+1,'IBGE 2014'!$A$9:$I$120,3,0)</f>
        <v>0.94095472488021636</v>
      </c>
      <c r="V244" s="80">
        <f t="shared" si="57"/>
        <v>101470.44847436517</v>
      </c>
      <c r="W244" s="80">
        <f t="shared" si="58"/>
        <v>20201.141999999996</v>
      </c>
      <c r="X244" s="80">
        <f t="shared" si="59"/>
        <v>81269.306474365178</v>
      </c>
      <c r="Y244" s="120"/>
    </row>
    <row r="245" spans="1:25">
      <c r="A245" s="77">
        <v>233</v>
      </c>
      <c r="B245" s="79">
        <v>2</v>
      </c>
      <c r="C245" s="78">
        <v>51</v>
      </c>
      <c r="D245" s="78">
        <f t="shared" si="45"/>
        <v>55</v>
      </c>
      <c r="E245" s="79">
        <f t="shared" si="46"/>
        <v>60</v>
      </c>
      <c r="F245" s="79">
        <v>33</v>
      </c>
      <c r="G245" s="79">
        <f t="shared" si="47"/>
        <v>1</v>
      </c>
      <c r="H245" s="79">
        <f t="shared" si="48"/>
        <v>4</v>
      </c>
      <c r="I245" s="80">
        <v>1852.78</v>
      </c>
      <c r="J245" s="80">
        <f>'Fator aplicado no salr'!$I$33*I245</f>
        <v>1637.9019998530234</v>
      </c>
      <c r="K245" s="79">
        <f t="shared" si="49"/>
        <v>4</v>
      </c>
      <c r="L245" s="92">
        <f t="shared" si="50"/>
        <v>0.79209366323802022</v>
      </c>
      <c r="M245" s="79">
        <f t="shared" si="51"/>
        <v>55</v>
      </c>
      <c r="N245" s="79">
        <f>VLOOKUP(D245,'IBGE 2014'!$A$9:$I$120,3,0)/VLOOKUP(C245,'IBGE 2014'!$A$9:$I$120,3,0)</f>
        <v>0.97397051599678397</v>
      </c>
      <c r="O245" s="79">
        <f>VLOOKUP(D245,'IBGE 2014'!$A$9:$I$120,6,0)</f>
        <v>12.461864196915771</v>
      </c>
      <c r="P245" s="80">
        <f t="shared" si="52"/>
        <v>204708.85482356406</v>
      </c>
      <c r="Q245" s="80">
        <f t="shared" si="53"/>
        <v>20714.080399999999</v>
      </c>
      <c r="R245" s="80">
        <f t="shared" si="54"/>
        <v>183994.77442356406</v>
      </c>
      <c r="S245" s="80">
        <f t="shared" si="55"/>
        <v>3</v>
      </c>
      <c r="T245" s="80">
        <f t="shared" si="56"/>
        <v>0.83961928303230149</v>
      </c>
      <c r="U245" s="80">
        <f>VLOOKUP(D245,'IBGE 2014'!$A$9:$I$120,3,0)/VLOOKUP(C245+1,'IBGE 2014'!$A$9:$I$120,3,0)</f>
        <v>0.97973099069896252</v>
      </c>
      <c r="V245" s="80">
        <f t="shared" si="57"/>
        <v>218274.76519865301</v>
      </c>
      <c r="W245" s="80">
        <f t="shared" si="58"/>
        <v>15535.560299999999</v>
      </c>
      <c r="X245" s="80">
        <f t="shared" si="59"/>
        <v>202739.204898653</v>
      </c>
      <c r="Y245" s="120"/>
    </row>
    <row r="246" spans="1:25">
      <c r="A246" s="77">
        <v>234</v>
      </c>
      <c r="B246" s="79">
        <v>2</v>
      </c>
      <c r="C246" s="78">
        <v>59</v>
      </c>
      <c r="D246" s="78">
        <f t="shared" si="45"/>
        <v>60</v>
      </c>
      <c r="E246" s="79">
        <f t="shared" si="46"/>
        <v>60</v>
      </c>
      <c r="F246" s="79">
        <v>35</v>
      </c>
      <c r="G246" s="79">
        <f t="shared" si="47"/>
        <v>1</v>
      </c>
      <c r="H246" s="79">
        <f t="shared" si="48"/>
        <v>1</v>
      </c>
      <c r="I246" s="80">
        <v>15420.78</v>
      </c>
      <c r="J246" s="80">
        <f>'Fator aplicado no salr'!$I$33*I246</f>
        <v>13632.339728026807</v>
      </c>
      <c r="K246" s="79">
        <f t="shared" si="49"/>
        <v>1</v>
      </c>
      <c r="L246" s="92">
        <f t="shared" si="50"/>
        <v>0.94339622641509424</v>
      </c>
      <c r="M246" s="79">
        <f t="shared" si="51"/>
        <v>60</v>
      </c>
      <c r="N246" s="79">
        <f>VLOOKUP(D246,'IBGE 2014'!$A$9:$I$120,3,0)/VLOOKUP(C246,'IBGE 2014'!$A$9:$I$120,3,0)</f>
        <v>0.98963105807578911</v>
      </c>
      <c r="O246" s="79">
        <f>VLOOKUP(D246,'IBGE 2014'!$A$9:$I$120,6,0)</f>
        <v>11.482229001501651</v>
      </c>
      <c r="P246" s="80">
        <f t="shared" si="52"/>
        <v>1899797.9216907604</v>
      </c>
      <c r="Q246" s="80">
        <f t="shared" si="53"/>
        <v>162562.65166512466</v>
      </c>
      <c r="R246" s="80">
        <f t="shared" si="54"/>
        <v>1737235.2700256358</v>
      </c>
      <c r="S246" s="80">
        <f t="shared" si="55"/>
        <v>0</v>
      </c>
      <c r="T246" s="80">
        <f t="shared" si="56"/>
        <v>1</v>
      </c>
      <c r="U246" s="80">
        <f>VLOOKUP(D246,'IBGE 2014'!$A$9:$I$120,3,0)/VLOOKUP(C246+1,'IBGE 2014'!$A$9:$I$120,3,0)</f>
        <v>1</v>
      </c>
      <c r="V246" s="80">
        <f t="shared" si="57"/>
        <v>2034885.405585143</v>
      </c>
      <c r="W246" s="80">
        <f t="shared" si="58"/>
        <v>127956.03455013482</v>
      </c>
      <c r="X246" s="80">
        <f t="shared" si="59"/>
        <v>1906929.3710350082</v>
      </c>
      <c r="Y246" s="120"/>
    </row>
    <row r="247" spans="1:25">
      <c r="A247" s="77">
        <v>235</v>
      </c>
      <c r="B247" s="79">
        <v>1</v>
      </c>
      <c r="C247" s="78">
        <v>53</v>
      </c>
      <c r="D247" s="78">
        <f t="shared" si="45"/>
        <v>60</v>
      </c>
      <c r="E247" s="79">
        <f t="shared" si="46"/>
        <v>65</v>
      </c>
      <c r="F247" s="79">
        <v>28</v>
      </c>
      <c r="G247" s="79">
        <f t="shared" si="47"/>
        <v>7</v>
      </c>
      <c r="H247" s="79">
        <f t="shared" si="48"/>
        <v>7</v>
      </c>
      <c r="I247" s="80">
        <v>1204.5999999999999</v>
      </c>
      <c r="J247" s="80">
        <f>'Fator aplicado no salr'!$I$33*I247</f>
        <v>1064.895318938542</v>
      </c>
      <c r="K247" s="79">
        <f t="shared" si="49"/>
        <v>7</v>
      </c>
      <c r="L247" s="92">
        <f t="shared" si="50"/>
        <v>0.66505711362233577</v>
      </c>
      <c r="M247" s="79">
        <f t="shared" si="51"/>
        <v>60</v>
      </c>
      <c r="N247" s="79">
        <f>VLOOKUP(D247,'IBGE 2014'!$A$9:$I$120,3,0)/VLOOKUP(C247,'IBGE 2014'!$A$9:$I$120,3,0)</f>
        <v>0.94205397670544133</v>
      </c>
      <c r="O247" s="79">
        <f>VLOOKUP(D247,'IBGE 2014'!$A$9:$I$120,6,0)</f>
        <v>11.482229001501651</v>
      </c>
      <c r="P247" s="80">
        <f t="shared" si="52"/>
        <v>99588.961770357171</v>
      </c>
      <c r="Q247" s="80">
        <f t="shared" si="53"/>
        <v>23567.998999999996</v>
      </c>
      <c r="R247" s="80">
        <f t="shared" si="54"/>
        <v>76020.962770357175</v>
      </c>
      <c r="S247" s="80">
        <f t="shared" si="55"/>
        <v>6</v>
      </c>
      <c r="T247" s="80">
        <f t="shared" si="56"/>
        <v>0.70496054043967604</v>
      </c>
      <c r="U247" s="80">
        <f>VLOOKUP(D247,'IBGE 2014'!$A$9:$I$120,3,0)/VLOOKUP(C247+1,'IBGE 2014'!$A$9:$I$120,3,0)</f>
        <v>0.94849638057250252</v>
      </c>
      <c r="V247" s="80">
        <f t="shared" si="57"/>
        <v>106286.21973591443</v>
      </c>
      <c r="W247" s="80">
        <f t="shared" si="58"/>
        <v>20201.141999999996</v>
      </c>
      <c r="X247" s="80">
        <f t="shared" si="59"/>
        <v>86085.077735914441</v>
      </c>
      <c r="Y247" s="120"/>
    </row>
    <row r="248" spans="1:25">
      <c r="A248" s="77">
        <v>236</v>
      </c>
      <c r="B248" s="79">
        <v>1</v>
      </c>
      <c r="C248" s="78">
        <v>56</v>
      </c>
      <c r="D248" s="78">
        <f t="shared" si="45"/>
        <v>63</v>
      </c>
      <c r="E248" s="79">
        <f t="shared" si="46"/>
        <v>65</v>
      </c>
      <c r="F248" s="79">
        <v>28</v>
      </c>
      <c r="G248" s="79">
        <f t="shared" si="47"/>
        <v>7</v>
      </c>
      <c r="H248" s="79">
        <f t="shared" si="48"/>
        <v>7</v>
      </c>
      <c r="I248" s="80">
        <v>1204.5999999999999</v>
      </c>
      <c r="J248" s="80">
        <f>'Fator aplicado no salr'!$I$33*I248</f>
        <v>1064.895318938542</v>
      </c>
      <c r="K248" s="79">
        <f t="shared" si="49"/>
        <v>7</v>
      </c>
      <c r="L248" s="92">
        <f t="shared" si="50"/>
        <v>0.66505711362233577</v>
      </c>
      <c r="M248" s="79">
        <f t="shared" si="51"/>
        <v>63</v>
      </c>
      <c r="N248" s="79">
        <f>VLOOKUP(D248,'IBGE 2014'!$A$9:$I$120,3,0)/VLOOKUP(C248,'IBGE 2014'!$A$9:$I$120,3,0)</f>
        <v>0.92886925359501704</v>
      </c>
      <c r="O248" s="79">
        <f>VLOOKUP(D248,'IBGE 2014'!$A$9:$I$120,6,0)</f>
        <v>10.825249101319233</v>
      </c>
      <c r="P248" s="80">
        <f t="shared" si="52"/>
        <v>92576.700840892765</v>
      </c>
      <c r="Q248" s="80">
        <f t="shared" si="53"/>
        <v>23567.998999999996</v>
      </c>
      <c r="R248" s="80">
        <f t="shared" si="54"/>
        <v>69008.701840892769</v>
      </c>
      <c r="S248" s="80">
        <f t="shared" si="55"/>
        <v>6</v>
      </c>
      <c r="T248" s="80">
        <f t="shared" si="56"/>
        <v>0.70496054043967604</v>
      </c>
      <c r="U248" s="80">
        <f>VLOOKUP(D248,'IBGE 2014'!$A$9:$I$120,3,0)/VLOOKUP(C248+1,'IBGE 2014'!$A$9:$I$120,3,0)</f>
        <v>0.93675890568671516</v>
      </c>
      <c r="V248" s="80">
        <f t="shared" si="57"/>
        <v>98964.812921010147</v>
      </c>
      <c r="W248" s="80">
        <f t="shared" si="58"/>
        <v>20201.141999999996</v>
      </c>
      <c r="X248" s="80">
        <f t="shared" si="59"/>
        <v>78763.670921010154</v>
      </c>
      <c r="Y248" s="120"/>
    </row>
    <row r="249" spans="1:25">
      <c r="A249" s="77">
        <v>237</v>
      </c>
      <c r="B249" s="79">
        <v>1</v>
      </c>
      <c r="C249" s="78">
        <v>51</v>
      </c>
      <c r="D249" s="78">
        <f t="shared" si="45"/>
        <v>60</v>
      </c>
      <c r="E249" s="79">
        <f t="shared" si="46"/>
        <v>65</v>
      </c>
      <c r="F249" s="79">
        <v>29</v>
      </c>
      <c r="G249" s="79">
        <f t="shared" si="47"/>
        <v>6</v>
      </c>
      <c r="H249" s="79">
        <f t="shared" si="48"/>
        <v>9</v>
      </c>
      <c r="I249" s="80">
        <v>1445.52</v>
      </c>
      <c r="J249" s="80">
        <f>'Fator aplicado no salr'!$I$33*I249</f>
        <v>1277.8743827262506</v>
      </c>
      <c r="K249" s="79">
        <f t="shared" si="49"/>
        <v>9</v>
      </c>
      <c r="L249" s="92">
        <f t="shared" si="50"/>
        <v>0.59189846353002462</v>
      </c>
      <c r="M249" s="79">
        <f t="shared" si="51"/>
        <v>60</v>
      </c>
      <c r="N249" s="79">
        <f>VLOOKUP(D249,'IBGE 2014'!$A$9:$I$120,3,0)/VLOOKUP(C249,'IBGE 2014'!$A$9:$I$120,3,0)</f>
        <v>0.93059405782792626</v>
      </c>
      <c r="O249" s="79">
        <f>VLOOKUP(D249,'IBGE 2014'!$A$9:$I$120,6,0)</f>
        <v>11.482229001501651</v>
      </c>
      <c r="P249" s="80">
        <f t="shared" si="52"/>
        <v>105066.72814236605</v>
      </c>
      <c r="Q249" s="80">
        <f t="shared" si="53"/>
        <v>36362.055599999992</v>
      </c>
      <c r="R249" s="80">
        <f t="shared" si="54"/>
        <v>68704.672542366054</v>
      </c>
      <c r="S249" s="80">
        <f t="shared" si="55"/>
        <v>8</v>
      </c>
      <c r="T249" s="80">
        <f t="shared" si="56"/>
        <v>0.62741237134182615</v>
      </c>
      <c r="U249" s="80">
        <f>VLOOKUP(D249,'IBGE 2014'!$A$9:$I$120,3,0)/VLOOKUP(C249+1,'IBGE 2014'!$A$9:$I$120,3,0)</f>
        <v>0.93609798576010728</v>
      </c>
      <c r="V249" s="80">
        <f t="shared" si="57"/>
        <v>112029.42557239</v>
      </c>
      <c r="W249" s="80">
        <f t="shared" si="58"/>
        <v>32321.827199999996</v>
      </c>
      <c r="X249" s="80">
        <f t="shared" si="59"/>
        <v>79707.598372389999</v>
      </c>
      <c r="Y249" s="120"/>
    </row>
    <row r="250" spans="1:25">
      <c r="A250" s="77">
        <v>238</v>
      </c>
      <c r="B250" s="79">
        <v>1</v>
      </c>
      <c r="C250" s="78">
        <v>63</v>
      </c>
      <c r="D250" s="78">
        <f t="shared" si="45"/>
        <v>65</v>
      </c>
      <c r="E250" s="79">
        <f t="shared" si="46"/>
        <v>65</v>
      </c>
      <c r="F250" s="79">
        <v>29</v>
      </c>
      <c r="G250" s="79">
        <f t="shared" si="47"/>
        <v>6</v>
      </c>
      <c r="H250" s="79">
        <f t="shared" si="48"/>
        <v>2</v>
      </c>
      <c r="I250" s="80">
        <v>1752.81</v>
      </c>
      <c r="J250" s="80">
        <f>'Fator aplicado no salr'!$I$33*I250</f>
        <v>1549.526119864408</v>
      </c>
      <c r="K250" s="79">
        <f t="shared" si="49"/>
        <v>2</v>
      </c>
      <c r="L250" s="92">
        <f t="shared" si="50"/>
        <v>0.88999644001423972</v>
      </c>
      <c r="M250" s="79">
        <f t="shared" si="51"/>
        <v>65</v>
      </c>
      <c r="N250" s="79">
        <f>VLOOKUP(D250,'IBGE 2014'!$A$9:$I$120,3,0)/VLOOKUP(C250,'IBGE 2014'!$A$9:$I$120,3,0)</f>
        <v>0.97129378048335213</v>
      </c>
      <c r="O250" s="79">
        <f>VLOOKUP(D250,'IBGE 2014'!$A$9:$I$120,6,0)</f>
        <v>10.361611814973374</v>
      </c>
      <c r="P250" s="80">
        <f t="shared" si="52"/>
        <v>180429.87528691409</v>
      </c>
      <c r="Q250" s="80">
        <f t="shared" si="53"/>
        <v>9798.2078999999994</v>
      </c>
      <c r="R250" s="80">
        <f t="shared" si="54"/>
        <v>170631.66738691408</v>
      </c>
      <c r="S250" s="80">
        <f t="shared" si="55"/>
        <v>1</v>
      </c>
      <c r="T250" s="80">
        <f t="shared" si="56"/>
        <v>0.94339622641509424</v>
      </c>
      <c r="U250" s="80">
        <f>VLOOKUP(D250,'IBGE 2014'!$A$9:$I$120,3,0)/VLOOKUP(C250+1,'IBGE 2014'!$A$9:$I$120,3,0)</f>
        <v>0.98496453454802302</v>
      </c>
      <c r="V250" s="80">
        <f t="shared" si="57"/>
        <v>193947.55078594273</v>
      </c>
      <c r="W250" s="80">
        <f t="shared" si="58"/>
        <v>4899.1039499999997</v>
      </c>
      <c r="X250" s="80">
        <f t="shared" si="59"/>
        <v>189048.44683594274</v>
      </c>
      <c r="Y250" s="120"/>
    </row>
    <row r="251" spans="1:25">
      <c r="A251" s="77">
        <v>239</v>
      </c>
      <c r="B251" s="79">
        <v>1</v>
      </c>
      <c r="C251" s="78">
        <v>52</v>
      </c>
      <c r="D251" s="78">
        <f t="shared" si="45"/>
        <v>60</v>
      </c>
      <c r="E251" s="79">
        <f t="shared" si="46"/>
        <v>65</v>
      </c>
      <c r="F251" s="79">
        <v>29</v>
      </c>
      <c r="G251" s="79">
        <f t="shared" si="47"/>
        <v>6</v>
      </c>
      <c r="H251" s="79">
        <f t="shared" si="48"/>
        <v>8</v>
      </c>
      <c r="I251" s="80">
        <v>1204.5999999999999</v>
      </c>
      <c r="J251" s="80">
        <f>'Fator aplicado no salr'!$I$33*I251</f>
        <v>1064.895318938542</v>
      </c>
      <c r="K251" s="79">
        <f t="shared" si="49"/>
        <v>8</v>
      </c>
      <c r="L251" s="92">
        <f t="shared" si="50"/>
        <v>0.62741237134182615</v>
      </c>
      <c r="M251" s="79">
        <f t="shared" si="51"/>
        <v>60</v>
      </c>
      <c r="N251" s="79">
        <f>VLOOKUP(D251,'IBGE 2014'!$A$9:$I$120,3,0)/VLOOKUP(C251,'IBGE 2014'!$A$9:$I$120,3,0)</f>
        <v>0.93609798576010728</v>
      </c>
      <c r="O251" s="79">
        <f>VLOOKUP(D251,'IBGE 2014'!$A$9:$I$120,6,0)</f>
        <v>11.482229001501651</v>
      </c>
      <c r="P251" s="80">
        <f t="shared" si="52"/>
        <v>93357.854643658327</v>
      </c>
      <c r="Q251" s="80">
        <f t="shared" si="53"/>
        <v>26934.855999999996</v>
      </c>
      <c r="R251" s="80">
        <f t="shared" si="54"/>
        <v>66422.998643658328</v>
      </c>
      <c r="S251" s="80">
        <f t="shared" si="55"/>
        <v>7</v>
      </c>
      <c r="T251" s="80">
        <f t="shared" si="56"/>
        <v>0.66505711362233577</v>
      </c>
      <c r="U251" s="80">
        <f>VLOOKUP(D251,'IBGE 2014'!$A$9:$I$120,3,0)/VLOOKUP(C251+1,'IBGE 2014'!$A$9:$I$120,3,0)</f>
        <v>0.94205397670544133</v>
      </c>
      <c r="V251" s="80">
        <f t="shared" si="57"/>
        <v>99588.961770357157</v>
      </c>
      <c r="W251" s="80">
        <f t="shared" si="58"/>
        <v>23567.998999999996</v>
      </c>
      <c r="X251" s="80">
        <f t="shared" si="59"/>
        <v>76020.96277035716</v>
      </c>
      <c r="Y251" s="120"/>
    </row>
    <row r="252" spans="1:25">
      <c r="A252" s="77">
        <v>240</v>
      </c>
      <c r="B252" s="79">
        <v>2</v>
      </c>
      <c r="C252" s="78">
        <v>59</v>
      </c>
      <c r="D252" s="78">
        <f t="shared" si="45"/>
        <v>60</v>
      </c>
      <c r="E252" s="79">
        <f t="shared" si="46"/>
        <v>60</v>
      </c>
      <c r="F252" s="79">
        <v>36</v>
      </c>
      <c r="G252" s="79">
        <f t="shared" si="47"/>
        <v>1</v>
      </c>
      <c r="H252" s="79">
        <f t="shared" si="48"/>
        <v>1</v>
      </c>
      <c r="I252" s="80">
        <v>1300.97</v>
      </c>
      <c r="J252" s="80">
        <f>'Fator aplicado no salr'!$I$33*I252</f>
        <v>1150.0887125016397</v>
      </c>
      <c r="K252" s="79">
        <f t="shared" si="49"/>
        <v>1</v>
      </c>
      <c r="L252" s="92">
        <f t="shared" si="50"/>
        <v>0.94339622641509424</v>
      </c>
      <c r="M252" s="79">
        <f t="shared" si="51"/>
        <v>60</v>
      </c>
      <c r="N252" s="79">
        <f>VLOOKUP(D252,'IBGE 2014'!$A$9:$I$120,3,0)/VLOOKUP(C252,'IBGE 2014'!$A$9:$I$120,3,0)</f>
        <v>0.98963105807578911</v>
      </c>
      <c r="O252" s="79">
        <f>VLOOKUP(D252,'IBGE 2014'!$A$9:$I$120,6,0)</f>
        <v>11.482229001501651</v>
      </c>
      <c r="P252" s="80">
        <f t="shared" si="52"/>
        <v>160275.94597562694</v>
      </c>
      <c r="Q252" s="80">
        <f t="shared" si="53"/>
        <v>3636.2111500000001</v>
      </c>
      <c r="R252" s="80">
        <f t="shared" si="54"/>
        <v>156639.73482562695</v>
      </c>
      <c r="S252" s="80">
        <f t="shared" si="55"/>
        <v>0</v>
      </c>
      <c r="T252" s="80">
        <f t="shared" si="56"/>
        <v>1</v>
      </c>
      <c r="U252" s="80">
        <f>VLOOKUP(D252,'IBGE 2014'!$A$9:$I$120,3,0)/VLOOKUP(C252+1,'IBGE 2014'!$A$9:$I$120,3,0)</f>
        <v>1</v>
      </c>
      <c r="V252" s="80">
        <f t="shared" si="57"/>
        <v>171672.56559681828</v>
      </c>
      <c r="W252" s="80">
        <f t="shared" si="58"/>
        <v>0</v>
      </c>
      <c r="X252" s="80">
        <f t="shared" si="59"/>
        <v>171672.56559681828</v>
      </c>
      <c r="Y252" s="120"/>
    </row>
    <row r="253" spans="1:25">
      <c r="A253" s="77">
        <v>241</v>
      </c>
      <c r="B253" s="79">
        <v>1</v>
      </c>
      <c r="C253" s="78">
        <v>55</v>
      </c>
      <c r="D253" s="78">
        <f t="shared" si="45"/>
        <v>60</v>
      </c>
      <c r="E253" s="79">
        <f t="shared" si="46"/>
        <v>65</v>
      </c>
      <c r="F253" s="79">
        <v>38</v>
      </c>
      <c r="G253" s="79">
        <f t="shared" si="47"/>
        <v>1</v>
      </c>
      <c r="H253" s="79">
        <f t="shared" si="48"/>
        <v>5</v>
      </c>
      <c r="I253" s="80">
        <v>3255.55</v>
      </c>
      <c r="J253" s="80">
        <f>'Fator aplicado no salr'!$I$33*I253</f>
        <v>2877.9843562762503</v>
      </c>
      <c r="K253" s="79">
        <f t="shared" si="49"/>
        <v>5</v>
      </c>
      <c r="L253" s="92">
        <f t="shared" si="50"/>
        <v>0.74725817286605678</v>
      </c>
      <c r="M253" s="79">
        <f t="shared" si="51"/>
        <v>60</v>
      </c>
      <c r="N253" s="79">
        <f>VLOOKUP(D253,'IBGE 2014'!$A$9:$I$120,3,0)/VLOOKUP(C253,'IBGE 2014'!$A$9:$I$120,3,0)</f>
        <v>0.95546430055486298</v>
      </c>
      <c r="O253" s="79">
        <f>VLOOKUP(D253,'IBGE 2014'!$A$9:$I$120,6,0)</f>
        <v>11.482229001501651</v>
      </c>
      <c r="P253" s="80">
        <f t="shared" si="52"/>
        <v>306720.7263914019</v>
      </c>
      <c r="Q253" s="80">
        <f t="shared" si="53"/>
        <v>45496.311249999999</v>
      </c>
      <c r="R253" s="80">
        <f t="shared" si="54"/>
        <v>261224.4151414019</v>
      </c>
      <c r="S253" s="80">
        <f t="shared" si="55"/>
        <v>4</v>
      </c>
      <c r="T253" s="80">
        <f t="shared" si="56"/>
        <v>0.79209366323802022</v>
      </c>
      <c r="U253" s="80">
        <f>VLOOKUP(D253,'IBGE 2014'!$A$9:$I$120,3,0)/VLOOKUP(C253+1,'IBGE 2014'!$A$9:$I$120,3,0)</f>
        <v>0.96301096710891343</v>
      </c>
      <c r="V253" s="80">
        <f t="shared" si="57"/>
        <v>327691.93843661161</v>
      </c>
      <c r="W253" s="80">
        <f t="shared" si="58"/>
        <v>36397.048999999999</v>
      </c>
      <c r="X253" s="80">
        <f t="shared" si="59"/>
        <v>291294.88943661161</v>
      </c>
      <c r="Y253" s="120"/>
    </row>
    <row r="254" spans="1:25">
      <c r="A254" s="77">
        <v>242</v>
      </c>
      <c r="B254" s="79">
        <v>1</v>
      </c>
      <c r="C254" s="78">
        <v>52</v>
      </c>
      <c r="D254" s="78">
        <f t="shared" si="45"/>
        <v>60</v>
      </c>
      <c r="E254" s="79">
        <f t="shared" si="46"/>
        <v>65</v>
      </c>
      <c r="F254" s="79">
        <v>29</v>
      </c>
      <c r="G254" s="79">
        <f t="shared" si="47"/>
        <v>6</v>
      </c>
      <c r="H254" s="79">
        <f t="shared" si="48"/>
        <v>8</v>
      </c>
      <c r="I254" s="80">
        <v>1204.5999999999999</v>
      </c>
      <c r="J254" s="80">
        <f>'Fator aplicado no salr'!$I$33*I254</f>
        <v>1064.895318938542</v>
      </c>
      <c r="K254" s="79">
        <f t="shared" si="49"/>
        <v>8</v>
      </c>
      <c r="L254" s="92">
        <f t="shared" si="50"/>
        <v>0.62741237134182615</v>
      </c>
      <c r="M254" s="79">
        <f t="shared" si="51"/>
        <v>60</v>
      </c>
      <c r="N254" s="79">
        <f>VLOOKUP(D254,'IBGE 2014'!$A$9:$I$120,3,0)/VLOOKUP(C254,'IBGE 2014'!$A$9:$I$120,3,0)</f>
        <v>0.93609798576010728</v>
      </c>
      <c r="O254" s="79">
        <f>VLOOKUP(D254,'IBGE 2014'!$A$9:$I$120,6,0)</f>
        <v>11.482229001501651</v>
      </c>
      <c r="P254" s="80">
        <f t="shared" si="52"/>
        <v>93357.854643658327</v>
      </c>
      <c r="Q254" s="80">
        <f t="shared" si="53"/>
        <v>26934.855999999996</v>
      </c>
      <c r="R254" s="80">
        <f t="shared" si="54"/>
        <v>66422.998643658328</v>
      </c>
      <c r="S254" s="80">
        <f t="shared" si="55"/>
        <v>7</v>
      </c>
      <c r="T254" s="80">
        <f t="shared" si="56"/>
        <v>0.66505711362233577</v>
      </c>
      <c r="U254" s="80">
        <f>VLOOKUP(D254,'IBGE 2014'!$A$9:$I$120,3,0)/VLOOKUP(C254+1,'IBGE 2014'!$A$9:$I$120,3,0)</f>
        <v>0.94205397670544133</v>
      </c>
      <c r="V254" s="80">
        <f t="shared" si="57"/>
        <v>99588.961770357157</v>
      </c>
      <c r="W254" s="80">
        <f t="shared" si="58"/>
        <v>23567.998999999996</v>
      </c>
      <c r="X254" s="80">
        <f t="shared" si="59"/>
        <v>76020.96277035716</v>
      </c>
      <c r="Y254" s="120"/>
    </row>
    <row r="255" spans="1:25">
      <c r="A255" s="77">
        <v>243</v>
      </c>
      <c r="B255" s="79">
        <v>1</v>
      </c>
      <c r="C255" s="78">
        <v>56</v>
      </c>
      <c r="D255" s="78">
        <f t="shared" si="45"/>
        <v>62</v>
      </c>
      <c r="E255" s="79">
        <f t="shared" si="46"/>
        <v>65</v>
      </c>
      <c r="F255" s="79">
        <v>29</v>
      </c>
      <c r="G255" s="79">
        <f t="shared" si="47"/>
        <v>6</v>
      </c>
      <c r="H255" s="79">
        <f t="shared" si="48"/>
        <v>6</v>
      </c>
      <c r="I255" s="80">
        <v>1814.8</v>
      </c>
      <c r="J255" s="80">
        <f>'Fator aplicado no salr'!$I$33*I255</f>
        <v>1604.3267680638105</v>
      </c>
      <c r="K255" s="79">
        <f t="shared" si="49"/>
        <v>6</v>
      </c>
      <c r="L255" s="92">
        <f t="shared" si="50"/>
        <v>0.70496054043967604</v>
      </c>
      <c r="M255" s="79">
        <f t="shared" si="51"/>
        <v>62</v>
      </c>
      <c r="N255" s="79">
        <f>VLOOKUP(D255,'IBGE 2014'!$A$9:$I$120,3,0)/VLOOKUP(C255,'IBGE 2014'!$A$9:$I$120,3,0)</f>
        <v>0.94095472488021636</v>
      </c>
      <c r="O255" s="79">
        <f>VLOOKUP(D255,'IBGE 2014'!$A$9:$I$120,6,0)</f>
        <v>11.049834511016218</v>
      </c>
      <c r="P255" s="80">
        <f t="shared" si="52"/>
        <v>152871.13555643195</v>
      </c>
      <c r="Q255" s="80">
        <f t="shared" si="53"/>
        <v>30434.195999999996</v>
      </c>
      <c r="R255" s="80">
        <f t="shared" si="54"/>
        <v>122436.93955643196</v>
      </c>
      <c r="S255" s="80">
        <f t="shared" si="55"/>
        <v>5</v>
      </c>
      <c r="T255" s="80">
        <f t="shared" si="56"/>
        <v>0.74725817286605678</v>
      </c>
      <c r="U255" s="80">
        <f>VLOOKUP(D255,'IBGE 2014'!$A$9:$I$120,3,0)/VLOOKUP(C255+1,'IBGE 2014'!$A$9:$I$120,3,0)</f>
        <v>0.94894702883969384</v>
      </c>
      <c r="V255" s="80">
        <f t="shared" si="57"/>
        <v>163419.77186426136</v>
      </c>
      <c r="W255" s="80">
        <f t="shared" si="58"/>
        <v>25361.829999999994</v>
      </c>
      <c r="X255" s="80">
        <f t="shared" si="59"/>
        <v>138057.94186426137</v>
      </c>
      <c r="Y255" s="120"/>
    </row>
    <row r="256" spans="1:25">
      <c r="A256" s="77">
        <v>244</v>
      </c>
      <c r="B256" s="79">
        <v>1</v>
      </c>
      <c r="C256" s="78">
        <v>50</v>
      </c>
      <c r="D256" s="78">
        <f t="shared" si="45"/>
        <v>60</v>
      </c>
      <c r="E256" s="79">
        <f t="shared" si="46"/>
        <v>65</v>
      </c>
      <c r="F256" s="79">
        <v>28</v>
      </c>
      <c r="G256" s="79">
        <f t="shared" si="47"/>
        <v>7</v>
      </c>
      <c r="H256" s="79">
        <f t="shared" si="48"/>
        <v>10</v>
      </c>
      <c r="I256" s="80">
        <v>2746.49</v>
      </c>
      <c r="J256" s="80">
        <f>'Fator aplicado no salr'!$I$33*I256</f>
        <v>2427.9630952278899</v>
      </c>
      <c r="K256" s="79">
        <f t="shared" si="49"/>
        <v>10</v>
      </c>
      <c r="L256" s="92">
        <f t="shared" si="50"/>
        <v>0.55839477691511752</v>
      </c>
      <c r="M256" s="79">
        <f t="shared" si="51"/>
        <v>60</v>
      </c>
      <c r="N256" s="79">
        <f>VLOOKUP(D256,'IBGE 2014'!$A$9:$I$120,3,0)/VLOOKUP(C256,'IBGE 2014'!$A$9:$I$120,3,0)</f>
        <v>0.92550978819157592</v>
      </c>
      <c r="O256" s="79">
        <f>VLOOKUP(D256,'IBGE 2014'!$A$9:$I$120,6,0)</f>
        <v>11.482229001501651</v>
      </c>
      <c r="P256" s="80">
        <f t="shared" si="52"/>
        <v>187298.37147474312</v>
      </c>
      <c r="Q256" s="80">
        <f t="shared" si="53"/>
        <v>76764.395499999984</v>
      </c>
      <c r="R256" s="80">
        <f t="shared" si="54"/>
        <v>110533.97597474314</v>
      </c>
      <c r="S256" s="80">
        <f t="shared" si="55"/>
        <v>9</v>
      </c>
      <c r="T256" s="80">
        <f t="shared" si="56"/>
        <v>0.59189846353002462</v>
      </c>
      <c r="U256" s="80">
        <f>VLOOKUP(D256,'IBGE 2014'!$A$9:$I$120,3,0)/VLOOKUP(C256+1,'IBGE 2014'!$A$9:$I$120,3,0)</f>
        <v>0.93059405782792626</v>
      </c>
      <c r="V256" s="80">
        <f t="shared" si="57"/>
        <v>199626.92883925981</v>
      </c>
      <c r="W256" s="80">
        <f t="shared" si="58"/>
        <v>69087.955949999989</v>
      </c>
      <c r="X256" s="80">
        <f t="shared" si="59"/>
        <v>130538.97288925982</v>
      </c>
      <c r="Y256" s="120"/>
    </row>
    <row r="257" spans="1:25">
      <c r="A257" s="77">
        <v>245</v>
      </c>
      <c r="B257" s="79">
        <v>1</v>
      </c>
      <c r="C257" s="78">
        <v>47</v>
      </c>
      <c r="D257" s="78">
        <f t="shared" si="45"/>
        <v>60</v>
      </c>
      <c r="E257" s="79">
        <f t="shared" si="46"/>
        <v>65</v>
      </c>
      <c r="F257" s="79">
        <v>28</v>
      </c>
      <c r="G257" s="79">
        <f t="shared" si="47"/>
        <v>7</v>
      </c>
      <c r="H257" s="79">
        <f t="shared" si="48"/>
        <v>13</v>
      </c>
      <c r="I257" s="80">
        <v>2553.75</v>
      </c>
      <c r="J257" s="80">
        <f>'Fator aplicado no salr'!$I$33*I257</f>
        <v>2257.5763081016948</v>
      </c>
      <c r="K257" s="79">
        <f t="shared" si="49"/>
        <v>13</v>
      </c>
      <c r="L257" s="92">
        <f t="shared" si="50"/>
        <v>0.46883902224245294</v>
      </c>
      <c r="M257" s="79">
        <f t="shared" si="51"/>
        <v>60</v>
      </c>
      <c r="N257" s="79">
        <f>VLOOKUP(D257,'IBGE 2014'!$A$9:$I$120,3,0)/VLOOKUP(C257,'IBGE 2014'!$A$9:$I$120,3,0)</f>
        <v>0.91245504841360547</v>
      </c>
      <c r="O257" s="79">
        <f>VLOOKUP(D257,'IBGE 2014'!$A$9:$I$120,6,0)</f>
        <v>11.482229001501651</v>
      </c>
      <c r="P257" s="80">
        <f t="shared" si="52"/>
        <v>144160.81377864719</v>
      </c>
      <c r="Q257" s="80">
        <f t="shared" si="53"/>
        <v>92790.506249999991</v>
      </c>
      <c r="R257" s="80">
        <f t="shared" si="54"/>
        <v>51370.307528647201</v>
      </c>
      <c r="S257" s="80">
        <f t="shared" si="55"/>
        <v>12</v>
      </c>
      <c r="T257" s="80">
        <f t="shared" si="56"/>
        <v>0.49696936357700011</v>
      </c>
      <c r="U257" s="80">
        <f>VLOOKUP(D257,'IBGE 2014'!$A$9:$I$120,3,0)/VLOOKUP(C257+1,'IBGE 2014'!$A$9:$I$120,3,0)</f>
        <v>0.91646859270948466</v>
      </c>
      <c r="V257" s="80">
        <f t="shared" si="57"/>
        <v>153482.61797521869</v>
      </c>
      <c r="W257" s="80">
        <f t="shared" si="58"/>
        <v>85652.774999999994</v>
      </c>
      <c r="X257" s="80">
        <f t="shared" si="59"/>
        <v>67829.842975218693</v>
      </c>
      <c r="Y257" s="120"/>
    </row>
    <row r="258" spans="1:25">
      <c r="A258" s="77">
        <v>246</v>
      </c>
      <c r="B258" s="79">
        <v>1</v>
      </c>
      <c r="C258" s="78">
        <v>46</v>
      </c>
      <c r="D258" s="78">
        <f t="shared" si="45"/>
        <v>60</v>
      </c>
      <c r="E258" s="79">
        <f t="shared" si="46"/>
        <v>65</v>
      </c>
      <c r="F258" s="79">
        <v>28</v>
      </c>
      <c r="G258" s="79">
        <f t="shared" si="47"/>
        <v>7</v>
      </c>
      <c r="H258" s="79">
        <f t="shared" si="48"/>
        <v>14</v>
      </c>
      <c r="I258" s="80">
        <v>2553.75</v>
      </c>
      <c r="J258" s="80">
        <f>'Fator aplicado no salr'!$I$33*I258</f>
        <v>2257.5763081016948</v>
      </c>
      <c r="K258" s="79">
        <f t="shared" si="49"/>
        <v>14</v>
      </c>
      <c r="L258" s="92">
        <f t="shared" si="50"/>
        <v>0.44230096437967248</v>
      </c>
      <c r="M258" s="79">
        <f t="shared" si="51"/>
        <v>60</v>
      </c>
      <c r="N258" s="79">
        <f>VLOOKUP(D258,'IBGE 2014'!$A$9:$I$120,3,0)/VLOOKUP(C258,'IBGE 2014'!$A$9:$I$120,3,0)</f>
        <v>0.90874809831371328</v>
      </c>
      <c r="O258" s="79">
        <f>VLOOKUP(D258,'IBGE 2014'!$A$9:$I$120,6,0)</f>
        <v>11.482229001501651</v>
      </c>
      <c r="P258" s="80">
        <f t="shared" si="52"/>
        <v>135448.24947346852</v>
      </c>
      <c r="Q258" s="80">
        <f t="shared" si="53"/>
        <v>99928.237500000003</v>
      </c>
      <c r="R258" s="80">
        <f t="shared" si="54"/>
        <v>35520.011973468514</v>
      </c>
      <c r="S258" s="80">
        <f t="shared" si="55"/>
        <v>13</v>
      </c>
      <c r="T258" s="80">
        <f t="shared" si="56"/>
        <v>0.46883902224245294</v>
      </c>
      <c r="U258" s="80">
        <f>VLOOKUP(D258,'IBGE 2014'!$A$9:$I$120,3,0)/VLOOKUP(C258+1,'IBGE 2014'!$A$9:$I$120,3,0)</f>
        <v>0.91245504841360547</v>
      </c>
      <c r="V258" s="80">
        <f t="shared" si="57"/>
        <v>144160.81377864719</v>
      </c>
      <c r="W258" s="80">
        <f t="shared" si="58"/>
        <v>92790.506249999991</v>
      </c>
      <c r="X258" s="80">
        <f t="shared" si="59"/>
        <v>51370.307528647201</v>
      </c>
      <c r="Y258" s="120"/>
    </row>
    <row r="259" spans="1:25">
      <c r="A259" s="77">
        <v>247</v>
      </c>
      <c r="B259" s="79">
        <v>2</v>
      </c>
      <c r="C259" s="78">
        <v>47</v>
      </c>
      <c r="D259" s="78">
        <f t="shared" si="45"/>
        <v>55</v>
      </c>
      <c r="E259" s="79">
        <f t="shared" si="46"/>
        <v>60</v>
      </c>
      <c r="F259" s="79">
        <v>28</v>
      </c>
      <c r="G259" s="79">
        <f t="shared" si="47"/>
        <v>2</v>
      </c>
      <c r="H259" s="79">
        <f t="shared" si="48"/>
        <v>8</v>
      </c>
      <c r="I259" s="80">
        <v>3221.09</v>
      </c>
      <c r="J259" s="80">
        <f>'Fator aplicado no salr'!$I$33*I259</f>
        <v>2847.5208889919882</v>
      </c>
      <c r="K259" s="79">
        <f t="shared" si="49"/>
        <v>8</v>
      </c>
      <c r="L259" s="92">
        <f t="shared" si="50"/>
        <v>0.62741237134182615</v>
      </c>
      <c r="M259" s="79">
        <f t="shared" si="51"/>
        <v>55</v>
      </c>
      <c r="N259" s="79">
        <f>VLOOKUP(D259,'IBGE 2014'!$A$9:$I$120,3,0)/VLOOKUP(C259,'IBGE 2014'!$A$9:$I$120,3,0)</f>
        <v>0.95498601871751687</v>
      </c>
      <c r="O259" s="79">
        <f>VLOOKUP(D259,'IBGE 2014'!$A$9:$I$120,6,0)</f>
        <v>12.461864196915771</v>
      </c>
      <c r="P259" s="80">
        <f t="shared" si="52"/>
        <v>276403.39719449717</v>
      </c>
      <c r="Q259" s="80">
        <f t="shared" si="53"/>
        <v>72023.572400000005</v>
      </c>
      <c r="R259" s="80">
        <f t="shared" si="54"/>
        <v>204379.82479449717</v>
      </c>
      <c r="S259" s="80">
        <f t="shared" si="55"/>
        <v>7</v>
      </c>
      <c r="T259" s="80">
        <f t="shared" si="56"/>
        <v>0.66505711362233577</v>
      </c>
      <c r="U259" s="80">
        <f>VLOOKUP(D259,'IBGE 2014'!$A$9:$I$120,3,0)/VLOOKUP(C259+1,'IBGE 2014'!$A$9:$I$120,3,0)</f>
        <v>0.95918664064922943</v>
      </c>
      <c r="V259" s="80">
        <f t="shared" si="57"/>
        <v>294276.34255585261</v>
      </c>
      <c r="W259" s="80">
        <f t="shared" si="58"/>
        <v>63020.625850000004</v>
      </c>
      <c r="X259" s="80">
        <f t="shared" si="59"/>
        <v>231255.7167058526</v>
      </c>
      <c r="Y259" s="120"/>
    </row>
    <row r="260" spans="1:25">
      <c r="A260" s="77">
        <v>248</v>
      </c>
      <c r="B260" s="79">
        <v>1</v>
      </c>
      <c r="C260" s="78">
        <v>55</v>
      </c>
      <c r="D260" s="78">
        <f t="shared" si="45"/>
        <v>62</v>
      </c>
      <c r="E260" s="79">
        <f t="shared" si="46"/>
        <v>65</v>
      </c>
      <c r="F260" s="79">
        <v>28</v>
      </c>
      <c r="G260" s="79">
        <f t="shared" si="47"/>
        <v>7</v>
      </c>
      <c r="H260" s="79">
        <f t="shared" si="48"/>
        <v>7</v>
      </c>
      <c r="I260" s="80">
        <v>2746.49</v>
      </c>
      <c r="J260" s="80">
        <f>'Fator aplicado no salr'!$I$33*I260</f>
        <v>2427.9630952278899</v>
      </c>
      <c r="K260" s="79">
        <f t="shared" si="49"/>
        <v>7</v>
      </c>
      <c r="L260" s="92">
        <f t="shared" si="50"/>
        <v>0.66505711362233577</v>
      </c>
      <c r="M260" s="79">
        <f t="shared" si="51"/>
        <v>62</v>
      </c>
      <c r="N260" s="79">
        <f>VLOOKUP(D260,'IBGE 2014'!$A$9:$I$120,3,0)/VLOOKUP(C260,'IBGE 2014'!$A$9:$I$120,3,0)</f>
        <v>0.93358090278092332</v>
      </c>
      <c r="O260" s="79">
        <f>VLOOKUP(D260,'IBGE 2014'!$A$9:$I$120,6,0)</f>
        <v>11.049834511016218</v>
      </c>
      <c r="P260" s="80">
        <f t="shared" si="52"/>
        <v>216546.96921946533</v>
      </c>
      <c r="Q260" s="80">
        <f t="shared" si="53"/>
        <v>53735.076849999998</v>
      </c>
      <c r="R260" s="80">
        <f t="shared" si="54"/>
        <v>162811.89236946532</v>
      </c>
      <c r="S260" s="80">
        <f t="shared" si="55"/>
        <v>6</v>
      </c>
      <c r="T260" s="80">
        <f t="shared" si="56"/>
        <v>0.70496054043967604</v>
      </c>
      <c r="U260" s="80">
        <f>VLOOKUP(D260,'IBGE 2014'!$A$9:$I$120,3,0)/VLOOKUP(C260+1,'IBGE 2014'!$A$9:$I$120,3,0)</f>
        <v>0.94095472488021636</v>
      </c>
      <c r="V260" s="80">
        <f t="shared" si="57"/>
        <v>231352.79099315888</v>
      </c>
      <c r="W260" s="80">
        <f t="shared" si="58"/>
        <v>46058.637299999995</v>
      </c>
      <c r="X260" s="80">
        <f t="shared" si="59"/>
        <v>185294.15369315888</v>
      </c>
      <c r="Y260" s="120"/>
    </row>
    <row r="261" spans="1:25">
      <c r="A261" s="77">
        <v>249</v>
      </c>
      <c r="B261" s="79">
        <v>1</v>
      </c>
      <c r="C261" s="78">
        <v>52</v>
      </c>
      <c r="D261" s="78">
        <f t="shared" si="45"/>
        <v>60</v>
      </c>
      <c r="E261" s="79">
        <f t="shared" si="46"/>
        <v>65</v>
      </c>
      <c r="F261" s="79">
        <v>28</v>
      </c>
      <c r="G261" s="79">
        <f t="shared" si="47"/>
        <v>7</v>
      </c>
      <c r="H261" s="79">
        <f t="shared" si="48"/>
        <v>8</v>
      </c>
      <c r="I261" s="80">
        <v>2746.49</v>
      </c>
      <c r="J261" s="80">
        <f>'Fator aplicado no salr'!$I$33*I261</f>
        <v>2427.9630952278899</v>
      </c>
      <c r="K261" s="79">
        <f t="shared" si="49"/>
        <v>8</v>
      </c>
      <c r="L261" s="92">
        <f t="shared" si="50"/>
        <v>0.62741237134182615</v>
      </c>
      <c r="M261" s="79">
        <f t="shared" si="51"/>
        <v>60</v>
      </c>
      <c r="N261" s="79">
        <f>VLOOKUP(D261,'IBGE 2014'!$A$9:$I$120,3,0)/VLOOKUP(C261,'IBGE 2014'!$A$9:$I$120,3,0)</f>
        <v>0.93609798576010728</v>
      </c>
      <c r="O261" s="79">
        <f>VLOOKUP(D261,'IBGE 2014'!$A$9:$I$120,6,0)</f>
        <v>11.482229001501651</v>
      </c>
      <c r="P261" s="80">
        <f t="shared" si="52"/>
        <v>212856.06358979005</v>
      </c>
      <c r="Q261" s="80">
        <f t="shared" si="53"/>
        <v>61411.516399999993</v>
      </c>
      <c r="R261" s="80">
        <f t="shared" si="54"/>
        <v>151444.54718979006</v>
      </c>
      <c r="S261" s="80">
        <f t="shared" si="55"/>
        <v>7</v>
      </c>
      <c r="T261" s="80">
        <f t="shared" si="56"/>
        <v>0.66505711362233577</v>
      </c>
      <c r="U261" s="80">
        <f>VLOOKUP(D261,'IBGE 2014'!$A$9:$I$120,3,0)/VLOOKUP(C261+1,'IBGE 2014'!$A$9:$I$120,3,0)</f>
        <v>0.94205397670544133</v>
      </c>
      <c r="V261" s="80">
        <f t="shared" si="57"/>
        <v>227062.99818418422</v>
      </c>
      <c r="W261" s="80">
        <f t="shared" si="58"/>
        <v>53735.076849999998</v>
      </c>
      <c r="X261" s="80">
        <f t="shared" si="59"/>
        <v>173327.92133418424</v>
      </c>
      <c r="Y261" s="120"/>
    </row>
    <row r="262" spans="1:25">
      <c r="A262" s="77">
        <v>250</v>
      </c>
      <c r="B262" s="79">
        <v>2</v>
      </c>
      <c r="C262" s="78">
        <v>60</v>
      </c>
      <c r="D262" s="78">
        <f t="shared" si="45"/>
        <v>60</v>
      </c>
      <c r="E262" s="79">
        <f t="shared" si="46"/>
        <v>60</v>
      </c>
      <c r="F262" s="79">
        <v>28</v>
      </c>
      <c r="G262" s="79">
        <f t="shared" si="47"/>
        <v>2</v>
      </c>
      <c r="H262" s="79">
        <f t="shared" si="48"/>
        <v>0</v>
      </c>
      <c r="I262" s="80">
        <v>3014.4</v>
      </c>
      <c r="J262" s="80">
        <f>'Fator aplicado no salr'!$I$33*I262</f>
        <v>2664.8019669669111</v>
      </c>
      <c r="K262" s="79">
        <f t="shared" si="49"/>
        <v>0</v>
      </c>
      <c r="L262" s="92">
        <f t="shared" si="50"/>
        <v>1</v>
      </c>
      <c r="M262" s="79">
        <f t="shared" si="51"/>
        <v>60</v>
      </c>
      <c r="N262" s="79">
        <f>VLOOKUP(D262,'IBGE 2014'!$A$9:$I$120,3,0)/VLOOKUP(C262,'IBGE 2014'!$A$9:$I$120,3,0)</f>
        <v>1</v>
      </c>
      <c r="O262" s="79">
        <f>VLOOKUP(D262,'IBGE 2014'!$A$9:$I$120,6,0)</f>
        <v>11.482229001501651</v>
      </c>
      <c r="P262" s="80">
        <f t="shared" si="52"/>
        <v>397772.26356875943</v>
      </c>
      <c r="Q262" s="80">
        <f t="shared" si="53"/>
        <v>0</v>
      </c>
      <c r="R262" s="80">
        <f t="shared" si="54"/>
        <v>397772.26356875943</v>
      </c>
      <c r="S262" s="80">
        <f t="shared" si="55"/>
        <v>0</v>
      </c>
      <c r="T262" s="80">
        <f t="shared" si="56"/>
        <v>1</v>
      </c>
      <c r="U262" s="80">
        <f>VLOOKUP(D262,'IBGE 2014'!$A$9:$I$120,3,0)/VLOOKUP(C262+1,'IBGE 2014'!$A$9:$I$120,3,0)</f>
        <v>1.0112338852141729</v>
      </c>
      <c r="V262" s="80">
        <f t="shared" si="57"/>
        <v>402240.79151907266</v>
      </c>
      <c r="W262" s="80">
        <f t="shared" si="58"/>
        <v>0</v>
      </c>
      <c r="X262" s="80">
        <f t="shared" si="59"/>
        <v>402240.79151907266</v>
      </c>
      <c r="Y262" s="120"/>
    </row>
    <row r="263" spans="1:25">
      <c r="A263" s="77">
        <v>251</v>
      </c>
      <c r="B263" s="79">
        <v>2</v>
      </c>
      <c r="C263" s="78">
        <v>61</v>
      </c>
      <c r="D263" s="78">
        <f t="shared" si="45"/>
        <v>61</v>
      </c>
      <c r="E263" s="79">
        <f t="shared" si="46"/>
        <v>60</v>
      </c>
      <c r="F263" s="79">
        <v>28</v>
      </c>
      <c r="G263" s="79">
        <f t="shared" si="47"/>
        <v>2</v>
      </c>
      <c r="H263" s="79">
        <f t="shared" si="48"/>
        <v>0</v>
      </c>
      <c r="I263" s="80">
        <v>3617.28</v>
      </c>
      <c r="J263" s="80">
        <f>'Fator aplicado no salr'!$I$33*I263</f>
        <v>3197.7623603602938</v>
      </c>
      <c r="K263" s="79">
        <f t="shared" si="49"/>
        <v>0</v>
      </c>
      <c r="L263" s="92">
        <f t="shared" si="50"/>
        <v>1</v>
      </c>
      <c r="M263" s="79">
        <f t="shared" si="51"/>
        <v>61</v>
      </c>
      <c r="N263" s="79">
        <f>VLOOKUP(D263,'IBGE 2014'!$A$9:$I$120,3,0)/VLOOKUP(C263,'IBGE 2014'!$A$9:$I$120,3,0)</f>
        <v>1</v>
      </c>
      <c r="O263" s="79">
        <f>VLOOKUP(D263,'IBGE 2014'!$A$9:$I$120,6,0)</f>
        <v>11.26894206432668</v>
      </c>
      <c r="P263" s="80">
        <f t="shared" si="52"/>
        <v>468460.18406700093</v>
      </c>
      <c r="Q263" s="80">
        <f t="shared" si="53"/>
        <v>0</v>
      </c>
      <c r="R263" s="80">
        <f t="shared" si="54"/>
        <v>468460.18406700093</v>
      </c>
      <c r="S263" s="80">
        <f t="shared" si="55"/>
        <v>0</v>
      </c>
      <c r="T263" s="80">
        <f t="shared" si="56"/>
        <v>1</v>
      </c>
      <c r="U263" s="80">
        <f>VLOOKUP(D263,'IBGE 2014'!$A$9:$I$120,3,0)/VLOOKUP(C263+1,'IBGE 2014'!$A$9:$I$120,3,0)</f>
        <v>1.0120707928948234</v>
      </c>
      <c r="V263" s="80">
        <f t="shared" si="57"/>
        <v>474114.8699283445</v>
      </c>
      <c r="W263" s="80">
        <f t="shared" si="58"/>
        <v>0</v>
      </c>
      <c r="X263" s="80">
        <f t="shared" si="59"/>
        <v>474114.8699283445</v>
      </c>
      <c r="Y263" s="120"/>
    </row>
    <row r="264" spans="1:25">
      <c r="A264" s="77">
        <v>252</v>
      </c>
      <c r="B264" s="79">
        <v>1</v>
      </c>
      <c r="C264" s="78">
        <v>57</v>
      </c>
      <c r="D264" s="78">
        <f t="shared" si="45"/>
        <v>60</v>
      </c>
      <c r="E264" s="79">
        <f t="shared" si="46"/>
        <v>65</v>
      </c>
      <c r="F264" s="79">
        <v>36</v>
      </c>
      <c r="G264" s="79">
        <f t="shared" si="47"/>
        <v>1</v>
      </c>
      <c r="H264" s="79">
        <f t="shared" si="48"/>
        <v>3</v>
      </c>
      <c r="I264" s="80">
        <v>4559.92</v>
      </c>
      <c r="J264" s="80">
        <f>'Fator aplicado no salr'!$I$33*I264</f>
        <v>4031.07875040199</v>
      </c>
      <c r="K264" s="79">
        <f t="shared" si="49"/>
        <v>3</v>
      </c>
      <c r="L264" s="92">
        <f t="shared" si="50"/>
        <v>0.83961928303230149</v>
      </c>
      <c r="M264" s="79">
        <f t="shared" si="51"/>
        <v>60</v>
      </c>
      <c r="N264" s="79">
        <f>VLOOKUP(D264,'IBGE 2014'!$A$9:$I$120,3,0)/VLOOKUP(C264,'IBGE 2014'!$A$9:$I$120,3,0)</f>
        <v>0.97119061291113273</v>
      </c>
      <c r="O264" s="79">
        <f>VLOOKUP(D264,'IBGE 2014'!$A$9:$I$120,6,0)</f>
        <v>11.482229001501651</v>
      </c>
      <c r="P264" s="80">
        <f t="shared" si="52"/>
        <v>490656.68384500733</v>
      </c>
      <c r="Q264" s="80">
        <f t="shared" si="53"/>
        <v>38234.929199999999</v>
      </c>
      <c r="R264" s="80">
        <f t="shared" si="54"/>
        <v>452421.75464500731</v>
      </c>
      <c r="S264" s="80">
        <f t="shared" si="55"/>
        <v>2</v>
      </c>
      <c r="T264" s="80">
        <f t="shared" si="56"/>
        <v>0.88999644001423972</v>
      </c>
      <c r="U264" s="80">
        <f>VLOOKUP(D264,'IBGE 2014'!$A$9:$I$120,3,0)/VLOOKUP(C264+1,'IBGE 2014'!$A$9:$I$120,3,0)</f>
        <v>0.98004855256890711</v>
      </c>
      <c r="V264" s="80">
        <f t="shared" si="57"/>
        <v>524839.72600529448</v>
      </c>
      <c r="W264" s="80">
        <f t="shared" si="58"/>
        <v>25489.952799999999</v>
      </c>
      <c r="X264" s="80">
        <f t="shared" si="59"/>
        <v>499349.77320529451</v>
      </c>
      <c r="Y264" s="120"/>
    </row>
    <row r="265" spans="1:25">
      <c r="A265" s="77">
        <v>253</v>
      </c>
      <c r="B265" s="79">
        <v>2</v>
      </c>
      <c r="C265" s="78">
        <v>48</v>
      </c>
      <c r="D265" s="78">
        <f t="shared" si="45"/>
        <v>55</v>
      </c>
      <c r="E265" s="79">
        <f t="shared" si="46"/>
        <v>60</v>
      </c>
      <c r="F265" s="79">
        <v>28</v>
      </c>
      <c r="G265" s="79">
        <f t="shared" si="47"/>
        <v>2</v>
      </c>
      <c r="H265" s="79">
        <f t="shared" si="48"/>
        <v>7</v>
      </c>
      <c r="I265" s="80">
        <v>2029.6</v>
      </c>
      <c r="J265" s="80">
        <f>'Fator aplicado no salr'!$I$33*I265</f>
        <v>1794.2151247863731</v>
      </c>
      <c r="K265" s="79">
        <f t="shared" si="49"/>
        <v>7</v>
      </c>
      <c r="L265" s="92">
        <f t="shared" si="50"/>
        <v>0.66505711362233577</v>
      </c>
      <c r="M265" s="79">
        <f t="shared" si="51"/>
        <v>55</v>
      </c>
      <c r="N265" s="79">
        <f>VLOOKUP(D265,'IBGE 2014'!$A$9:$I$120,3,0)/VLOOKUP(C265,'IBGE 2014'!$A$9:$I$120,3,0)</f>
        <v>0.95918664064922943</v>
      </c>
      <c r="O265" s="79">
        <f>VLOOKUP(D265,'IBGE 2014'!$A$9:$I$120,6,0)</f>
        <v>12.461864196915771</v>
      </c>
      <c r="P265" s="80">
        <f t="shared" si="52"/>
        <v>185422.71866087514</v>
      </c>
      <c r="Q265" s="80">
        <f t="shared" si="53"/>
        <v>39709.123999999996</v>
      </c>
      <c r="R265" s="80">
        <f t="shared" si="54"/>
        <v>145713.59466087515</v>
      </c>
      <c r="S265" s="80">
        <f t="shared" si="55"/>
        <v>6</v>
      </c>
      <c r="T265" s="80">
        <f t="shared" si="56"/>
        <v>0.70496054043967604</v>
      </c>
      <c r="U265" s="80">
        <f>VLOOKUP(D265,'IBGE 2014'!$A$9:$I$120,3,0)/VLOOKUP(C265+1,'IBGE 2014'!$A$9:$I$120,3,0)</f>
        <v>0.96373216126033501</v>
      </c>
      <c r="V265" s="80">
        <f t="shared" si="57"/>
        <v>197479.50984566624</v>
      </c>
      <c r="W265" s="80">
        <f t="shared" si="58"/>
        <v>34036.392</v>
      </c>
      <c r="X265" s="80">
        <f t="shared" si="59"/>
        <v>163443.11784566625</v>
      </c>
      <c r="Y265" s="120"/>
    </row>
    <row r="266" spans="1:25">
      <c r="A266" s="77">
        <v>254</v>
      </c>
      <c r="B266" s="79">
        <v>2</v>
      </c>
      <c r="C266" s="78">
        <v>57</v>
      </c>
      <c r="D266" s="78">
        <f t="shared" si="45"/>
        <v>59</v>
      </c>
      <c r="E266" s="79">
        <f t="shared" si="46"/>
        <v>60</v>
      </c>
      <c r="F266" s="79">
        <v>28</v>
      </c>
      <c r="G266" s="79">
        <f t="shared" si="47"/>
        <v>2</v>
      </c>
      <c r="H266" s="79">
        <f t="shared" si="48"/>
        <v>2</v>
      </c>
      <c r="I266" s="80">
        <v>11612.34</v>
      </c>
      <c r="J266" s="80">
        <f>'Fator aplicado no salr'!$I$33*I266</f>
        <v>10265.587338471518</v>
      </c>
      <c r="K266" s="79">
        <f t="shared" si="49"/>
        <v>2</v>
      </c>
      <c r="L266" s="92">
        <f t="shared" si="50"/>
        <v>0.88999644001423972</v>
      </c>
      <c r="M266" s="79">
        <f t="shared" si="51"/>
        <v>59</v>
      </c>
      <c r="N266" s="79">
        <f>VLOOKUP(D266,'IBGE 2014'!$A$9:$I$120,3,0)/VLOOKUP(C266,'IBGE 2014'!$A$9:$I$120,3,0)</f>
        <v>0.98136634353360797</v>
      </c>
      <c r="O266" s="79">
        <f>VLOOKUP(D266,'IBGE 2014'!$A$9:$I$120,6,0)</f>
        <v>11.689545286895596</v>
      </c>
      <c r="P266" s="80">
        <f t="shared" si="52"/>
        <v>1362524.1272950284</v>
      </c>
      <c r="Q266" s="80">
        <f t="shared" si="53"/>
        <v>129534.61974349844</v>
      </c>
      <c r="R266" s="80">
        <f t="shared" si="54"/>
        <v>1232989.5075515299</v>
      </c>
      <c r="S266" s="80">
        <f t="shared" si="55"/>
        <v>1</v>
      </c>
      <c r="T266" s="80">
        <f t="shared" si="56"/>
        <v>0.94339622641509424</v>
      </c>
      <c r="U266" s="80">
        <f>VLOOKUP(D266,'IBGE 2014'!$A$9:$I$120,3,0)/VLOOKUP(C266+1,'IBGE 2014'!$A$9:$I$120,3,0)</f>
        <v>0.99031709299270188</v>
      </c>
      <c r="V266" s="80">
        <f t="shared" si="57"/>
        <v>1457448.3813024333</v>
      </c>
      <c r="W266" s="80">
        <f t="shared" si="58"/>
        <v>101580.18615247594</v>
      </c>
      <c r="X266" s="80">
        <f t="shared" si="59"/>
        <v>1355868.1951499574</v>
      </c>
      <c r="Y266" s="120"/>
    </row>
    <row r="267" spans="1:25">
      <c r="A267" s="77">
        <v>255</v>
      </c>
      <c r="B267" s="79">
        <v>1</v>
      </c>
      <c r="C267" s="78">
        <v>56</v>
      </c>
      <c r="D267" s="78">
        <f t="shared" si="45"/>
        <v>63</v>
      </c>
      <c r="E267" s="79">
        <f t="shared" si="46"/>
        <v>65</v>
      </c>
      <c r="F267" s="79">
        <v>28</v>
      </c>
      <c r="G267" s="79">
        <f t="shared" si="47"/>
        <v>7</v>
      </c>
      <c r="H267" s="79">
        <f t="shared" si="48"/>
        <v>7</v>
      </c>
      <c r="I267" s="80">
        <v>4240.4399999999996</v>
      </c>
      <c r="J267" s="80">
        <f>'Fator aplicado no salr'!$I$33*I267</f>
        <v>3748.6507606174255</v>
      </c>
      <c r="K267" s="79">
        <f t="shared" si="49"/>
        <v>7</v>
      </c>
      <c r="L267" s="92">
        <f t="shared" si="50"/>
        <v>0.66505711362233577</v>
      </c>
      <c r="M267" s="79">
        <f t="shared" si="51"/>
        <v>63</v>
      </c>
      <c r="N267" s="79">
        <f>VLOOKUP(D267,'IBGE 2014'!$A$9:$I$120,3,0)/VLOOKUP(C267,'IBGE 2014'!$A$9:$I$120,3,0)</f>
        <v>0.92886925359501704</v>
      </c>
      <c r="O267" s="79">
        <f>VLOOKUP(D267,'IBGE 2014'!$A$9:$I$120,6,0)</f>
        <v>10.825249101319233</v>
      </c>
      <c r="P267" s="80">
        <f t="shared" si="52"/>
        <v>325889.04641686479</v>
      </c>
      <c r="Q267" s="80">
        <f t="shared" si="53"/>
        <v>82964.208599999984</v>
      </c>
      <c r="R267" s="80">
        <f t="shared" si="54"/>
        <v>242924.83781686481</v>
      </c>
      <c r="S267" s="80">
        <f t="shared" si="55"/>
        <v>6</v>
      </c>
      <c r="T267" s="80">
        <f t="shared" si="56"/>
        <v>0.70496054043967604</v>
      </c>
      <c r="U267" s="80">
        <f>VLOOKUP(D267,'IBGE 2014'!$A$9:$I$120,3,0)/VLOOKUP(C267+1,'IBGE 2014'!$A$9:$I$120,3,0)</f>
        <v>0.93675890568671516</v>
      </c>
      <c r="V267" s="80">
        <f t="shared" si="57"/>
        <v>348376.51610722917</v>
      </c>
      <c r="W267" s="80">
        <f t="shared" si="58"/>
        <v>71112.178799999994</v>
      </c>
      <c r="X267" s="80">
        <f t="shared" si="59"/>
        <v>277264.33730722917</v>
      </c>
      <c r="Y267" s="120"/>
    </row>
    <row r="268" spans="1:25">
      <c r="A268" s="77">
        <v>256</v>
      </c>
      <c r="B268" s="79">
        <v>1</v>
      </c>
      <c r="C268" s="78">
        <v>55</v>
      </c>
      <c r="D268" s="78">
        <f t="shared" si="45"/>
        <v>62</v>
      </c>
      <c r="E268" s="79">
        <f t="shared" si="46"/>
        <v>65</v>
      </c>
      <c r="F268" s="79">
        <v>28</v>
      </c>
      <c r="G268" s="79">
        <f t="shared" si="47"/>
        <v>7</v>
      </c>
      <c r="H268" s="79">
        <f t="shared" si="48"/>
        <v>7</v>
      </c>
      <c r="I268" s="80">
        <v>17685.07</v>
      </c>
      <c r="J268" s="80">
        <f>'Fator aplicado no salr'!$I$33*I268</f>
        <v>15634.026447036727</v>
      </c>
      <c r="K268" s="79">
        <f t="shared" si="49"/>
        <v>7</v>
      </c>
      <c r="L268" s="92">
        <f t="shared" si="50"/>
        <v>0.66505711362233577</v>
      </c>
      <c r="M268" s="79">
        <f t="shared" si="51"/>
        <v>62</v>
      </c>
      <c r="N268" s="79">
        <f>VLOOKUP(D268,'IBGE 2014'!$A$9:$I$120,3,0)/VLOOKUP(C268,'IBGE 2014'!$A$9:$I$120,3,0)</f>
        <v>0.93358090278092332</v>
      </c>
      <c r="O268" s="79">
        <f>VLOOKUP(D268,'IBGE 2014'!$A$9:$I$120,6,0)</f>
        <v>11.049834511016218</v>
      </c>
      <c r="P268" s="80">
        <f t="shared" si="52"/>
        <v>1394379.1198708499</v>
      </c>
      <c r="Q268" s="80">
        <f t="shared" si="53"/>
        <v>442100.64708131755</v>
      </c>
      <c r="R268" s="80">
        <f t="shared" si="54"/>
        <v>952278.47278953227</v>
      </c>
      <c r="S268" s="80">
        <f t="shared" si="55"/>
        <v>6</v>
      </c>
      <c r="T268" s="80">
        <f t="shared" si="56"/>
        <v>0.70496054043967604</v>
      </c>
      <c r="U268" s="80">
        <f>VLOOKUP(D268,'IBGE 2014'!$A$9:$I$120,3,0)/VLOOKUP(C268+1,'IBGE 2014'!$A$9:$I$120,3,0)</f>
        <v>0.94095472488021636</v>
      </c>
      <c r="V268" s="80">
        <f t="shared" si="57"/>
        <v>1489716.0752121378</v>
      </c>
      <c r="W268" s="80">
        <f t="shared" si="58"/>
        <v>399240.92804616864</v>
      </c>
      <c r="X268" s="80">
        <f t="shared" si="59"/>
        <v>1090475.147165969</v>
      </c>
      <c r="Y268" s="120"/>
    </row>
    <row r="269" spans="1:25">
      <c r="A269" s="77">
        <v>257</v>
      </c>
      <c r="B269" s="79">
        <v>1</v>
      </c>
      <c r="C269" s="78">
        <v>58</v>
      </c>
      <c r="D269" s="78">
        <f t="shared" si="45"/>
        <v>65</v>
      </c>
      <c r="E269" s="79">
        <f t="shared" si="46"/>
        <v>65</v>
      </c>
      <c r="F269" s="79">
        <v>28</v>
      </c>
      <c r="G269" s="79">
        <f t="shared" si="47"/>
        <v>7</v>
      </c>
      <c r="H269" s="79">
        <f t="shared" si="48"/>
        <v>7</v>
      </c>
      <c r="I269" s="80">
        <v>5253.31</v>
      </c>
      <c r="J269" s="80">
        <f>'Fator aplicado no salr'!$I$33*I269</f>
        <v>4644.0521566769321</v>
      </c>
      <c r="K269" s="79">
        <f t="shared" si="49"/>
        <v>7</v>
      </c>
      <c r="L269" s="92">
        <f t="shared" si="50"/>
        <v>0.66505711362233577</v>
      </c>
      <c r="M269" s="79">
        <f t="shared" si="51"/>
        <v>65</v>
      </c>
      <c r="N269" s="79">
        <f>VLOOKUP(D269,'IBGE 2014'!$A$9:$I$120,3,0)/VLOOKUP(C269,'IBGE 2014'!$A$9:$I$120,3,0)</f>
        <v>0.91816673421960171</v>
      </c>
      <c r="O269" s="79">
        <f>VLOOKUP(D269,'IBGE 2014'!$A$9:$I$120,6,0)</f>
        <v>10.361611814973374</v>
      </c>
      <c r="P269" s="80">
        <f t="shared" si="52"/>
        <v>381986.71232405998</v>
      </c>
      <c r="Q269" s="80">
        <f t="shared" si="53"/>
        <v>102781.01015</v>
      </c>
      <c r="R269" s="80">
        <f t="shared" si="54"/>
        <v>279205.70217405999</v>
      </c>
      <c r="S269" s="80">
        <f t="shared" si="55"/>
        <v>6</v>
      </c>
      <c r="T269" s="80">
        <f t="shared" si="56"/>
        <v>0.70496054043967604</v>
      </c>
      <c r="U269" s="80">
        <f>VLOOKUP(D269,'IBGE 2014'!$A$9:$I$120,3,0)/VLOOKUP(C269+1,'IBGE 2014'!$A$9:$I$120,3,0)</f>
        <v>0.9271441851467348</v>
      </c>
      <c r="V269" s="80">
        <f t="shared" si="57"/>
        <v>408864.91602390999</v>
      </c>
      <c r="W269" s="80">
        <f t="shared" si="58"/>
        <v>88098.008700000006</v>
      </c>
      <c r="X269" s="80">
        <f t="shared" si="59"/>
        <v>320766.90732390998</v>
      </c>
      <c r="Y269" s="120"/>
    </row>
    <row r="270" spans="1:25">
      <c r="A270" s="77">
        <v>258</v>
      </c>
      <c r="B270" s="79">
        <v>1</v>
      </c>
      <c r="C270" s="78">
        <v>53</v>
      </c>
      <c r="D270" s="78">
        <f t="shared" ref="D270:D333" si="60">IF(IF(C270+G270&gt;70,70,IF(C270+G270&lt;E270,IF(B270=1,IF(C270+G270&lt;60,60,C270+G270),IF(C270+G270&lt;55,55,C270+G270)),E270))&lt;C270,C270,IF(C270+G270&gt;70,70,IF(C270+G270&lt;E270,IF(B270=1,IF(C270+G270&lt;60,60,C270+G270),IF(C270+G270&lt;55,55,C270+G270)),E270)))</f>
        <v>60</v>
      </c>
      <c r="E270" s="79">
        <f t="shared" ref="E270:E333" si="61">IF(B270=1,65,60)</f>
        <v>65</v>
      </c>
      <c r="F270" s="79">
        <v>28</v>
      </c>
      <c r="G270" s="79">
        <f t="shared" ref="G270:G333" si="62">IF(B270=1,IF(35-F270&lt;=1,1,35-F270),IF(30-F270&lt;=1,1,30-F270))</f>
        <v>7</v>
      </c>
      <c r="H270" s="79">
        <f t="shared" ref="H270:H333" si="63">D270-C270</f>
        <v>7</v>
      </c>
      <c r="I270" s="80">
        <v>1204.5999999999999</v>
      </c>
      <c r="J270" s="80">
        <f>'Fator aplicado no salr'!$I$33*I270</f>
        <v>1064.895318938542</v>
      </c>
      <c r="K270" s="79">
        <f t="shared" ref="K270:K333" si="64">H270</f>
        <v>7</v>
      </c>
      <c r="L270" s="92">
        <f t="shared" ref="L270:L333" si="65">(1/(1+$F$6))^K270</f>
        <v>0.66505711362233577</v>
      </c>
      <c r="M270" s="79">
        <f t="shared" ref="M270:M333" si="66">D270</f>
        <v>60</v>
      </c>
      <c r="N270" s="79">
        <f>VLOOKUP(D270,'IBGE 2014'!$A$9:$I$120,3,0)/VLOOKUP(C270,'IBGE 2014'!$A$9:$I$120,3,0)</f>
        <v>0.94205397670544133</v>
      </c>
      <c r="O270" s="79">
        <f>VLOOKUP(D270,'IBGE 2014'!$A$9:$I$120,6,0)</f>
        <v>11.482229001501651</v>
      </c>
      <c r="P270" s="80">
        <f t="shared" ref="P270:P333" si="67">J270*L270*N270*O270*13</f>
        <v>99588.961770357171</v>
      </c>
      <c r="Q270" s="80">
        <f t="shared" ref="Q270:Q333" si="68">0.215*I270*13*H270+IF(J270&gt;5839.45,0.11*(J270-5839.45)*O270*N270*L270*13,0)</f>
        <v>23567.998999999996</v>
      </c>
      <c r="R270" s="80">
        <f t="shared" ref="R270:R333" si="69">P270-Q270</f>
        <v>76020.962770357175</v>
      </c>
      <c r="S270" s="80">
        <f t="shared" ref="S270:S333" si="70">IF(K270=0,0,K270-1)</f>
        <v>6</v>
      </c>
      <c r="T270" s="80">
        <f t="shared" ref="T270:T333" si="71">(1/(1+$F$6))^S270</f>
        <v>0.70496054043967604</v>
      </c>
      <c r="U270" s="80">
        <f>VLOOKUP(D270,'IBGE 2014'!$A$9:$I$120,3,0)/VLOOKUP(C270+1,'IBGE 2014'!$A$9:$I$120,3,0)</f>
        <v>0.94849638057250252</v>
      </c>
      <c r="V270" s="80">
        <f t="shared" ref="V270:V333" si="72">J270*T270*U270*13*O270</f>
        <v>106286.21973591443</v>
      </c>
      <c r="W270" s="80">
        <f t="shared" ref="W270:W333" si="73">0.215*I270*13*S270+IF(J270&gt;5839.45,0.11*(J270-5839.45)*O270*U270*T270*13,0)</f>
        <v>20201.141999999996</v>
      </c>
      <c r="X270" s="80">
        <f t="shared" ref="X270:X333" si="74">V270-W270</f>
        <v>86085.077735914441</v>
      </c>
      <c r="Y270" s="120"/>
    </row>
    <row r="271" spans="1:25">
      <c r="A271" s="77">
        <v>259</v>
      </c>
      <c r="B271" s="79">
        <v>2</v>
      </c>
      <c r="C271" s="78">
        <v>58</v>
      </c>
      <c r="D271" s="78">
        <f t="shared" si="60"/>
        <v>60</v>
      </c>
      <c r="E271" s="79">
        <f t="shared" si="61"/>
        <v>60</v>
      </c>
      <c r="F271" s="79">
        <v>28</v>
      </c>
      <c r="G271" s="79">
        <f t="shared" si="62"/>
        <v>2</v>
      </c>
      <c r="H271" s="79">
        <f t="shared" si="63"/>
        <v>2</v>
      </c>
      <c r="I271" s="80">
        <v>5852.76</v>
      </c>
      <c r="J271" s="80">
        <f>'Fator aplicado no salr'!$I$33*I271</f>
        <v>5173.980347726002</v>
      </c>
      <c r="K271" s="79">
        <f t="shared" si="64"/>
        <v>2</v>
      </c>
      <c r="L271" s="92">
        <f t="shared" si="65"/>
        <v>0.88999644001423972</v>
      </c>
      <c r="M271" s="79">
        <f t="shared" si="66"/>
        <v>60</v>
      </c>
      <c r="N271" s="79">
        <f>VLOOKUP(D271,'IBGE 2014'!$A$9:$I$120,3,0)/VLOOKUP(C271,'IBGE 2014'!$A$9:$I$120,3,0)</f>
        <v>0.98004855256890711</v>
      </c>
      <c r="O271" s="79">
        <f>VLOOKUP(D271,'IBGE 2014'!$A$9:$I$120,6,0)</f>
        <v>11.482229001501651</v>
      </c>
      <c r="P271" s="80">
        <f t="shared" si="67"/>
        <v>673643.60663668381</v>
      </c>
      <c r="Q271" s="80">
        <f t="shared" si="68"/>
        <v>32716.928400000001</v>
      </c>
      <c r="R271" s="80">
        <f t="shared" si="69"/>
        <v>640926.67823668383</v>
      </c>
      <c r="S271" s="80">
        <f t="shared" si="70"/>
        <v>1</v>
      </c>
      <c r="T271" s="80">
        <f t="shared" si="71"/>
        <v>0.94339622641509424</v>
      </c>
      <c r="U271" s="80">
        <f>VLOOKUP(D271,'IBGE 2014'!$A$9:$I$120,3,0)/VLOOKUP(C271+1,'IBGE 2014'!$A$9:$I$120,3,0)</f>
        <v>0.98963105807578911</v>
      </c>
      <c r="V271" s="80">
        <f t="shared" si="72"/>
        <v>721044.02527983754</v>
      </c>
      <c r="W271" s="80">
        <f t="shared" si="73"/>
        <v>16358.4642</v>
      </c>
      <c r="X271" s="80">
        <f t="shared" si="74"/>
        <v>704685.5610798375</v>
      </c>
      <c r="Y271" s="120"/>
    </row>
    <row r="272" spans="1:25">
      <c r="A272" s="77">
        <v>260</v>
      </c>
      <c r="B272" s="79">
        <v>1</v>
      </c>
      <c r="C272" s="78">
        <v>49</v>
      </c>
      <c r="D272" s="78">
        <f t="shared" si="60"/>
        <v>60</v>
      </c>
      <c r="E272" s="79">
        <f t="shared" si="61"/>
        <v>65</v>
      </c>
      <c r="F272" s="79">
        <v>28</v>
      </c>
      <c r="G272" s="79">
        <f t="shared" si="62"/>
        <v>7</v>
      </c>
      <c r="H272" s="79">
        <f t="shared" si="63"/>
        <v>11</v>
      </c>
      <c r="I272" s="80">
        <v>4595.66</v>
      </c>
      <c r="J272" s="80">
        <f>'Fator aplicado no salr'!$I$33*I272</f>
        <v>4062.6737684153245</v>
      </c>
      <c r="K272" s="79">
        <f t="shared" si="64"/>
        <v>11</v>
      </c>
      <c r="L272" s="92">
        <f t="shared" si="65"/>
        <v>0.52678752539162021</v>
      </c>
      <c r="M272" s="79">
        <f t="shared" si="66"/>
        <v>60</v>
      </c>
      <c r="N272" s="79">
        <f>VLOOKUP(D272,'IBGE 2014'!$A$9:$I$120,3,0)/VLOOKUP(C272,'IBGE 2014'!$A$9:$I$120,3,0)</f>
        <v>0.92081167538083242</v>
      </c>
      <c r="O272" s="79">
        <f>VLOOKUP(D272,'IBGE 2014'!$A$9:$I$120,6,0)</f>
        <v>11.482229001501651</v>
      </c>
      <c r="P272" s="80">
        <f t="shared" si="67"/>
        <v>294162.83733346686</v>
      </c>
      <c r="Q272" s="80">
        <f t="shared" si="68"/>
        <v>141293.5667</v>
      </c>
      <c r="R272" s="80">
        <f t="shared" si="69"/>
        <v>152869.27063346686</v>
      </c>
      <c r="S272" s="80">
        <f t="shared" si="70"/>
        <v>10</v>
      </c>
      <c r="T272" s="80">
        <f t="shared" si="71"/>
        <v>0.55839477691511752</v>
      </c>
      <c r="U272" s="80">
        <f>VLOOKUP(D272,'IBGE 2014'!$A$9:$I$120,3,0)/VLOOKUP(C272+1,'IBGE 2014'!$A$9:$I$120,3,0)</f>
        <v>0.92550978819157592</v>
      </c>
      <c r="V272" s="80">
        <f t="shared" si="72"/>
        <v>313403.52007530269</v>
      </c>
      <c r="W272" s="80">
        <f t="shared" si="73"/>
        <v>128448.69699999999</v>
      </c>
      <c r="X272" s="80">
        <f t="shared" si="74"/>
        <v>184954.8230753027</v>
      </c>
      <c r="Y272" s="120"/>
    </row>
    <row r="273" spans="1:25">
      <c r="A273" s="77">
        <v>261</v>
      </c>
      <c r="B273" s="79">
        <v>2</v>
      </c>
      <c r="C273" s="78">
        <v>51</v>
      </c>
      <c r="D273" s="78">
        <f t="shared" si="60"/>
        <v>55</v>
      </c>
      <c r="E273" s="79">
        <f t="shared" si="61"/>
        <v>60</v>
      </c>
      <c r="F273" s="79">
        <v>28</v>
      </c>
      <c r="G273" s="79">
        <f t="shared" si="62"/>
        <v>2</v>
      </c>
      <c r="H273" s="79">
        <f t="shared" si="63"/>
        <v>4</v>
      </c>
      <c r="I273" s="80">
        <v>2746.49</v>
      </c>
      <c r="J273" s="80">
        <f>'Fator aplicado no salr'!$I$33*I273</f>
        <v>2427.9630952278899</v>
      </c>
      <c r="K273" s="79">
        <f t="shared" si="64"/>
        <v>4</v>
      </c>
      <c r="L273" s="92">
        <f t="shared" si="65"/>
        <v>0.79209366323802022</v>
      </c>
      <c r="M273" s="79">
        <f t="shared" si="66"/>
        <v>55</v>
      </c>
      <c r="N273" s="79">
        <f>VLOOKUP(D273,'IBGE 2014'!$A$9:$I$120,3,0)/VLOOKUP(C273,'IBGE 2014'!$A$9:$I$120,3,0)</f>
        <v>0.97397051599678397</v>
      </c>
      <c r="O273" s="79">
        <f>VLOOKUP(D273,'IBGE 2014'!$A$9:$I$120,6,0)</f>
        <v>12.461864196915771</v>
      </c>
      <c r="P273" s="80">
        <f t="shared" si="67"/>
        <v>303452.55382958066</v>
      </c>
      <c r="Q273" s="80">
        <f t="shared" si="68"/>
        <v>30705.758199999997</v>
      </c>
      <c r="R273" s="80">
        <f t="shared" si="69"/>
        <v>272746.79562958068</v>
      </c>
      <c r="S273" s="80">
        <f t="shared" si="70"/>
        <v>3</v>
      </c>
      <c r="T273" s="80">
        <f t="shared" si="71"/>
        <v>0.83961928303230149</v>
      </c>
      <c r="U273" s="80">
        <f>VLOOKUP(D273,'IBGE 2014'!$A$9:$I$120,3,0)/VLOOKUP(C273+1,'IBGE 2014'!$A$9:$I$120,3,0)</f>
        <v>0.97973099069896252</v>
      </c>
      <c r="V273" s="80">
        <f t="shared" si="72"/>
        <v>323562.13898598234</v>
      </c>
      <c r="W273" s="80">
        <f t="shared" si="73"/>
        <v>23029.318649999997</v>
      </c>
      <c r="X273" s="80">
        <f t="shared" si="74"/>
        <v>300532.82033598237</v>
      </c>
      <c r="Y273" s="120"/>
    </row>
    <row r="274" spans="1:25">
      <c r="A274" s="77">
        <v>262</v>
      </c>
      <c r="B274" s="79">
        <v>2</v>
      </c>
      <c r="C274" s="78">
        <v>46</v>
      </c>
      <c r="D274" s="78">
        <f t="shared" si="60"/>
        <v>55</v>
      </c>
      <c r="E274" s="79">
        <f t="shared" si="61"/>
        <v>60</v>
      </c>
      <c r="F274" s="79">
        <v>28</v>
      </c>
      <c r="G274" s="79">
        <f t="shared" si="62"/>
        <v>2</v>
      </c>
      <c r="H274" s="79">
        <f t="shared" si="63"/>
        <v>9</v>
      </c>
      <c r="I274" s="80">
        <v>2650.12</v>
      </c>
      <c r="J274" s="80">
        <f>'Fator aplicado no salr'!$I$33*I274</f>
        <v>2342.7697016647926</v>
      </c>
      <c r="K274" s="79">
        <f t="shared" si="64"/>
        <v>9</v>
      </c>
      <c r="L274" s="92">
        <f t="shared" si="65"/>
        <v>0.59189846353002462</v>
      </c>
      <c r="M274" s="79">
        <f t="shared" si="66"/>
        <v>55</v>
      </c>
      <c r="N274" s="79">
        <f>VLOOKUP(D274,'IBGE 2014'!$A$9:$I$120,3,0)/VLOOKUP(C274,'IBGE 2014'!$A$9:$I$120,3,0)</f>
        <v>0.95110628182128787</v>
      </c>
      <c r="O274" s="79">
        <f>VLOOKUP(D274,'IBGE 2014'!$A$9:$I$120,6,0)</f>
        <v>12.461864196915771</v>
      </c>
      <c r="P274" s="80">
        <f t="shared" si="67"/>
        <v>213664.42973355693</v>
      </c>
      <c r="Q274" s="80">
        <f t="shared" si="68"/>
        <v>66663.768599999996</v>
      </c>
      <c r="R274" s="80">
        <f t="shared" si="69"/>
        <v>147000.66113355692</v>
      </c>
      <c r="S274" s="80">
        <f t="shared" si="70"/>
        <v>8</v>
      </c>
      <c r="T274" s="80">
        <f t="shared" si="71"/>
        <v>0.62741237134182615</v>
      </c>
      <c r="U274" s="80">
        <f>VLOOKUP(D274,'IBGE 2014'!$A$9:$I$120,3,0)/VLOOKUP(C274+1,'IBGE 2014'!$A$9:$I$120,3,0)</f>
        <v>0.95498601871751687</v>
      </c>
      <c r="V274" s="80">
        <f t="shared" si="72"/>
        <v>227408.16648186819</v>
      </c>
      <c r="W274" s="80">
        <f t="shared" si="73"/>
        <v>59256.683199999999</v>
      </c>
      <c r="X274" s="80">
        <f t="shared" si="74"/>
        <v>168151.48328186819</v>
      </c>
      <c r="Y274" s="120"/>
    </row>
    <row r="275" spans="1:25">
      <c r="A275" s="77">
        <v>263</v>
      </c>
      <c r="B275" s="79">
        <v>2</v>
      </c>
      <c r="C275" s="78">
        <v>47</v>
      </c>
      <c r="D275" s="78">
        <f t="shared" si="60"/>
        <v>55</v>
      </c>
      <c r="E275" s="79">
        <f t="shared" si="61"/>
        <v>60</v>
      </c>
      <c r="F275" s="79">
        <v>28</v>
      </c>
      <c r="G275" s="79">
        <f t="shared" si="62"/>
        <v>2</v>
      </c>
      <c r="H275" s="79">
        <f t="shared" si="63"/>
        <v>8</v>
      </c>
      <c r="I275" s="80">
        <v>2746.49</v>
      </c>
      <c r="J275" s="80">
        <f>'Fator aplicado no salr'!$I$33*I275</f>
        <v>2427.9630952278899</v>
      </c>
      <c r="K275" s="79">
        <f t="shared" si="64"/>
        <v>8</v>
      </c>
      <c r="L275" s="92">
        <f t="shared" si="65"/>
        <v>0.62741237134182615</v>
      </c>
      <c r="M275" s="79">
        <f t="shared" si="66"/>
        <v>55</v>
      </c>
      <c r="N275" s="79">
        <f>VLOOKUP(D275,'IBGE 2014'!$A$9:$I$120,3,0)/VLOOKUP(C275,'IBGE 2014'!$A$9:$I$120,3,0)</f>
        <v>0.95498601871751687</v>
      </c>
      <c r="O275" s="79">
        <f>VLOOKUP(D275,'IBGE 2014'!$A$9:$I$120,6,0)</f>
        <v>12.461864196915771</v>
      </c>
      <c r="P275" s="80">
        <f t="shared" si="67"/>
        <v>235677.72597496945</v>
      </c>
      <c r="Q275" s="80">
        <f t="shared" si="68"/>
        <v>61411.516399999993</v>
      </c>
      <c r="R275" s="80">
        <f t="shared" si="69"/>
        <v>174266.20957496946</v>
      </c>
      <c r="S275" s="80">
        <f t="shared" si="70"/>
        <v>7</v>
      </c>
      <c r="T275" s="80">
        <f t="shared" si="71"/>
        <v>0.66505711362233577</v>
      </c>
      <c r="U275" s="80">
        <f>VLOOKUP(D275,'IBGE 2014'!$A$9:$I$120,3,0)/VLOOKUP(C275+1,'IBGE 2014'!$A$9:$I$120,3,0)</f>
        <v>0.95918664064922943</v>
      </c>
      <c r="V275" s="80">
        <f t="shared" si="72"/>
        <v>250917.24604597306</v>
      </c>
      <c r="W275" s="80">
        <f t="shared" si="73"/>
        <v>53735.076849999998</v>
      </c>
      <c r="X275" s="80">
        <f t="shared" si="74"/>
        <v>197182.16919597308</v>
      </c>
      <c r="Y275" s="120"/>
    </row>
    <row r="276" spans="1:25">
      <c r="A276" s="77">
        <v>264</v>
      </c>
      <c r="B276" s="79">
        <v>1</v>
      </c>
      <c r="C276" s="78">
        <v>57</v>
      </c>
      <c r="D276" s="78">
        <f t="shared" si="60"/>
        <v>64</v>
      </c>
      <c r="E276" s="79">
        <f t="shared" si="61"/>
        <v>65</v>
      </c>
      <c r="F276" s="79">
        <v>28</v>
      </c>
      <c r="G276" s="79">
        <f t="shared" si="62"/>
        <v>7</v>
      </c>
      <c r="H276" s="79">
        <f t="shared" si="63"/>
        <v>7</v>
      </c>
      <c r="I276" s="80">
        <v>1204.5999999999999</v>
      </c>
      <c r="J276" s="80">
        <f>'Fator aplicado no salr'!$I$33*I276</f>
        <v>1064.895318938542</v>
      </c>
      <c r="K276" s="79">
        <f t="shared" si="64"/>
        <v>7</v>
      </c>
      <c r="L276" s="92">
        <f t="shared" si="65"/>
        <v>0.66505711362233577</v>
      </c>
      <c r="M276" s="79">
        <f t="shared" si="66"/>
        <v>64</v>
      </c>
      <c r="N276" s="79">
        <f>VLOOKUP(D276,'IBGE 2014'!$A$9:$I$120,3,0)/VLOOKUP(C276,'IBGE 2014'!$A$9:$I$120,3,0)</f>
        <v>0.92375721865296856</v>
      </c>
      <c r="O276" s="79">
        <f>VLOOKUP(D276,'IBGE 2014'!$A$9:$I$120,6,0)</f>
        <v>10.595687644814832</v>
      </c>
      <c r="P276" s="80">
        <f t="shared" si="67"/>
        <v>90114.817115661252</v>
      </c>
      <c r="Q276" s="80">
        <f t="shared" si="68"/>
        <v>23567.998999999996</v>
      </c>
      <c r="R276" s="80">
        <f t="shared" si="69"/>
        <v>66546.818115661255</v>
      </c>
      <c r="S276" s="80">
        <f t="shared" si="70"/>
        <v>6</v>
      </c>
      <c r="T276" s="80">
        <f t="shared" si="71"/>
        <v>0.70496054043967604</v>
      </c>
      <c r="U276" s="80">
        <f>VLOOKUP(D276,'IBGE 2014'!$A$9:$I$120,3,0)/VLOOKUP(C276+1,'IBGE 2014'!$A$9:$I$120,3,0)</f>
        <v>0.93218253248166616</v>
      </c>
      <c r="V276" s="80">
        <f t="shared" si="72"/>
        <v>96392.9311089158</v>
      </c>
      <c r="W276" s="80">
        <f t="shared" si="73"/>
        <v>20201.141999999996</v>
      </c>
      <c r="X276" s="80">
        <f t="shared" si="74"/>
        <v>76191.789108915807</v>
      </c>
      <c r="Y276" s="120"/>
    </row>
    <row r="277" spans="1:25">
      <c r="A277" s="77">
        <v>265</v>
      </c>
      <c r="B277" s="79">
        <v>1</v>
      </c>
      <c r="C277" s="78">
        <v>49</v>
      </c>
      <c r="D277" s="78">
        <f t="shared" si="60"/>
        <v>60</v>
      </c>
      <c r="E277" s="79">
        <f t="shared" si="61"/>
        <v>65</v>
      </c>
      <c r="F277" s="79">
        <v>28</v>
      </c>
      <c r="G277" s="79">
        <f t="shared" si="62"/>
        <v>7</v>
      </c>
      <c r="H277" s="79">
        <f t="shared" si="63"/>
        <v>11</v>
      </c>
      <c r="I277" s="80">
        <v>1204.5999999999999</v>
      </c>
      <c r="J277" s="80">
        <f>'Fator aplicado no salr'!$I$33*I277</f>
        <v>1064.895318938542</v>
      </c>
      <c r="K277" s="79">
        <f t="shared" si="64"/>
        <v>11</v>
      </c>
      <c r="L277" s="92">
        <f t="shared" si="65"/>
        <v>0.52678752539162021</v>
      </c>
      <c r="M277" s="79">
        <f t="shared" si="66"/>
        <v>60</v>
      </c>
      <c r="N277" s="79">
        <f>VLOOKUP(D277,'IBGE 2014'!$A$9:$I$120,3,0)/VLOOKUP(C277,'IBGE 2014'!$A$9:$I$120,3,0)</f>
        <v>0.92081167538083242</v>
      </c>
      <c r="O277" s="79">
        <f>VLOOKUP(D277,'IBGE 2014'!$A$9:$I$120,6,0)</f>
        <v>11.482229001501651</v>
      </c>
      <c r="P277" s="80">
        <f t="shared" si="67"/>
        <v>77105.041245848086</v>
      </c>
      <c r="Q277" s="80">
        <f t="shared" si="68"/>
        <v>37035.426999999996</v>
      </c>
      <c r="R277" s="80">
        <f t="shared" si="69"/>
        <v>40069.61424584809</v>
      </c>
      <c r="S277" s="80">
        <f t="shared" si="70"/>
        <v>10</v>
      </c>
      <c r="T277" s="80">
        <f t="shared" si="71"/>
        <v>0.55839477691511752</v>
      </c>
      <c r="U277" s="80">
        <f>VLOOKUP(D277,'IBGE 2014'!$A$9:$I$120,3,0)/VLOOKUP(C277+1,'IBGE 2014'!$A$9:$I$120,3,0)</f>
        <v>0.92550978819157592</v>
      </c>
      <c r="V277" s="80">
        <f t="shared" si="72"/>
        <v>82148.348720903989</v>
      </c>
      <c r="W277" s="80">
        <f t="shared" si="73"/>
        <v>33668.569999999992</v>
      </c>
      <c r="X277" s="80">
        <f t="shared" si="74"/>
        <v>48479.778720903996</v>
      </c>
      <c r="Y277" s="120"/>
    </row>
    <row r="278" spans="1:25">
      <c r="A278" s="77">
        <v>266</v>
      </c>
      <c r="B278" s="79">
        <v>1</v>
      </c>
      <c r="C278" s="78">
        <v>51</v>
      </c>
      <c r="D278" s="78">
        <f t="shared" si="60"/>
        <v>60</v>
      </c>
      <c r="E278" s="79">
        <f t="shared" si="61"/>
        <v>65</v>
      </c>
      <c r="F278" s="79">
        <v>28</v>
      </c>
      <c r="G278" s="79">
        <f t="shared" si="62"/>
        <v>7</v>
      </c>
      <c r="H278" s="79">
        <f t="shared" si="63"/>
        <v>9</v>
      </c>
      <c r="I278" s="80">
        <v>1204.5999999999999</v>
      </c>
      <c r="J278" s="80">
        <f>'Fator aplicado no salr'!$I$33*I278</f>
        <v>1064.895318938542</v>
      </c>
      <c r="K278" s="79">
        <f t="shared" si="64"/>
        <v>9</v>
      </c>
      <c r="L278" s="92">
        <f t="shared" si="65"/>
        <v>0.59189846353002462</v>
      </c>
      <c r="M278" s="79">
        <f t="shared" si="66"/>
        <v>60</v>
      </c>
      <c r="N278" s="79">
        <f>VLOOKUP(D278,'IBGE 2014'!$A$9:$I$120,3,0)/VLOOKUP(C278,'IBGE 2014'!$A$9:$I$120,3,0)</f>
        <v>0.93059405782792626</v>
      </c>
      <c r="O278" s="79">
        <f>VLOOKUP(D278,'IBGE 2014'!$A$9:$I$120,6,0)</f>
        <v>11.482229001501651</v>
      </c>
      <c r="P278" s="80">
        <f t="shared" si="67"/>
        <v>87555.606785305019</v>
      </c>
      <c r="Q278" s="80">
        <f t="shared" si="68"/>
        <v>30301.712999999996</v>
      </c>
      <c r="R278" s="80">
        <f t="shared" si="69"/>
        <v>57253.893785305023</v>
      </c>
      <c r="S278" s="80">
        <f t="shared" si="70"/>
        <v>8</v>
      </c>
      <c r="T278" s="80">
        <f t="shared" si="71"/>
        <v>0.62741237134182615</v>
      </c>
      <c r="U278" s="80">
        <f>VLOOKUP(D278,'IBGE 2014'!$A$9:$I$120,3,0)/VLOOKUP(C278+1,'IBGE 2014'!$A$9:$I$120,3,0)</f>
        <v>0.93609798576010728</v>
      </c>
      <c r="V278" s="80">
        <f t="shared" si="72"/>
        <v>93357.854643658313</v>
      </c>
      <c r="W278" s="80">
        <f t="shared" si="73"/>
        <v>26934.855999999996</v>
      </c>
      <c r="X278" s="80">
        <f t="shared" si="74"/>
        <v>66422.998643658313</v>
      </c>
      <c r="Y278" s="120"/>
    </row>
    <row r="279" spans="1:25">
      <c r="A279" s="77">
        <v>267</v>
      </c>
      <c r="B279" s="79">
        <v>2</v>
      </c>
      <c r="C279" s="78">
        <v>61</v>
      </c>
      <c r="D279" s="78">
        <f t="shared" si="60"/>
        <v>61</v>
      </c>
      <c r="E279" s="79">
        <f t="shared" si="61"/>
        <v>60</v>
      </c>
      <c r="F279" s="79">
        <v>28</v>
      </c>
      <c r="G279" s="79">
        <f t="shared" si="62"/>
        <v>2</v>
      </c>
      <c r="H279" s="79">
        <f t="shared" si="63"/>
        <v>0</v>
      </c>
      <c r="I279" s="80">
        <v>12270.72</v>
      </c>
      <c r="J279" s="80">
        <f>'Fator aplicado no salr'!$I$33*I279</f>
        <v>10847.611064258299</v>
      </c>
      <c r="K279" s="79">
        <f t="shared" si="64"/>
        <v>0</v>
      </c>
      <c r="L279" s="92">
        <f t="shared" si="65"/>
        <v>1</v>
      </c>
      <c r="M279" s="79">
        <f t="shared" si="66"/>
        <v>61</v>
      </c>
      <c r="N279" s="79">
        <f>VLOOKUP(D279,'IBGE 2014'!$A$9:$I$120,3,0)/VLOOKUP(C279,'IBGE 2014'!$A$9:$I$120,3,0)</f>
        <v>1</v>
      </c>
      <c r="O279" s="79">
        <f>VLOOKUP(D279,'IBGE 2014'!$A$9:$I$120,6,0)</f>
        <v>11.26894206432668</v>
      </c>
      <c r="P279" s="80">
        <f t="shared" si="67"/>
        <v>1589134.3080531862</v>
      </c>
      <c r="Q279" s="80">
        <f t="shared" si="68"/>
        <v>80704.447941179096</v>
      </c>
      <c r="R279" s="80">
        <f t="shared" si="69"/>
        <v>1508429.860112007</v>
      </c>
      <c r="S279" s="80">
        <f t="shared" si="70"/>
        <v>0</v>
      </c>
      <c r="T279" s="80">
        <f t="shared" si="71"/>
        <v>1</v>
      </c>
      <c r="U279" s="80">
        <f>VLOOKUP(D279,'IBGE 2014'!$A$9:$I$120,3,0)/VLOOKUP(C279+1,'IBGE 2014'!$A$9:$I$120,3,0)</f>
        <v>1.0120707928948234</v>
      </c>
      <c r="V279" s="80">
        <f t="shared" si="72"/>
        <v>1608316.4191677547</v>
      </c>
      <c r="W279" s="80">
        <f t="shared" si="73"/>
        <v>81678.614617968124</v>
      </c>
      <c r="X279" s="80">
        <f t="shared" si="74"/>
        <v>1526637.8045497865</v>
      </c>
      <c r="Y279" s="120"/>
    </row>
    <row r="280" spans="1:25">
      <c r="A280" s="77">
        <v>268</v>
      </c>
      <c r="B280" s="79">
        <v>2</v>
      </c>
      <c r="C280" s="78">
        <v>57</v>
      </c>
      <c r="D280" s="78">
        <f t="shared" si="60"/>
        <v>60</v>
      </c>
      <c r="E280" s="79">
        <f t="shared" si="61"/>
        <v>60</v>
      </c>
      <c r="F280" s="79">
        <v>27</v>
      </c>
      <c r="G280" s="79">
        <f t="shared" si="62"/>
        <v>3</v>
      </c>
      <c r="H280" s="79">
        <f t="shared" si="63"/>
        <v>3</v>
      </c>
      <c r="I280" s="80">
        <v>2482.6</v>
      </c>
      <c r="J280" s="80">
        <f>'Fator aplicado no salr'!$I$33*I280</f>
        <v>2194.6779999973637</v>
      </c>
      <c r="K280" s="79">
        <f t="shared" si="64"/>
        <v>3</v>
      </c>
      <c r="L280" s="92">
        <f t="shared" si="65"/>
        <v>0.83961928303230149</v>
      </c>
      <c r="M280" s="79">
        <f t="shared" si="66"/>
        <v>60</v>
      </c>
      <c r="N280" s="79">
        <f>VLOOKUP(D280,'IBGE 2014'!$A$9:$I$120,3,0)/VLOOKUP(C280,'IBGE 2014'!$A$9:$I$120,3,0)</f>
        <v>0.97119061291113273</v>
      </c>
      <c r="O280" s="79">
        <f>VLOOKUP(D280,'IBGE 2014'!$A$9:$I$120,6,0)</f>
        <v>11.482229001501651</v>
      </c>
      <c r="P280" s="80">
        <f t="shared" si="67"/>
        <v>267132.81884629885</v>
      </c>
      <c r="Q280" s="80">
        <f t="shared" si="68"/>
        <v>20816.601000000002</v>
      </c>
      <c r="R280" s="80">
        <f t="shared" si="69"/>
        <v>246316.21784629885</v>
      </c>
      <c r="S280" s="80">
        <f t="shared" si="70"/>
        <v>2</v>
      </c>
      <c r="T280" s="80">
        <f t="shared" si="71"/>
        <v>0.88999644001423972</v>
      </c>
      <c r="U280" s="80">
        <f>VLOOKUP(D280,'IBGE 2014'!$A$9:$I$120,3,0)/VLOOKUP(C280+1,'IBGE 2014'!$A$9:$I$120,3,0)</f>
        <v>0.98004855256890711</v>
      </c>
      <c r="V280" s="80">
        <f t="shared" si="72"/>
        <v>285743.41299425077</v>
      </c>
      <c r="W280" s="80">
        <f t="shared" si="73"/>
        <v>13877.734</v>
      </c>
      <c r="X280" s="80">
        <f t="shared" si="74"/>
        <v>271865.67899425077</v>
      </c>
      <c r="Y280" s="120"/>
    </row>
    <row r="281" spans="1:25">
      <c r="A281" s="77">
        <v>269</v>
      </c>
      <c r="B281" s="79">
        <v>1</v>
      </c>
      <c r="C281" s="78">
        <v>52</v>
      </c>
      <c r="D281" s="78">
        <f t="shared" si="60"/>
        <v>60</v>
      </c>
      <c r="E281" s="79">
        <f t="shared" si="61"/>
        <v>65</v>
      </c>
      <c r="F281" s="79">
        <v>27</v>
      </c>
      <c r="G281" s="79">
        <f t="shared" si="62"/>
        <v>8</v>
      </c>
      <c r="H281" s="79">
        <f t="shared" si="63"/>
        <v>8</v>
      </c>
      <c r="I281" s="80">
        <v>1204.5999999999999</v>
      </c>
      <c r="J281" s="80">
        <f>'Fator aplicado no salr'!$I$33*I281</f>
        <v>1064.895318938542</v>
      </c>
      <c r="K281" s="79">
        <f t="shared" si="64"/>
        <v>8</v>
      </c>
      <c r="L281" s="92">
        <f t="shared" si="65"/>
        <v>0.62741237134182615</v>
      </c>
      <c r="M281" s="79">
        <f t="shared" si="66"/>
        <v>60</v>
      </c>
      <c r="N281" s="79">
        <f>VLOOKUP(D281,'IBGE 2014'!$A$9:$I$120,3,0)/VLOOKUP(C281,'IBGE 2014'!$A$9:$I$120,3,0)</f>
        <v>0.93609798576010728</v>
      </c>
      <c r="O281" s="79">
        <f>VLOOKUP(D281,'IBGE 2014'!$A$9:$I$120,6,0)</f>
        <v>11.482229001501651</v>
      </c>
      <c r="P281" s="80">
        <f t="shared" si="67"/>
        <v>93357.854643658327</v>
      </c>
      <c r="Q281" s="80">
        <f t="shared" si="68"/>
        <v>26934.855999999996</v>
      </c>
      <c r="R281" s="80">
        <f t="shared" si="69"/>
        <v>66422.998643658328</v>
      </c>
      <c r="S281" s="80">
        <f t="shared" si="70"/>
        <v>7</v>
      </c>
      <c r="T281" s="80">
        <f t="shared" si="71"/>
        <v>0.66505711362233577</v>
      </c>
      <c r="U281" s="80">
        <f>VLOOKUP(D281,'IBGE 2014'!$A$9:$I$120,3,0)/VLOOKUP(C281+1,'IBGE 2014'!$A$9:$I$120,3,0)</f>
        <v>0.94205397670544133</v>
      </c>
      <c r="V281" s="80">
        <f t="shared" si="72"/>
        <v>99588.961770357157</v>
      </c>
      <c r="W281" s="80">
        <f t="shared" si="73"/>
        <v>23567.998999999996</v>
      </c>
      <c r="X281" s="80">
        <f t="shared" si="74"/>
        <v>76020.96277035716</v>
      </c>
      <c r="Y281" s="120"/>
    </row>
    <row r="282" spans="1:25">
      <c r="A282" s="77">
        <v>270</v>
      </c>
      <c r="B282" s="79">
        <v>1</v>
      </c>
      <c r="C282" s="78">
        <v>63</v>
      </c>
      <c r="D282" s="78">
        <f t="shared" si="60"/>
        <v>70</v>
      </c>
      <c r="E282" s="79">
        <f t="shared" si="61"/>
        <v>65</v>
      </c>
      <c r="F282" s="79">
        <v>27</v>
      </c>
      <c r="G282" s="79">
        <f t="shared" si="62"/>
        <v>8</v>
      </c>
      <c r="H282" s="79">
        <f t="shared" si="63"/>
        <v>7</v>
      </c>
      <c r="I282" s="80">
        <v>1300.97</v>
      </c>
      <c r="J282" s="80">
        <f>'Fator aplicado no salr'!$I$33*I282</f>
        <v>1150.0887125016397</v>
      </c>
      <c r="K282" s="79">
        <f t="shared" si="64"/>
        <v>7</v>
      </c>
      <c r="L282" s="92">
        <f t="shared" si="65"/>
        <v>0.66505711362233577</v>
      </c>
      <c r="M282" s="79">
        <f t="shared" si="66"/>
        <v>70</v>
      </c>
      <c r="N282" s="79">
        <f>VLOOKUP(D282,'IBGE 2014'!$A$9:$I$120,3,0)/VLOOKUP(C282,'IBGE 2014'!$A$9:$I$120,3,0)</f>
        <v>0.88090641113249846</v>
      </c>
      <c r="O282" s="79">
        <f>VLOOKUP(D282,'IBGE 2014'!$A$9:$I$120,6,0)</f>
        <v>9.1340168195096396</v>
      </c>
      <c r="P282" s="80">
        <f t="shared" si="67"/>
        <v>80006.489370865092</v>
      </c>
      <c r="Q282" s="80">
        <f t="shared" si="68"/>
        <v>25453.478050000002</v>
      </c>
      <c r="R282" s="80">
        <f t="shared" si="69"/>
        <v>54553.011320865087</v>
      </c>
      <c r="S282" s="80">
        <f t="shared" si="70"/>
        <v>6</v>
      </c>
      <c r="T282" s="80">
        <f t="shared" si="71"/>
        <v>0.70496054043967604</v>
      </c>
      <c r="U282" s="80">
        <f>VLOOKUP(D282,'IBGE 2014'!$A$9:$I$120,3,0)/VLOOKUP(C282+1,'IBGE 2014'!$A$9:$I$120,3,0)</f>
        <v>0.89330498213394294</v>
      </c>
      <c r="V282" s="80">
        <f t="shared" si="72"/>
        <v>86000.517573855672</v>
      </c>
      <c r="W282" s="80">
        <f t="shared" si="73"/>
        <v>21817.266900000002</v>
      </c>
      <c r="X282" s="80">
        <f t="shared" si="74"/>
        <v>64183.250673855669</v>
      </c>
      <c r="Y282" s="120"/>
    </row>
    <row r="283" spans="1:25">
      <c r="A283" s="77">
        <v>271</v>
      </c>
      <c r="B283" s="79">
        <v>1</v>
      </c>
      <c r="C283" s="78">
        <v>50</v>
      </c>
      <c r="D283" s="78">
        <f t="shared" si="60"/>
        <v>60</v>
      </c>
      <c r="E283" s="79">
        <f t="shared" si="61"/>
        <v>65</v>
      </c>
      <c r="F283" s="79">
        <v>27</v>
      </c>
      <c r="G283" s="79">
        <f t="shared" si="62"/>
        <v>8</v>
      </c>
      <c r="H283" s="79">
        <f t="shared" si="63"/>
        <v>10</v>
      </c>
      <c r="I283" s="80">
        <v>1397.34</v>
      </c>
      <c r="J283" s="80">
        <f>'Fator aplicado no salr'!$I$33*I283</f>
        <v>1235.282106064737</v>
      </c>
      <c r="K283" s="79">
        <f t="shared" si="64"/>
        <v>10</v>
      </c>
      <c r="L283" s="92">
        <f t="shared" si="65"/>
        <v>0.55839477691511752</v>
      </c>
      <c r="M283" s="79">
        <f t="shared" si="66"/>
        <v>60</v>
      </c>
      <c r="N283" s="79">
        <f>VLOOKUP(D283,'IBGE 2014'!$A$9:$I$120,3,0)/VLOOKUP(C283,'IBGE 2014'!$A$9:$I$120,3,0)</f>
        <v>0.92550978819157592</v>
      </c>
      <c r="O283" s="79">
        <f>VLOOKUP(D283,'IBGE 2014'!$A$9:$I$120,6,0)</f>
        <v>11.482229001501651</v>
      </c>
      <c r="P283" s="80">
        <f t="shared" si="67"/>
        <v>95292.357298412724</v>
      </c>
      <c r="Q283" s="80">
        <f t="shared" si="68"/>
        <v>39055.652999999998</v>
      </c>
      <c r="R283" s="80">
        <f t="shared" si="69"/>
        <v>56236.704298412726</v>
      </c>
      <c r="S283" s="80">
        <f t="shared" si="70"/>
        <v>9</v>
      </c>
      <c r="T283" s="80">
        <f t="shared" si="71"/>
        <v>0.59189846353002462</v>
      </c>
      <c r="U283" s="80">
        <f>VLOOKUP(D283,'IBGE 2014'!$A$9:$I$120,3,0)/VLOOKUP(C283+1,'IBGE 2014'!$A$9:$I$120,3,0)</f>
        <v>0.93059405782792626</v>
      </c>
      <c r="V283" s="80">
        <f t="shared" si="72"/>
        <v>101564.79460848258</v>
      </c>
      <c r="W283" s="80">
        <f t="shared" si="73"/>
        <v>35150.087699999996</v>
      </c>
      <c r="X283" s="80">
        <f t="shared" si="74"/>
        <v>66414.706908482593</v>
      </c>
      <c r="Y283" s="120"/>
    </row>
    <row r="284" spans="1:25">
      <c r="A284" s="77">
        <v>272</v>
      </c>
      <c r="B284" s="79">
        <v>1</v>
      </c>
      <c r="C284" s="78">
        <v>55</v>
      </c>
      <c r="D284" s="78">
        <f t="shared" si="60"/>
        <v>63</v>
      </c>
      <c r="E284" s="79">
        <f t="shared" si="61"/>
        <v>65</v>
      </c>
      <c r="F284" s="79">
        <v>27</v>
      </c>
      <c r="G284" s="79">
        <f t="shared" si="62"/>
        <v>8</v>
      </c>
      <c r="H284" s="79">
        <f t="shared" si="63"/>
        <v>8</v>
      </c>
      <c r="I284" s="80">
        <v>1252.78</v>
      </c>
      <c r="J284" s="80">
        <f>'Fator aplicado no salr'!$I$33*I284</f>
        <v>1107.4875956000553</v>
      </c>
      <c r="K284" s="79">
        <f t="shared" si="64"/>
        <v>8</v>
      </c>
      <c r="L284" s="92">
        <f t="shared" si="65"/>
        <v>0.62741237134182615</v>
      </c>
      <c r="M284" s="79">
        <f t="shared" si="66"/>
        <v>63</v>
      </c>
      <c r="N284" s="79">
        <f>VLOOKUP(D284,'IBGE 2014'!$A$9:$I$120,3,0)/VLOOKUP(C284,'IBGE 2014'!$A$9:$I$120,3,0)</f>
        <v>0.92159013968187453</v>
      </c>
      <c r="O284" s="79">
        <f>VLOOKUP(D284,'IBGE 2014'!$A$9:$I$120,6,0)</f>
        <v>10.825249101319233</v>
      </c>
      <c r="P284" s="80">
        <f t="shared" si="67"/>
        <v>90117.890899848702</v>
      </c>
      <c r="Q284" s="80">
        <f t="shared" si="68"/>
        <v>28012.160799999998</v>
      </c>
      <c r="R284" s="80">
        <f t="shared" si="69"/>
        <v>62105.730099848704</v>
      </c>
      <c r="S284" s="80">
        <f t="shared" si="70"/>
        <v>7</v>
      </c>
      <c r="T284" s="80">
        <f t="shared" si="71"/>
        <v>0.66505711362233577</v>
      </c>
      <c r="U284" s="80">
        <f>VLOOKUP(D284,'IBGE 2014'!$A$9:$I$120,3,0)/VLOOKUP(C284+1,'IBGE 2014'!$A$9:$I$120,3,0)</f>
        <v>0.92886925359501704</v>
      </c>
      <c r="V284" s="80">
        <f t="shared" si="72"/>
        <v>96279.461463932937</v>
      </c>
      <c r="W284" s="80">
        <f t="shared" si="73"/>
        <v>24510.640699999996</v>
      </c>
      <c r="X284" s="80">
        <f t="shared" si="74"/>
        <v>71768.820763932948</v>
      </c>
      <c r="Y284" s="120"/>
    </row>
    <row r="285" spans="1:25">
      <c r="A285" s="77">
        <v>273</v>
      </c>
      <c r="B285" s="79">
        <v>1</v>
      </c>
      <c r="C285" s="78">
        <v>49</v>
      </c>
      <c r="D285" s="78">
        <f t="shared" si="60"/>
        <v>60</v>
      </c>
      <c r="E285" s="79">
        <f t="shared" si="61"/>
        <v>65</v>
      </c>
      <c r="F285" s="79">
        <v>27</v>
      </c>
      <c r="G285" s="79">
        <f t="shared" si="62"/>
        <v>8</v>
      </c>
      <c r="H285" s="79">
        <f t="shared" si="63"/>
        <v>11</v>
      </c>
      <c r="I285" s="80">
        <v>1300.97</v>
      </c>
      <c r="J285" s="80">
        <f>'Fator aplicado no salr'!$I$33*I285</f>
        <v>1150.0887125016397</v>
      </c>
      <c r="K285" s="79">
        <f t="shared" si="64"/>
        <v>11</v>
      </c>
      <c r="L285" s="92">
        <f t="shared" si="65"/>
        <v>0.52678752539162021</v>
      </c>
      <c r="M285" s="79">
        <f t="shared" si="66"/>
        <v>60</v>
      </c>
      <c r="N285" s="79">
        <f>VLOOKUP(D285,'IBGE 2014'!$A$9:$I$120,3,0)/VLOOKUP(C285,'IBGE 2014'!$A$9:$I$120,3,0)</f>
        <v>0.92081167538083242</v>
      </c>
      <c r="O285" s="79">
        <f>VLOOKUP(D285,'IBGE 2014'!$A$9:$I$120,6,0)</f>
        <v>11.482229001501651</v>
      </c>
      <c r="P285" s="80">
        <f t="shared" si="67"/>
        <v>83273.572563183625</v>
      </c>
      <c r="Q285" s="80">
        <f t="shared" si="68"/>
        <v>39998.322650000002</v>
      </c>
      <c r="R285" s="80">
        <f t="shared" si="69"/>
        <v>43275.249913183623</v>
      </c>
      <c r="S285" s="80">
        <f t="shared" si="70"/>
        <v>10</v>
      </c>
      <c r="T285" s="80">
        <f t="shared" si="71"/>
        <v>0.55839477691511752</v>
      </c>
      <c r="U285" s="80">
        <f>VLOOKUP(D285,'IBGE 2014'!$A$9:$I$120,3,0)/VLOOKUP(C285+1,'IBGE 2014'!$A$9:$I$120,3,0)</f>
        <v>0.92550978819157592</v>
      </c>
      <c r="V285" s="80">
        <f t="shared" si="72"/>
        <v>88720.353009658371</v>
      </c>
      <c r="W285" s="80">
        <f t="shared" si="73"/>
        <v>36362.111499999999</v>
      </c>
      <c r="X285" s="80">
        <f t="shared" si="74"/>
        <v>52358.241509658372</v>
      </c>
      <c r="Y285" s="120"/>
    </row>
    <row r="286" spans="1:25">
      <c r="A286" s="77">
        <v>274</v>
      </c>
      <c r="B286" s="79">
        <v>2</v>
      </c>
      <c r="C286" s="78">
        <v>48</v>
      </c>
      <c r="D286" s="78">
        <f t="shared" si="60"/>
        <v>55</v>
      </c>
      <c r="E286" s="79">
        <f t="shared" si="61"/>
        <v>60</v>
      </c>
      <c r="F286" s="79">
        <v>27</v>
      </c>
      <c r="G286" s="79">
        <f t="shared" si="62"/>
        <v>3</v>
      </c>
      <c r="H286" s="79">
        <f t="shared" si="63"/>
        <v>7</v>
      </c>
      <c r="I286" s="80">
        <v>1882.6</v>
      </c>
      <c r="J286" s="80">
        <f>'Fator aplicado no salr'!$I$33*I286</f>
        <v>1664.2635957443958</v>
      </c>
      <c r="K286" s="79">
        <f t="shared" si="64"/>
        <v>7</v>
      </c>
      <c r="L286" s="92">
        <f t="shared" si="65"/>
        <v>0.66505711362233577</v>
      </c>
      <c r="M286" s="79">
        <f t="shared" si="66"/>
        <v>55</v>
      </c>
      <c r="N286" s="79">
        <f>VLOOKUP(D286,'IBGE 2014'!$A$9:$I$120,3,0)/VLOOKUP(C286,'IBGE 2014'!$A$9:$I$120,3,0)</f>
        <v>0.95918664064922943</v>
      </c>
      <c r="O286" s="79">
        <f>VLOOKUP(D286,'IBGE 2014'!$A$9:$I$120,6,0)</f>
        <v>12.461864196915771</v>
      </c>
      <c r="P286" s="80">
        <f t="shared" si="67"/>
        <v>171992.91000737264</v>
      </c>
      <c r="Q286" s="80">
        <f t="shared" si="68"/>
        <v>36833.068999999996</v>
      </c>
      <c r="R286" s="80">
        <f t="shared" si="69"/>
        <v>135159.84100737266</v>
      </c>
      <c r="S286" s="80">
        <f t="shared" si="70"/>
        <v>6</v>
      </c>
      <c r="T286" s="80">
        <f t="shared" si="71"/>
        <v>0.70496054043967604</v>
      </c>
      <c r="U286" s="80">
        <f>VLOOKUP(D286,'IBGE 2014'!$A$9:$I$120,3,0)/VLOOKUP(C286+1,'IBGE 2014'!$A$9:$I$120,3,0)</f>
        <v>0.96373216126033501</v>
      </c>
      <c r="V286" s="80">
        <f t="shared" si="72"/>
        <v>183176.45114084121</v>
      </c>
      <c r="W286" s="80">
        <f t="shared" si="73"/>
        <v>31571.201999999997</v>
      </c>
      <c r="X286" s="80">
        <f t="shared" si="74"/>
        <v>151605.24914084122</v>
      </c>
      <c r="Y286" s="120"/>
    </row>
    <row r="287" spans="1:25">
      <c r="A287" s="77">
        <v>275</v>
      </c>
      <c r="B287" s="79">
        <v>2</v>
      </c>
      <c r="C287" s="78">
        <v>53</v>
      </c>
      <c r="D287" s="78">
        <f t="shared" si="60"/>
        <v>56</v>
      </c>
      <c r="E287" s="79">
        <f t="shared" si="61"/>
        <v>60</v>
      </c>
      <c r="F287" s="79">
        <v>27</v>
      </c>
      <c r="G287" s="79">
        <f t="shared" si="62"/>
        <v>3</v>
      </c>
      <c r="H287" s="79">
        <f t="shared" si="63"/>
        <v>3</v>
      </c>
      <c r="I287" s="80">
        <v>5324.18</v>
      </c>
      <c r="J287" s="80">
        <f>'Fator aplicado no salr'!$I$33*I287</f>
        <v>4706.7029380592785</v>
      </c>
      <c r="K287" s="79">
        <f t="shared" si="64"/>
        <v>3</v>
      </c>
      <c r="L287" s="92">
        <f t="shared" si="65"/>
        <v>0.83961928303230149</v>
      </c>
      <c r="M287" s="79">
        <f t="shared" si="66"/>
        <v>56</v>
      </c>
      <c r="N287" s="79">
        <f>VLOOKUP(D287,'IBGE 2014'!$A$9:$I$120,3,0)/VLOOKUP(C287,'IBGE 2014'!$A$9:$I$120,3,0)</f>
        <v>0.97823805634697203</v>
      </c>
      <c r="O287" s="79">
        <f>VLOOKUP(D287,'IBGE 2014'!$A$9:$I$120,6,0)</f>
        <v>12.276875927517381</v>
      </c>
      <c r="P287" s="80">
        <f t="shared" si="67"/>
        <v>616985.51228515583</v>
      </c>
      <c r="Q287" s="80">
        <f t="shared" si="68"/>
        <v>44643.249300000003</v>
      </c>
      <c r="R287" s="80">
        <f t="shared" si="69"/>
        <v>572342.2629851558</v>
      </c>
      <c r="S287" s="80">
        <f t="shared" si="70"/>
        <v>2</v>
      </c>
      <c r="T287" s="80">
        <f t="shared" si="71"/>
        <v>0.88999644001423972</v>
      </c>
      <c r="U287" s="80">
        <f>VLOOKUP(D287,'IBGE 2014'!$A$9:$I$120,3,0)/VLOOKUP(C287+1,'IBGE 2014'!$A$9:$I$120,3,0)</f>
        <v>0.98492791148579995</v>
      </c>
      <c r="V287" s="80">
        <f t="shared" si="72"/>
        <v>658477.17022927059</v>
      </c>
      <c r="W287" s="80">
        <f t="shared" si="73"/>
        <v>29762.166200000003</v>
      </c>
      <c r="X287" s="80">
        <f t="shared" si="74"/>
        <v>628715.00402927061</v>
      </c>
      <c r="Y287" s="120"/>
    </row>
    <row r="288" spans="1:25">
      <c r="A288" s="77">
        <v>276</v>
      </c>
      <c r="B288" s="79">
        <v>1</v>
      </c>
      <c r="C288" s="78">
        <v>49</v>
      </c>
      <c r="D288" s="78">
        <f t="shared" si="60"/>
        <v>60</v>
      </c>
      <c r="E288" s="79">
        <f t="shared" si="61"/>
        <v>65</v>
      </c>
      <c r="F288" s="79">
        <v>27</v>
      </c>
      <c r="G288" s="79">
        <f t="shared" si="62"/>
        <v>8</v>
      </c>
      <c r="H288" s="79">
        <f t="shared" si="63"/>
        <v>11</v>
      </c>
      <c r="I288" s="80">
        <v>1252.78</v>
      </c>
      <c r="J288" s="80">
        <f>'Fator aplicado no salr'!$I$33*I288</f>
        <v>1107.4875956000553</v>
      </c>
      <c r="K288" s="79">
        <f t="shared" si="64"/>
        <v>11</v>
      </c>
      <c r="L288" s="92">
        <f t="shared" si="65"/>
        <v>0.52678752539162021</v>
      </c>
      <c r="M288" s="79">
        <f t="shared" si="66"/>
        <v>60</v>
      </c>
      <c r="N288" s="79">
        <f>VLOOKUP(D288,'IBGE 2014'!$A$9:$I$120,3,0)/VLOOKUP(C288,'IBGE 2014'!$A$9:$I$120,3,0)</f>
        <v>0.92081167538083242</v>
      </c>
      <c r="O288" s="79">
        <f>VLOOKUP(D288,'IBGE 2014'!$A$9:$I$120,6,0)</f>
        <v>11.482229001501651</v>
      </c>
      <c r="P288" s="80">
        <f t="shared" si="67"/>
        <v>80188.986860346646</v>
      </c>
      <c r="Q288" s="80">
        <f t="shared" si="68"/>
        <v>38516.721099999995</v>
      </c>
      <c r="R288" s="80">
        <f t="shared" si="69"/>
        <v>41672.26576034665</v>
      </c>
      <c r="S288" s="80">
        <f t="shared" si="70"/>
        <v>10</v>
      </c>
      <c r="T288" s="80">
        <f t="shared" si="71"/>
        <v>0.55839477691511752</v>
      </c>
      <c r="U288" s="80">
        <f>VLOOKUP(D288,'IBGE 2014'!$A$9:$I$120,3,0)/VLOOKUP(C288+1,'IBGE 2014'!$A$9:$I$120,3,0)</f>
        <v>0.92550978819157592</v>
      </c>
      <c r="V288" s="80">
        <f t="shared" si="72"/>
        <v>85434.009887576045</v>
      </c>
      <c r="W288" s="80">
        <f t="shared" si="73"/>
        <v>35015.201000000001</v>
      </c>
      <c r="X288" s="80">
        <f t="shared" si="74"/>
        <v>50418.808887576044</v>
      </c>
      <c r="Y288" s="120"/>
    </row>
    <row r="289" spans="1:25">
      <c r="A289" s="77">
        <v>277</v>
      </c>
      <c r="B289" s="79">
        <v>1</v>
      </c>
      <c r="C289" s="78">
        <v>60</v>
      </c>
      <c r="D289" s="78">
        <f t="shared" si="60"/>
        <v>65</v>
      </c>
      <c r="E289" s="79">
        <f t="shared" si="61"/>
        <v>65</v>
      </c>
      <c r="F289" s="79">
        <v>27</v>
      </c>
      <c r="G289" s="79">
        <f t="shared" si="62"/>
        <v>8</v>
      </c>
      <c r="H289" s="79">
        <f t="shared" si="63"/>
        <v>5</v>
      </c>
      <c r="I289" s="80">
        <v>1204.5999999999999</v>
      </c>
      <c r="J289" s="80">
        <f>'Fator aplicado no salr'!$I$33*I289</f>
        <v>1064.895318938542</v>
      </c>
      <c r="K289" s="79">
        <f t="shared" si="64"/>
        <v>5</v>
      </c>
      <c r="L289" s="92">
        <f t="shared" si="65"/>
        <v>0.74725817286605678</v>
      </c>
      <c r="M289" s="79">
        <f t="shared" si="66"/>
        <v>65</v>
      </c>
      <c r="N289" s="79">
        <f>VLOOKUP(D289,'IBGE 2014'!$A$9:$I$120,3,0)/VLOOKUP(C289,'IBGE 2014'!$A$9:$I$120,3,0)</f>
        <v>0.93685841564981587</v>
      </c>
      <c r="O289" s="79">
        <f>VLOOKUP(D289,'IBGE 2014'!$A$9:$I$120,6,0)</f>
        <v>10.361611814973374</v>
      </c>
      <c r="P289" s="80">
        <f t="shared" si="67"/>
        <v>100420.46411802775</v>
      </c>
      <c r="Q289" s="80">
        <f t="shared" si="68"/>
        <v>16834.284999999996</v>
      </c>
      <c r="R289" s="80">
        <f t="shared" si="69"/>
        <v>83586.179118027765</v>
      </c>
      <c r="S289" s="80">
        <f t="shared" si="70"/>
        <v>4</v>
      </c>
      <c r="T289" s="80">
        <f t="shared" si="71"/>
        <v>0.79209366323802022</v>
      </c>
      <c r="U289" s="80">
        <f>VLOOKUP(D289,'IBGE 2014'!$A$9:$I$120,3,0)/VLOOKUP(C289+1,'IBGE 2014'!$A$9:$I$120,3,0)</f>
        <v>0.94738297555315787</v>
      </c>
      <c r="V289" s="80">
        <f t="shared" si="72"/>
        <v>107641.49065018867</v>
      </c>
      <c r="W289" s="80">
        <f t="shared" si="73"/>
        <v>13467.427999999998</v>
      </c>
      <c r="X289" s="80">
        <f t="shared" si="74"/>
        <v>94174.062650188673</v>
      </c>
      <c r="Y289" s="120"/>
    </row>
    <row r="290" spans="1:25">
      <c r="A290" s="77">
        <v>278</v>
      </c>
      <c r="B290" s="79">
        <v>1</v>
      </c>
      <c r="C290" s="78">
        <v>50</v>
      </c>
      <c r="D290" s="78">
        <f t="shared" si="60"/>
        <v>60</v>
      </c>
      <c r="E290" s="79">
        <f t="shared" si="61"/>
        <v>65</v>
      </c>
      <c r="F290" s="79">
        <v>27</v>
      </c>
      <c r="G290" s="79">
        <f t="shared" si="62"/>
        <v>8</v>
      </c>
      <c r="H290" s="79">
        <f t="shared" si="63"/>
        <v>10</v>
      </c>
      <c r="I290" s="80">
        <v>1204.5999999999999</v>
      </c>
      <c r="J290" s="80">
        <f>'Fator aplicado no salr'!$I$33*I290</f>
        <v>1064.895318938542</v>
      </c>
      <c r="K290" s="79">
        <f t="shared" si="64"/>
        <v>10</v>
      </c>
      <c r="L290" s="92">
        <f t="shared" si="65"/>
        <v>0.55839477691511752</v>
      </c>
      <c r="M290" s="79">
        <f t="shared" si="66"/>
        <v>60</v>
      </c>
      <c r="N290" s="79">
        <f>VLOOKUP(D290,'IBGE 2014'!$A$9:$I$120,3,0)/VLOOKUP(C290,'IBGE 2014'!$A$9:$I$120,3,0)</f>
        <v>0.92550978819157592</v>
      </c>
      <c r="O290" s="79">
        <f>VLOOKUP(D290,'IBGE 2014'!$A$9:$I$120,6,0)</f>
        <v>11.482229001501651</v>
      </c>
      <c r="P290" s="80">
        <f t="shared" si="67"/>
        <v>82148.348720903989</v>
      </c>
      <c r="Q290" s="80">
        <f t="shared" si="68"/>
        <v>33668.569999999992</v>
      </c>
      <c r="R290" s="80">
        <f t="shared" si="69"/>
        <v>48479.778720903996</v>
      </c>
      <c r="S290" s="80">
        <f t="shared" si="70"/>
        <v>9</v>
      </c>
      <c r="T290" s="80">
        <f t="shared" si="71"/>
        <v>0.59189846353002462</v>
      </c>
      <c r="U290" s="80">
        <f>VLOOKUP(D290,'IBGE 2014'!$A$9:$I$120,3,0)/VLOOKUP(C290+1,'IBGE 2014'!$A$9:$I$120,3,0)</f>
        <v>0.93059405782792626</v>
      </c>
      <c r="V290" s="80">
        <f t="shared" si="72"/>
        <v>87555.606785305034</v>
      </c>
      <c r="W290" s="80">
        <f t="shared" si="73"/>
        <v>30301.712999999996</v>
      </c>
      <c r="X290" s="80">
        <f t="shared" si="74"/>
        <v>57253.893785305037</v>
      </c>
      <c r="Y290" s="120"/>
    </row>
    <row r="291" spans="1:25">
      <c r="A291" s="77">
        <v>279</v>
      </c>
      <c r="B291" s="79">
        <v>1</v>
      </c>
      <c r="C291" s="78">
        <v>53</v>
      </c>
      <c r="D291" s="78">
        <f t="shared" si="60"/>
        <v>61</v>
      </c>
      <c r="E291" s="79">
        <f t="shared" si="61"/>
        <v>65</v>
      </c>
      <c r="F291" s="79">
        <v>27</v>
      </c>
      <c r="G291" s="79">
        <f t="shared" si="62"/>
        <v>8</v>
      </c>
      <c r="H291" s="79">
        <f t="shared" si="63"/>
        <v>8</v>
      </c>
      <c r="I291" s="80">
        <v>1204.5999999999999</v>
      </c>
      <c r="J291" s="80">
        <f>'Fator aplicado no salr'!$I$33*I291</f>
        <v>1064.895318938542</v>
      </c>
      <c r="K291" s="79">
        <f t="shared" si="64"/>
        <v>8</v>
      </c>
      <c r="L291" s="92">
        <f t="shared" si="65"/>
        <v>0.62741237134182615</v>
      </c>
      <c r="M291" s="79">
        <f t="shared" si="66"/>
        <v>61</v>
      </c>
      <c r="N291" s="79">
        <f>VLOOKUP(D291,'IBGE 2014'!$A$9:$I$120,3,0)/VLOOKUP(C291,'IBGE 2014'!$A$9:$I$120,3,0)</f>
        <v>0.93158861711395313</v>
      </c>
      <c r="O291" s="79">
        <f>VLOOKUP(D291,'IBGE 2014'!$A$9:$I$120,6,0)</f>
        <v>11.26894206432668</v>
      </c>
      <c r="P291" s="80">
        <f t="shared" si="67"/>
        <v>91182.326218653281</v>
      </c>
      <c r="Q291" s="80">
        <f t="shared" si="68"/>
        <v>26934.855999999996</v>
      </c>
      <c r="R291" s="80">
        <f t="shared" si="69"/>
        <v>64247.470218653281</v>
      </c>
      <c r="S291" s="80">
        <f t="shared" si="70"/>
        <v>7</v>
      </c>
      <c r="T291" s="80">
        <f t="shared" si="71"/>
        <v>0.66505711362233577</v>
      </c>
      <c r="U291" s="80">
        <f>VLOOKUP(D291,'IBGE 2014'!$A$9:$I$120,3,0)/VLOOKUP(C291+1,'IBGE 2014'!$A$9:$I$120,3,0)</f>
        <v>0.93795945175592788</v>
      </c>
      <c r="V291" s="80">
        <f t="shared" si="72"/>
        <v>97314.246360506586</v>
      </c>
      <c r="W291" s="80">
        <f t="shared" si="73"/>
        <v>23567.998999999996</v>
      </c>
      <c r="X291" s="80">
        <f t="shared" si="74"/>
        <v>73746.24736050659</v>
      </c>
      <c r="Y291" s="120"/>
    </row>
    <row r="292" spans="1:25">
      <c r="A292" s="77">
        <v>280</v>
      </c>
      <c r="B292" s="79">
        <v>1</v>
      </c>
      <c r="C292" s="78">
        <v>48</v>
      </c>
      <c r="D292" s="78">
        <f t="shared" si="60"/>
        <v>60</v>
      </c>
      <c r="E292" s="79">
        <f t="shared" si="61"/>
        <v>65</v>
      </c>
      <c r="F292" s="79">
        <v>27</v>
      </c>
      <c r="G292" s="79">
        <f t="shared" si="62"/>
        <v>8</v>
      </c>
      <c r="H292" s="79">
        <f t="shared" si="63"/>
        <v>12</v>
      </c>
      <c r="I292" s="80">
        <v>1882.6</v>
      </c>
      <c r="J292" s="80">
        <f>'Fator aplicado no salr'!$I$33*I292</f>
        <v>1664.2635957443958</v>
      </c>
      <c r="K292" s="79">
        <f t="shared" si="64"/>
        <v>12</v>
      </c>
      <c r="L292" s="92">
        <f t="shared" si="65"/>
        <v>0.49696936357700011</v>
      </c>
      <c r="M292" s="79">
        <f t="shared" si="66"/>
        <v>60</v>
      </c>
      <c r="N292" s="79">
        <f>VLOOKUP(D292,'IBGE 2014'!$A$9:$I$120,3,0)/VLOOKUP(C292,'IBGE 2014'!$A$9:$I$120,3,0)</f>
        <v>0.91646859270948466</v>
      </c>
      <c r="O292" s="79">
        <f>VLOOKUP(D292,'IBGE 2014'!$A$9:$I$120,6,0)</f>
        <v>11.482229001501651</v>
      </c>
      <c r="P292" s="80">
        <f t="shared" si="67"/>
        <v>113145.91349981273</v>
      </c>
      <c r="Q292" s="80">
        <f t="shared" si="68"/>
        <v>63142.403999999995</v>
      </c>
      <c r="R292" s="80">
        <f t="shared" si="69"/>
        <v>50003.509499812732</v>
      </c>
      <c r="S292" s="80">
        <f t="shared" si="70"/>
        <v>11</v>
      </c>
      <c r="T292" s="80">
        <f t="shared" si="71"/>
        <v>0.52678752539162021</v>
      </c>
      <c r="U292" s="80">
        <f>VLOOKUP(D292,'IBGE 2014'!$A$9:$I$120,3,0)/VLOOKUP(C292+1,'IBGE 2014'!$A$9:$I$120,3,0)</f>
        <v>0.92081167538083242</v>
      </c>
      <c r="V292" s="80">
        <f t="shared" si="72"/>
        <v>120503.03059059738</v>
      </c>
      <c r="W292" s="80">
        <f t="shared" si="73"/>
        <v>57880.536999999989</v>
      </c>
      <c r="X292" s="80">
        <f t="shared" si="74"/>
        <v>62622.493590597391</v>
      </c>
      <c r="Y292" s="120"/>
    </row>
    <row r="293" spans="1:25">
      <c r="A293" s="77">
        <v>281</v>
      </c>
      <c r="B293" s="79">
        <v>1</v>
      </c>
      <c r="C293" s="78">
        <v>47</v>
      </c>
      <c r="D293" s="78">
        <f t="shared" si="60"/>
        <v>60</v>
      </c>
      <c r="E293" s="79">
        <f t="shared" si="61"/>
        <v>65</v>
      </c>
      <c r="F293" s="79">
        <v>27</v>
      </c>
      <c r="G293" s="79">
        <f t="shared" si="62"/>
        <v>8</v>
      </c>
      <c r="H293" s="79">
        <f t="shared" si="63"/>
        <v>13</v>
      </c>
      <c r="I293" s="80">
        <v>1252.78</v>
      </c>
      <c r="J293" s="80">
        <f>'Fator aplicado no salr'!$I$33*I293</f>
        <v>1107.4875956000553</v>
      </c>
      <c r="K293" s="79">
        <f t="shared" si="64"/>
        <v>13</v>
      </c>
      <c r="L293" s="92">
        <f t="shared" si="65"/>
        <v>0.46883902224245294</v>
      </c>
      <c r="M293" s="79">
        <f t="shared" si="66"/>
        <v>60</v>
      </c>
      <c r="N293" s="79">
        <f>VLOOKUP(D293,'IBGE 2014'!$A$9:$I$120,3,0)/VLOOKUP(C293,'IBGE 2014'!$A$9:$I$120,3,0)</f>
        <v>0.91245504841360547</v>
      </c>
      <c r="O293" s="79">
        <f>VLOOKUP(D293,'IBGE 2014'!$A$9:$I$120,6,0)</f>
        <v>11.482229001501651</v>
      </c>
      <c r="P293" s="80">
        <f t="shared" si="67"/>
        <v>70720.228795149727</v>
      </c>
      <c r="Q293" s="80">
        <f t="shared" si="68"/>
        <v>45519.761299999998</v>
      </c>
      <c r="R293" s="80">
        <f t="shared" si="69"/>
        <v>25200.467495149729</v>
      </c>
      <c r="S293" s="80">
        <f t="shared" si="70"/>
        <v>12</v>
      </c>
      <c r="T293" s="80">
        <f t="shared" si="71"/>
        <v>0.49696936357700011</v>
      </c>
      <c r="U293" s="80">
        <f>VLOOKUP(D293,'IBGE 2014'!$A$9:$I$120,3,0)/VLOOKUP(C293+1,'IBGE 2014'!$A$9:$I$120,3,0)</f>
        <v>0.91646859270948466</v>
      </c>
      <c r="V293" s="80">
        <f t="shared" si="72"/>
        <v>75293.178324814304</v>
      </c>
      <c r="W293" s="80">
        <f t="shared" si="73"/>
        <v>42018.241199999997</v>
      </c>
      <c r="X293" s="80">
        <f t="shared" si="74"/>
        <v>33274.937124814307</v>
      </c>
      <c r="Y293" s="120"/>
    </row>
    <row r="294" spans="1:25">
      <c r="A294" s="77">
        <v>282</v>
      </c>
      <c r="B294" s="79">
        <v>1</v>
      </c>
      <c r="C294" s="78">
        <v>51</v>
      </c>
      <c r="D294" s="78">
        <f t="shared" si="60"/>
        <v>60</v>
      </c>
      <c r="E294" s="79">
        <f t="shared" si="61"/>
        <v>65</v>
      </c>
      <c r="F294" s="79">
        <v>27</v>
      </c>
      <c r="G294" s="79">
        <f t="shared" si="62"/>
        <v>8</v>
      </c>
      <c r="H294" s="79">
        <f t="shared" si="63"/>
        <v>9</v>
      </c>
      <c r="I294" s="80">
        <v>1754.74</v>
      </c>
      <c r="J294" s="80">
        <f>'Fator aplicado no salr'!$I$33*I294</f>
        <v>1551.2322861980886</v>
      </c>
      <c r="K294" s="79">
        <f t="shared" si="64"/>
        <v>9</v>
      </c>
      <c r="L294" s="92">
        <f t="shared" si="65"/>
        <v>0.59189846353002462</v>
      </c>
      <c r="M294" s="79">
        <f t="shared" si="66"/>
        <v>60</v>
      </c>
      <c r="N294" s="79">
        <f>VLOOKUP(D294,'IBGE 2014'!$A$9:$I$120,3,0)/VLOOKUP(C294,'IBGE 2014'!$A$9:$I$120,3,0)</f>
        <v>0.93059405782792626</v>
      </c>
      <c r="O294" s="79">
        <f>VLOOKUP(D294,'IBGE 2014'!$A$9:$I$120,6,0)</f>
        <v>11.482229001501651</v>
      </c>
      <c r="P294" s="80">
        <f t="shared" si="67"/>
        <v>127542.19280296043</v>
      </c>
      <c r="Q294" s="80">
        <f t="shared" si="68"/>
        <v>44140.484699999994</v>
      </c>
      <c r="R294" s="80">
        <f t="shared" si="69"/>
        <v>83401.708102960431</v>
      </c>
      <c r="S294" s="80">
        <f t="shared" si="70"/>
        <v>8</v>
      </c>
      <c r="T294" s="80">
        <f t="shared" si="71"/>
        <v>0.62741237134182615</v>
      </c>
      <c r="U294" s="80">
        <f>VLOOKUP(D294,'IBGE 2014'!$A$9:$I$120,3,0)/VLOOKUP(C294+1,'IBGE 2014'!$A$9:$I$120,3,0)</f>
        <v>0.93609798576010728</v>
      </c>
      <c r="V294" s="80">
        <f t="shared" si="72"/>
        <v>135994.32330849496</v>
      </c>
      <c r="W294" s="80">
        <f t="shared" si="73"/>
        <v>39235.986399999994</v>
      </c>
      <c r="X294" s="80">
        <f t="shared" si="74"/>
        <v>96758.336908494966</v>
      </c>
      <c r="Y294" s="120"/>
    </row>
    <row r="295" spans="1:25">
      <c r="A295" s="77">
        <v>283</v>
      </c>
      <c r="B295" s="79">
        <v>1</v>
      </c>
      <c r="C295" s="78">
        <v>49</v>
      </c>
      <c r="D295" s="78">
        <f t="shared" si="60"/>
        <v>60</v>
      </c>
      <c r="E295" s="79">
        <f t="shared" si="61"/>
        <v>65</v>
      </c>
      <c r="F295" s="79">
        <v>27</v>
      </c>
      <c r="G295" s="79">
        <f t="shared" si="62"/>
        <v>8</v>
      </c>
      <c r="H295" s="79">
        <f t="shared" si="63"/>
        <v>11</v>
      </c>
      <c r="I295" s="80">
        <v>4274.93</v>
      </c>
      <c r="J295" s="80">
        <f>'Fator aplicado no salr'!$I$33*I295</f>
        <v>3779.1407486219009</v>
      </c>
      <c r="K295" s="79">
        <f t="shared" si="64"/>
        <v>11</v>
      </c>
      <c r="L295" s="92">
        <f t="shared" si="65"/>
        <v>0.52678752539162021</v>
      </c>
      <c r="M295" s="79">
        <f t="shared" si="66"/>
        <v>60</v>
      </c>
      <c r="N295" s="79">
        <f>VLOOKUP(D295,'IBGE 2014'!$A$9:$I$120,3,0)/VLOOKUP(C295,'IBGE 2014'!$A$9:$I$120,3,0)</f>
        <v>0.92081167538083242</v>
      </c>
      <c r="O295" s="79">
        <f>VLOOKUP(D295,'IBGE 2014'!$A$9:$I$120,6,0)</f>
        <v>11.482229001501651</v>
      </c>
      <c r="P295" s="80">
        <f t="shared" si="67"/>
        <v>273633.28405538219</v>
      </c>
      <c r="Q295" s="80">
        <f t="shared" si="68"/>
        <v>131432.72284999999</v>
      </c>
      <c r="R295" s="80">
        <f t="shared" si="69"/>
        <v>142200.5612053822</v>
      </c>
      <c r="S295" s="80">
        <f t="shared" si="70"/>
        <v>10</v>
      </c>
      <c r="T295" s="80">
        <f t="shared" si="71"/>
        <v>0.55839477691511752</v>
      </c>
      <c r="U295" s="80">
        <f>VLOOKUP(D295,'IBGE 2014'!$A$9:$I$120,3,0)/VLOOKUP(C295+1,'IBGE 2014'!$A$9:$I$120,3,0)</f>
        <v>0.92550978819157592</v>
      </c>
      <c r="V295" s="80">
        <f t="shared" si="72"/>
        <v>291531.16420177161</v>
      </c>
      <c r="W295" s="80">
        <f t="shared" si="73"/>
        <v>119484.2935</v>
      </c>
      <c r="X295" s="80">
        <f t="shared" si="74"/>
        <v>172046.87070177161</v>
      </c>
      <c r="Y295" s="120"/>
    </row>
    <row r="296" spans="1:25">
      <c r="A296" s="77">
        <v>284</v>
      </c>
      <c r="B296" s="79">
        <v>1</v>
      </c>
      <c r="C296" s="78">
        <v>52</v>
      </c>
      <c r="D296" s="78">
        <f t="shared" si="60"/>
        <v>60</v>
      </c>
      <c r="E296" s="79">
        <f t="shared" si="61"/>
        <v>65</v>
      </c>
      <c r="F296" s="79">
        <v>27</v>
      </c>
      <c r="G296" s="79">
        <f t="shared" si="62"/>
        <v>8</v>
      </c>
      <c r="H296" s="79">
        <f t="shared" si="63"/>
        <v>8</v>
      </c>
      <c r="I296" s="80">
        <v>4749.93</v>
      </c>
      <c r="J296" s="80">
        <f>'Fator aplicado no salr'!$I$33*I296</f>
        <v>4199.0521519888343</v>
      </c>
      <c r="K296" s="79">
        <f t="shared" si="64"/>
        <v>8</v>
      </c>
      <c r="L296" s="92">
        <f t="shared" si="65"/>
        <v>0.62741237134182615</v>
      </c>
      <c r="M296" s="79">
        <f t="shared" si="66"/>
        <v>60</v>
      </c>
      <c r="N296" s="79">
        <f>VLOOKUP(D296,'IBGE 2014'!$A$9:$I$120,3,0)/VLOOKUP(C296,'IBGE 2014'!$A$9:$I$120,3,0)</f>
        <v>0.93609798576010728</v>
      </c>
      <c r="O296" s="79">
        <f>VLOOKUP(D296,'IBGE 2014'!$A$9:$I$120,6,0)</f>
        <v>11.482229001501651</v>
      </c>
      <c r="P296" s="80">
        <f t="shared" si="67"/>
        <v>368124.91657608503</v>
      </c>
      <c r="Q296" s="80">
        <f t="shared" si="68"/>
        <v>106208.4348</v>
      </c>
      <c r="R296" s="80">
        <f t="shared" si="69"/>
        <v>261916.48177608504</v>
      </c>
      <c r="S296" s="80">
        <f t="shared" si="70"/>
        <v>7</v>
      </c>
      <c r="T296" s="80">
        <f t="shared" si="71"/>
        <v>0.66505711362233577</v>
      </c>
      <c r="U296" s="80">
        <f>VLOOKUP(D296,'IBGE 2014'!$A$9:$I$120,3,0)/VLOOKUP(C296+1,'IBGE 2014'!$A$9:$I$120,3,0)</f>
        <v>0.94205397670544133</v>
      </c>
      <c r="V296" s="80">
        <f t="shared" si="72"/>
        <v>392695.16618119937</v>
      </c>
      <c r="W296" s="80">
        <f t="shared" si="73"/>
        <v>92932.380449999997</v>
      </c>
      <c r="X296" s="80">
        <f t="shared" si="74"/>
        <v>299762.78573119937</v>
      </c>
      <c r="Y296" s="120"/>
    </row>
    <row r="297" spans="1:25">
      <c r="A297" s="77">
        <v>285</v>
      </c>
      <c r="B297" s="79">
        <v>2</v>
      </c>
      <c r="C297" s="78">
        <v>49</v>
      </c>
      <c r="D297" s="78">
        <f t="shared" si="60"/>
        <v>55</v>
      </c>
      <c r="E297" s="79">
        <f t="shared" si="61"/>
        <v>60</v>
      </c>
      <c r="F297" s="79">
        <v>27</v>
      </c>
      <c r="G297" s="79">
        <f t="shared" si="62"/>
        <v>3</v>
      </c>
      <c r="H297" s="79">
        <f t="shared" si="63"/>
        <v>6</v>
      </c>
      <c r="I297" s="80">
        <v>4274.93</v>
      </c>
      <c r="J297" s="80">
        <f>'Fator aplicado no salr'!$I$33*I297</f>
        <v>3779.1407486219009</v>
      </c>
      <c r="K297" s="79">
        <f t="shared" si="64"/>
        <v>6</v>
      </c>
      <c r="L297" s="92">
        <f t="shared" si="65"/>
        <v>0.70496054043967604</v>
      </c>
      <c r="M297" s="79">
        <f t="shared" si="66"/>
        <v>55</v>
      </c>
      <c r="N297" s="79">
        <f>VLOOKUP(D297,'IBGE 2014'!$A$9:$I$120,3,0)/VLOOKUP(C297,'IBGE 2014'!$A$9:$I$120,3,0)</f>
        <v>0.96373216126033501</v>
      </c>
      <c r="O297" s="79">
        <f>VLOOKUP(D297,'IBGE 2014'!$A$9:$I$120,6,0)</f>
        <v>12.461864196915771</v>
      </c>
      <c r="P297" s="80">
        <f t="shared" si="67"/>
        <v>415949.48808855639</v>
      </c>
      <c r="Q297" s="80">
        <f t="shared" si="68"/>
        <v>71690.576100000006</v>
      </c>
      <c r="R297" s="80">
        <f t="shared" si="69"/>
        <v>344258.91198855639</v>
      </c>
      <c r="S297" s="80">
        <f t="shared" si="70"/>
        <v>5</v>
      </c>
      <c r="T297" s="80">
        <f t="shared" si="71"/>
        <v>0.74725817286605678</v>
      </c>
      <c r="U297" s="80">
        <f>VLOOKUP(D297,'IBGE 2014'!$A$9:$I$120,3,0)/VLOOKUP(C297+1,'IBGE 2014'!$A$9:$I$120,3,0)</f>
        <v>0.96864926052612155</v>
      </c>
      <c r="V297" s="80">
        <f t="shared" si="72"/>
        <v>443156.02515315654</v>
      </c>
      <c r="W297" s="80">
        <f t="shared" si="73"/>
        <v>59742.14675</v>
      </c>
      <c r="X297" s="80">
        <f t="shared" si="74"/>
        <v>383413.87840315653</v>
      </c>
      <c r="Y297" s="120"/>
    </row>
    <row r="298" spans="1:25">
      <c r="A298" s="77">
        <v>286</v>
      </c>
      <c r="B298" s="79">
        <v>1</v>
      </c>
      <c r="C298" s="78">
        <v>50</v>
      </c>
      <c r="D298" s="78">
        <f t="shared" si="60"/>
        <v>60</v>
      </c>
      <c r="E298" s="79">
        <f t="shared" si="61"/>
        <v>65</v>
      </c>
      <c r="F298" s="79">
        <v>27</v>
      </c>
      <c r="G298" s="79">
        <f t="shared" si="62"/>
        <v>8</v>
      </c>
      <c r="H298" s="79">
        <f t="shared" si="63"/>
        <v>10</v>
      </c>
      <c r="I298" s="80">
        <v>4749.93</v>
      </c>
      <c r="J298" s="80">
        <f>'Fator aplicado no salr'!$I$33*I298</f>
        <v>4199.0521519888343</v>
      </c>
      <c r="K298" s="79">
        <f t="shared" si="64"/>
        <v>10</v>
      </c>
      <c r="L298" s="92">
        <f t="shared" si="65"/>
        <v>0.55839477691511752</v>
      </c>
      <c r="M298" s="79">
        <f t="shared" si="66"/>
        <v>60</v>
      </c>
      <c r="N298" s="79">
        <f>VLOOKUP(D298,'IBGE 2014'!$A$9:$I$120,3,0)/VLOOKUP(C298,'IBGE 2014'!$A$9:$I$120,3,0)</f>
        <v>0.92550978819157592</v>
      </c>
      <c r="O298" s="79">
        <f>VLOOKUP(D298,'IBGE 2014'!$A$9:$I$120,6,0)</f>
        <v>11.482229001501651</v>
      </c>
      <c r="P298" s="80">
        <f t="shared" si="67"/>
        <v>323924.0461895098</v>
      </c>
      <c r="Q298" s="80">
        <f t="shared" si="68"/>
        <v>132760.5435</v>
      </c>
      <c r="R298" s="80">
        <f t="shared" si="69"/>
        <v>191163.5026895098</v>
      </c>
      <c r="S298" s="80">
        <f t="shared" si="70"/>
        <v>9</v>
      </c>
      <c r="T298" s="80">
        <f t="shared" si="71"/>
        <v>0.59189846353002462</v>
      </c>
      <c r="U298" s="80">
        <f>VLOOKUP(D298,'IBGE 2014'!$A$9:$I$120,3,0)/VLOOKUP(C298+1,'IBGE 2014'!$A$9:$I$120,3,0)</f>
        <v>0.93059405782792626</v>
      </c>
      <c r="V298" s="80">
        <f t="shared" si="72"/>
        <v>345245.72749271453</v>
      </c>
      <c r="W298" s="80">
        <f t="shared" si="73"/>
        <v>119484.48915000001</v>
      </c>
      <c r="X298" s="80">
        <f t="shared" si="74"/>
        <v>225761.23834271453</v>
      </c>
      <c r="Y298" s="120"/>
    </row>
    <row r="299" spans="1:25">
      <c r="A299" s="77">
        <v>287</v>
      </c>
      <c r="B299" s="79">
        <v>1</v>
      </c>
      <c r="C299" s="78">
        <v>48</v>
      </c>
      <c r="D299" s="78">
        <f t="shared" si="60"/>
        <v>60</v>
      </c>
      <c r="E299" s="79">
        <f t="shared" si="61"/>
        <v>65</v>
      </c>
      <c r="F299" s="79">
        <v>27</v>
      </c>
      <c r="G299" s="79">
        <f t="shared" si="62"/>
        <v>8</v>
      </c>
      <c r="H299" s="79">
        <f t="shared" si="63"/>
        <v>12</v>
      </c>
      <c r="I299" s="80">
        <v>3163.95</v>
      </c>
      <c r="J299" s="80">
        <f>'Fator aplicado no salr'!$I$33*I299</f>
        <v>2797.0077572269633</v>
      </c>
      <c r="K299" s="79">
        <f t="shared" si="64"/>
        <v>12</v>
      </c>
      <c r="L299" s="92">
        <f t="shared" si="65"/>
        <v>0.49696936357700011</v>
      </c>
      <c r="M299" s="79">
        <f t="shared" si="66"/>
        <v>60</v>
      </c>
      <c r="N299" s="79">
        <f>VLOOKUP(D299,'IBGE 2014'!$A$9:$I$120,3,0)/VLOOKUP(C299,'IBGE 2014'!$A$9:$I$120,3,0)</f>
        <v>0.91646859270948466</v>
      </c>
      <c r="O299" s="79">
        <f>VLOOKUP(D299,'IBGE 2014'!$A$9:$I$120,6,0)</f>
        <v>11.482229001501651</v>
      </c>
      <c r="P299" s="80">
        <f t="shared" si="67"/>
        <v>190156.1739178437</v>
      </c>
      <c r="Q299" s="80">
        <f t="shared" si="68"/>
        <v>106118.88299999999</v>
      </c>
      <c r="R299" s="80">
        <f t="shared" si="69"/>
        <v>84037.290917843711</v>
      </c>
      <c r="S299" s="80">
        <f t="shared" si="70"/>
        <v>11</v>
      </c>
      <c r="T299" s="80">
        <f t="shared" si="71"/>
        <v>0.52678752539162021</v>
      </c>
      <c r="U299" s="80">
        <f>VLOOKUP(D299,'IBGE 2014'!$A$9:$I$120,3,0)/VLOOKUP(C299+1,'IBGE 2014'!$A$9:$I$120,3,0)</f>
        <v>0.92081167538083242</v>
      </c>
      <c r="V299" s="80">
        <f t="shared" si="72"/>
        <v>202520.74983380464</v>
      </c>
      <c r="W299" s="80">
        <f t="shared" si="73"/>
        <v>97275.642749999985</v>
      </c>
      <c r="X299" s="80">
        <f t="shared" si="74"/>
        <v>105245.10708380466</v>
      </c>
      <c r="Y299" s="120"/>
    </row>
    <row r="300" spans="1:25">
      <c r="A300" s="77">
        <v>288</v>
      </c>
      <c r="B300" s="79">
        <v>1</v>
      </c>
      <c r="C300" s="78">
        <v>49</v>
      </c>
      <c r="D300" s="78">
        <f t="shared" si="60"/>
        <v>60</v>
      </c>
      <c r="E300" s="79">
        <f t="shared" si="61"/>
        <v>65</v>
      </c>
      <c r="F300" s="79">
        <v>27</v>
      </c>
      <c r="G300" s="79">
        <f t="shared" si="62"/>
        <v>8</v>
      </c>
      <c r="H300" s="79">
        <f t="shared" si="63"/>
        <v>11</v>
      </c>
      <c r="I300" s="80">
        <v>2553.75</v>
      </c>
      <c r="J300" s="80">
        <f>'Fator aplicado no salr'!$I$33*I300</f>
        <v>2257.5763081016948</v>
      </c>
      <c r="K300" s="79">
        <f t="shared" si="64"/>
        <v>11</v>
      </c>
      <c r="L300" s="92">
        <f t="shared" si="65"/>
        <v>0.52678752539162021</v>
      </c>
      <c r="M300" s="79">
        <f t="shared" si="66"/>
        <v>60</v>
      </c>
      <c r="N300" s="79">
        <f>VLOOKUP(D300,'IBGE 2014'!$A$9:$I$120,3,0)/VLOOKUP(C300,'IBGE 2014'!$A$9:$I$120,3,0)</f>
        <v>0.92081167538083242</v>
      </c>
      <c r="O300" s="79">
        <f>VLOOKUP(D300,'IBGE 2014'!$A$9:$I$120,6,0)</f>
        <v>11.482229001501651</v>
      </c>
      <c r="P300" s="80">
        <f t="shared" si="67"/>
        <v>163462.55942353027</v>
      </c>
      <c r="Q300" s="80">
        <f t="shared" si="68"/>
        <v>78515.043749999997</v>
      </c>
      <c r="R300" s="80">
        <f t="shared" si="69"/>
        <v>84947.515673530273</v>
      </c>
      <c r="S300" s="80">
        <f t="shared" si="70"/>
        <v>10</v>
      </c>
      <c r="T300" s="80">
        <f t="shared" si="71"/>
        <v>0.55839477691511752</v>
      </c>
      <c r="U300" s="80">
        <f>VLOOKUP(D300,'IBGE 2014'!$A$9:$I$120,3,0)/VLOOKUP(C300+1,'IBGE 2014'!$A$9:$I$120,3,0)</f>
        <v>0.92550978819157592</v>
      </c>
      <c r="V300" s="80">
        <f t="shared" si="72"/>
        <v>174154.36289723439</v>
      </c>
      <c r="W300" s="80">
        <f t="shared" si="73"/>
        <v>71377.3125</v>
      </c>
      <c r="X300" s="80">
        <f t="shared" si="74"/>
        <v>102777.05039723439</v>
      </c>
      <c r="Y300" s="120"/>
    </row>
    <row r="301" spans="1:25">
      <c r="A301" s="77">
        <v>289</v>
      </c>
      <c r="B301" s="79">
        <v>1</v>
      </c>
      <c r="C301" s="78">
        <v>51</v>
      </c>
      <c r="D301" s="78">
        <f t="shared" si="60"/>
        <v>60</v>
      </c>
      <c r="E301" s="79">
        <f t="shared" si="61"/>
        <v>65</v>
      </c>
      <c r="F301" s="79">
        <v>27</v>
      </c>
      <c r="G301" s="79">
        <f t="shared" si="62"/>
        <v>8</v>
      </c>
      <c r="H301" s="79">
        <f t="shared" si="63"/>
        <v>9</v>
      </c>
      <c r="I301" s="80">
        <v>2553.75</v>
      </c>
      <c r="J301" s="80">
        <f>'Fator aplicado no salr'!$I$33*I301</f>
        <v>2257.5763081016948</v>
      </c>
      <c r="K301" s="79">
        <f t="shared" si="64"/>
        <v>9</v>
      </c>
      <c r="L301" s="92">
        <f t="shared" si="65"/>
        <v>0.59189846353002462</v>
      </c>
      <c r="M301" s="79">
        <f t="shared" si="66"/>
        <v>60</v>
      </c>
      <c r="N301" s="79">
        <f>VLOOKUP(D301,'IBGE 2014'!$A$9:$I$120,3,0)/VLOOKUP(C301,'IBGE 2014'!$A$9:$I$120,3,0)</f>
        <v>0.93059405782792626</v>
      </c>
      <c r="O301" s="79">
        <f>VLOOKUP(D301,'IBGE 2014'!$A$9:$I$120,6,0)</f>
        <v>11.482229001501651</v>
      </c>
      <c r="P301" s="80">
        <f t="shared" si="67"/>
        <v>185617.74101608226</v>
      </c>
      <c r="Q301" s="80">
        <f t="shared" si="68"/>
        <v>64239.581249999996</v>
      </c>
      <c r="R301" s="80">
        <f t="shared" si="69"/>
        <v>121378.15976608227</v>
      </c>
      <c r="S301" s="80">
        <f t="shared" si="70"/>
        <v>8</v>
      </c>
      <c r="T301" s="80">
        <f t="shared" si="71"/>
        <v>0.62741237134182615</v>
      </c>
      <c r="U301" s="80">
        <f>VLOOKUP(D301,'IBGE 2014'!$A$9:$I$120,3,0)/VLOOKUP(C301+1,'IBGE 2014'!$A$9:$I$120,3,0)</f>
        <v>0.93609798576010728</v>
      </c>
      <c r="V301" s="80">
        <f t="shared" si="72"/>
        <v>197918.49684230651</v>
      </c>
      <c r="W301" s="80">
        <f t="shared" si="73"/>
        <v>57101.85</v>
      </c>
      <c r="X301" s="80">
        <f t="shared" si="74"/>
        <v>140816.64684230651</v>
      </c>
      <c r="Y301" s="120"/>
    </row>
    <row r="302" spans="1:25">
      <c r="A302" s="77">
        <v>290</v>
      </c>
      <c r="B302" s="79">
        <v>1</v>
      </c>
      <c r="C302" s="78">
        <v>51</v>
      </c>
      <c r="D302" s="78">
        <f t="shared" si="60"/>
        <v>60</v>
      </c>
      <c r="E302" s="79">
        <f t="shared" si="61"/>
        <v>65</v>
      </c>
      <c r="F302" s="79">
        <v>27</v>
      </c>
      <c r="G302" s="79">
        <f t="shared" si="62"/>
        <v>8</v>
      </c>
      <c r="H302" s="79">
        <f t="shared" si="63"/>
        <v>9</v>
      </c>
      <c r="I302" s="80">
        <v>2553.75</v>
      </c>
      <c r="J302" s="80">
        <f>'Fator aplicado no salr'!$I$33*I302</f>
        <v>2257.5763081016948</v>
      </c>
      <c r="K302" s="79">
        <f t="shared" si="64"/>
        <v>9</v>
      </c>
      <c r="L302" s="92">
        <f t="shared" si="65"/>
        <v>0.59189846353002462</v>
      </c>
      <c r="M302" s="79">
        <f t="shared" si="66"/>
        <v>60</v>
      </c>
      <c r="N302" s="79">
        <f>VLOOKUP(D302,'IBGE 2014'!$A$9:$I$120,3,0)/VLOOKUP(C302,'IBGE 2014'!$A$9:$I$120,3,0)</f>
        <v>0.93059405782792626</v>
      </c>
      <c r="O302" s="79">
        <f>VLOOKUP(D302,'IBGE 2014'!$A$9:$I$120,6,0)</f>
        <v>11.482229001501651</v>
      </c>
      <c r="P302" s="80">
        <f t="shared" si="67"/>
        <v>185617.74101608226</v>
      </c>
      <c r="Q302" s="80">
        <f t="shared" si="68"/>
        <v>64239.581249999996</v>
      </c>
      <c r="R302" s="80">
        <f t="shared" si="69"/>
        <v>121378.15976608227</v>
      </c>
      <c r="S302" s="80">
        <f t="shared" si="70"/>
        <v>8</v>
      </c>
      <c r="T302" s="80">
        <f t="shared" si="71"/>
        <v>0.62741237134182615</v>
      </c>
      <c r="U302" s="80">
        <f>VLOOKUP(D302,'IBGE 2014'!$A$9:$I$120,3,0)/VLOOKUP(C302+1,'IBGE 2014'!$A$9:$I$120,3,0)</f>
        <v>0.93609798576010728</v>
      </c>
      <c r="V302" s="80">
        <f t="shared" si="72"/>
        <v>197918.49684230651</v>
      </c>
      <c r="W302" s="80">
        <f t="shared" si="73"/>
        <v>57101.85</v>
      </c>
      <c r="X302" s="80">
        <f t="shared" si="74"/>
        <v>140816.64684230651</v>
      </c>
      <c r="Y302" s="120"/>
    </row>
    <row r="303" spans="1:25">
      <c r="A303" s="77">
        <v>291</v>
      </c>
      <c r="B303" s="79">
        <v>1</v>
      </c>
      <c r="C303" s="78">
        <v>48</v>
      </c>
      <c r="D303" s="78">
        <f t="shared" si="60"/>
        <v>60</v>
      </c>
      <c r="E303" s="79">
        <f t="shared" si="61"/>
        <v>65</v>
      </c>
      <c r="F303" s="79">
        <v>27</v>
      </c>
      <c r="G303" s="79">
        <f t="shared" si="62"/>
        <v>8</v>
      </c>
      <c r="H303" s="79">
        <f t="shared" si="63"/>
        <v>12</v>
      </c>
      <c r="I303" s="80">
        <v>2746.49</v>
      </c>
      <c r="J303" s="80">
        <f>'Fator aplicado no salr'!$I$33*I303</f>
        <v>2427.9630952278899</v>
      </c>
      <c r="K303" s="79">
        <f t="shared" si="64"/>
        <v>12</v>
      </c>
      <c r="L303" s="92">
        <f t="shared" si="65"/>
        <v>0.49696936357700011</v>
      </c>
      <c r="M303" s="79">
        <f t="shared" si="66"/>
        <v>60</v>
      </c>
      <c r="N303" s="79">
        <f>VLOOKUP(D303,'IBGE 2014'!$A$9:$I$120,3,0)/VLOOKUP(C303,'IBGE 2014'!$A$9:$I$120,3,0)</f>
        <v>0.91646859270948466</v>
      </c>
      <c r="O303" s="79">
        <f>VLOOKUP(D303,'IBGE 2014'!$A$9:$I$120,6,0)</f>
        <v>11.482229001501651</v>
      </c>
      <c r="P303" s="80">
        <f t="shared" si="67"/>
        <v>165066.46126001314</v>
      </c>
      <c r="Q303" s="80">
        <f t="shared" si="68"/>
        <v>92117.27459999999</v>
      </c>
      <c r="R303" s="80">
        <f t="shared" si="69"/>
        <v>72949.186660013147</v>
      </c>
      <c r="S303" s="80">
        <f t="shared" si="70"/>
        <v>11</v>
      </c>
      <c r="T303" s="80">
        <f t="shared" si="71"/>
        <v>0.52678752539162021</v>
      </c>
      <c r="U303" s="80">
        <f>VLOOKUP(D303,'IBGE 2014'!$A$9:$I$120,3,0)/VLOOKUP(C303+1,'IBGE 2014'!$A$9:$I$120,3,0)</f>
        <v>0.92081167538083242</v>
      </c>
      <c r="V303" s="80">
        <f t="shared" si="72"/>
        <v>175799.62205820132</v>
      </c>
      <c r="W303" s="80">
        <f t="shared" si="73"/>
        <v>84440.835049999994</v>
      </c>
      <c r="X303" s="80">
        <f t="shared" si="74"/>
        <v>91358.787008201325</v>
      </c>
      <c r="Y303" s="120"/>
    </row>
    <row r="304" spans="1:25">
      <c r="A304" s="77">
        <v>292</v>
      </c>
      <c r="B304" s="79">
        <v>1</v>
      </c>
      <c r="C304" s="78">
        <v>53</v>
      </c>
      <c r="D304" s="78">
        <f t="shared" si="60"/>
        <v>61</v>
      </c>
      <c r="E304" s="79">
        <f t="shared" si="61"/>
        <v>65</v>
      </c>
      <c r="F304" s="79">
        <v>27</v>
      </c>
      <c r="G304" s="79">
        <f t="shared" si="62"/>
        <v>8</v>
      </c>
      <c r="H304" s="79">
        <f t="shared" si="63"/>
        <v>8</v>
      </c>
      <c r="I304" s="80">
        <v>2746.49</v>
      </c>
      <c r="J304" s="80">
        <f>'Fator aplicado no salr'!$I$33*I304</f>
        <v>2427.9630952278899</v>
      </c>
      <c r="K304" s="79">
        <f t="shared" si="64"/>
        <v>8</v>
      </c>
      <c r="L304" s="92">
        <f t="shared" si="65"/>
        <v>0.62741237134182615</v>
      </c>
      <c r="M304" s="79">
        <f t="shared" si="66"/>
        <v>61</v>
      </c>
      <c r="N304" s="79">
        <f>VLOOKUP(D304,'IBGE 2014'!$A$9:$I$120,3,0)/VLOOKUP(C304,'IBGE 2014'!$A$9:$I$120,3,0)</f>
        <v>0.93158861711395313</v>
      </c>
      <c r="O304" s="79">
        <f>VLOOKUP(D304,'IBGE 2014'!$A$9:$I$120,6,0)</f>
        <v>11.26894206432668</v>
      </c>
      <c r="P304" s="80">
        <f t="shared" si="67"/>
        <v>207895.85516874396</v>
      </c>
      <c r="Q304" s="80">
        <f t="shared" si="68"/>
        <v>61411.516399999993</v>
      </c>
      <c r="R304" s="80">
        <f t="shared" si="69"/>
        <v>146484.33876874397</v>
      </c>
      <c r="S304" s="80">
        <f t="shared" si="70"/>
        <v>7</v>
      </c>
      <c r="T304" s="80">
        <f t="shared" si="71"/>
        <v>0.66505711362233577</v>
      </c>
      <c r="U304" s="80">
        <f>VLOOKUP(D304,'IBGE 2014'!$A$9:$I$120,3,0)/VLOOKUP(C304+1,'IBGE 2014'!$A$9:$I$120,3,0)</f>
        <v>0.93795945175592788</v>
      </c>
      <c r="V304" s="80">
        <f t="shared" si="72"/>
        <v>221876.64327300995</v>
      </c>
      <c r="W304" s="80">
        <f t="shared" si="73"/>
        <v>53735.076849999998</v>
      </c>
      <c r="X304" s="80">
        <f t="shared" si="74"/>
        <v>168141.56642300996</v>
      </c>
      <c r="Y304" s="120"/>
    </row>
    <row r="305" spans="1:25">
      <c r="A305" s="77">
        <v>293</v>
      </c>
      <c r="B305" s="79">
        <v>1</v>
      </c>
      <c r="C305" s="78">
        <v>48</v>
      </c>
      <c r="D305" s="78">
        <f t="shared" si="60"/>
        <v>60</v>
      </c>
      <c r="E305" s="79">
        <f t="shared" si="61"/>
        <v>65</v>
      </c>
      <c r="F305" s="79">
        <v>27</v>
      </c>
      <c r="G305" s="79">
        <f t="shared" si="62"/>
        <v>8</v>
      </c>
      <c r="H305" s="79">
        <f t="shared" si="63"/>
        <v>12</v>
      </c>
      <c r="I305" s="80">
        <v>2553.75</v>
      </c>
      <c r="J305" s="80">
        <f>'Fator aplicado no salr'!$I$33*I305</f>
        <v>2257.5763081016948</v>
      </c>
      <c r="K305" s="79">
        <f t="shared" si="64"/>
        <v>12</v>
      </c>
      <c r="L305" s="92">
        <f t="shared" si="65"/>
        <v>0.49696936357700011</v>
      </c>
      <c r="M305" s="79">
        <f t="shared" si="66"/>
        <v>60</v>
      </c>
      <c r="N305" s="79">
        <f>VLOOKUP(D305,'IBGE 2014'!$A$9:$I$120,3,0)/VLOOKUP(C305,'IBGE 2014'!$A$9:$I$120,3,0)</f>
        <v>0.91646859270948466</v>
      </c>
      <c r="O305" s="79">
        <f>VLOOKUP(D305,'IBGE 2014'!$A$9:$I$120,6,0)</f>
        <v>11.482229001501651</v>
      </c>
      <c r="P305" s="80">
        <f t="shared" si="67"/>
        <v>153482.61797521872</v>
      </c>
      <c r="Q305" s="80">
        <f t="shared" si="68"/>
        <v>85652.774999999994</v>
      </c>
      <c r="R305" s="80">
        <f t="shared" si="69"/>
        <v>67829.842975218722</v>
      </c>
      <c r="S305" s="80">
        <f t="shared" si="70"/>
        <v>11</v>
      </c>
      <c r="T305" s="80">
        <f t="shared" si="71"/>
        <v>0.52678752539162021</v>
      </c>
      <c r="U305" s="80">
        <f>VLOOKUP(D305,'IBGE 2014'!$A$9:$I$120,3,0)/VLOOKUP(C305+1,'IBGE 2014'!$A$9:$I$120,3,0)</f>
        <v>0.92081167538083242</v>
      </c>
      <c r="V305" s="80">
        <f t="shared" si="72"/>
        <v>163462.55942353027</v>
      </c>
      <c r="W305" s="80">
        <f t="shared" si="73"/>
        <v>78515.043749999997</v>
      </c>
      <c r="X305" s="80">
        <f t="shared" si="74"/>
        <v>84947.515673530273</v>
      </c>
      <c r="Y305" s="120"/>
    </row>
    <row r="306" spans="1:25">
      <c r="A306" s="77">
        <v>294</v>
      </c>
      <c r="B306" s="79">
        <v>1</v>
      </c>
      <c r="C306" s="78">
        <v>46</v>
      </c>
      <c r="D306" s="78">
        <f t="shared" si="60"/>
        <v>60</v>
      </c>
      <c r="E306" s="79">
        <f t="shared" si="61"/>
        <v>65</v>
      </c>
      <c r="F306" s="79">
        <v>27</v>
      </c>
      <c r="G306" s="79">
        <f t="shared" si="62"/>
        <v>8</v>
      </c>
      <c r="H306" s="79">
        <f t="shared" si="63"/>
        <v>14</v>
      </c>
      <c r="I306" s="80">
        <v>1882.6</v>
      </c>
      <c r="J306" s="80">
        <f>'Fator aplicado no salr'!$I$33*I306</f>
        <v>1664.2635957443958</v>
      </c>
      <c r="K306" s="79">
        <f t="shared" si="64"/>
        <v>14</v>
      </c>
      <c r="L306" s="92">
        <f t="shared" si="65"/>
        <v>0.44230096437967248</v>
      </c>
      <c r="M306" s="79">
        <f t="shared" si="66"/>
        <v>60</v>
      </c>
      <c r="N306" s="79">
        <f>VLOOKUP(D306,'IBGE 2014'!$A$9:$I$120,3,0)/VLOOKUP(C306,'IBGE 2014'!$A$9:$I$120,3,0)</f>
        <v>0.90874809831371328</v>
      </c>
      <c r="O306" s="79">
        <f>VLOOKUP(D306,'IBGE 2014'!$A$9:$I$120,6,0)</f>
        <v>11.482229001501651</v>
      </c>
      <c r="P306" s="80">
        <f t="shared" si="67"/>
        <v>99851.150057269449</v>
      </c>
      <c r="Q306" s="80">
        <f t="shared" si="68"/>
        <v>73666.137999999992</v>
      </c>
      <c r="R306" s="80">
        <f t="shared" si="69"/>
        <v>26185.012057269458</v>
      </c>
      <c r="S306" s="80">
        <f t="shared" si="70"/>
        <v>13</v>
      </c>
      <c r="T306" s="80">
        <f t="shared" si="71"/>
        <v>0.46883902224245294</v>
      </c>
      <c r="U306" s="80">
        <f>VLOOKUP(D306,'IBGE 2014'!$A$9:$I$120,3,0)/VLOOKUP(C306+1,'IBGE 2014'!$A$9:$I$120,3,0)</f>
        <v>0.91245504841360547</v>
      </c>
      <c r="V306" s="80">
        <f t="shared" si="72"/>
        <v>106273.96887701662</v>
      </c>
      <c r="W306" s="80">
        <f t="shared" si="73"/>
        <v>68404.270999999993</v>
      </c>
      <c r="X306" s="80">
        <f t="shared" si="74"/>
        <v>37869.697877016632</v>
      </c>
      <c r="Y306" s="120"/>
    </row>
    <row r="307" spans="1:25">
      <c r="A307" s="77">
        <v>295</v>
      </c>
      <c r="B307" s="79">
        <v>2</v>
      </c>
      <c r="C307" s="78">
        <v>53</v>
      </c>
      <c r="D307" s="78">
        <f t="shared" si="60"/>
        <v>55</v>
      </c>
      <c r="E307" s="79">
        <f t="shared" si="61"/>
        <v>60</v>
      </c>
      <c r="F307" s="79">
        <v>42</v>
      </c>
      <c r="G307" s="79">
        <f t="shared" si="62"/>
        <v>1</v>
      </c>
      <c r="H307" s="79">
        <f t="shared" si="63"/>
        <v>2</v>
      </c>
      <c r="I307" s="80">
        <v>1300.97</v>
      </c>
      <c r="J307" s="80">
        <f>'Fator aplicado no salr'!$I$33*I307</f>
        <v>1150.0887125016397</v>
      </c>
      <c r="K307" s="79">
        <f t="shared" si="64"/>
        <v>2</v>
      </c>
      <c r="L307" s="92">
        <f t="shared" si="65"/>
        <v>0.88999644001423972</v>
      </c>
      <c r="M307" s="79">
        <f t="shared" si="66"/>
        <v>55</v>
      </c>
      <c r="N307" s="79">
        <f>VLOOKUP(D307,'IBGE 2014'!$A$9:$I$120,3,0)/VLOOKUP(C307,'IBGE 2014'!$A$9:$I$120,3,0)</f>
        <v>0.98596459978501139</v>
      </c>
      <c r="O307" s="79">
        <f>VLOOKUP(D307,'IBGE 2014'!$A$9:$I$120,6,0)</f>
        <v>12.461864196915771</v>
      </c>
      <c r="P307" s="80">
        <f t="shared" si="67"/>
        <v>163496.06303131022</v>
      </c>
      <c r="Q307" s="80">
        <f t="shared" si="68"/>
        <v>7272.4223000000002</v>
      </c>
      <c r="R307" s="80">
        <f t="shared" si="69"/>
        <v>156223.64073131021</v>
      </c>
      <c r="S307" s="80">
        <f t="shared" si="70"/>
        <v>1</v>
      </c>
      <c r="T307" s="80">
        <f t="shared" si="71"/>
        <v>0.94339622641509424</v>
      </c>
      <c r="U307" s="80">
        <f>VLOOKUP(D307,'IBGE 2014'!$A$9:$I$120,3,0)/VLOOKUP(C307+1,'IBGE 2014'!$A$9:$I$120,3,0)</f>
        <v>0.99270729426697146</v>
      </c>
      <c r="V307" s="80">
        <f t="shared" si="72"/>
        <v>174491.00956964848</v>
      </c>
      <c r="W307" s="80">
        <f t="shared" si="73"/>
        <v>3636.2111500000001</v>
      </c>
      <c r="X307" s="80">
        <f t="shared" si="74"/>
        <v>170854.79841964849</v>
      </c>
      <c r="Y307" s="120"/>
    </row>
    <row r="308" spans="1:25">
      <c r="A308" s="77">
        <v>296</v>
      </c>
      <c r="B308" s="79">
        <v>1</v>
      </c>
      <c r="C308" s="78">
        <v>55</v>
      </c>
      <c r="D308" s="78">
        <f t="shared" si="60"/>
        <v>65</v>
      </c>
      <c r="E308" s="79">
        <f t="shared" si="61"/>
        <v>65</v>
      </c>
      <c r="F308" s="79">
        <v>25</v>
      </c>
      <c r="G308" s="79">
        <f t="shared" si="62"/>
        <v>10</v>
      </c>
      <c r="H308" s="79">
        <f t="shared" si="63"/>
        <v>10</v>
      </c>
      <c r="I308" s="80">
        <v>1503.34</v>
      </c>
      <c r="J308" s="80">
        <f>'Fator aplicado no salr'!$I$33*I308</f>
        <v>1328.9886508160948</v>
      </c>
      <c r="K308" s="79">
        <f t="shared" si="64"/>
        <v>10</v>
      </c>
      <c r="L308" s="92">
        <f t="shared" si="65"/>
        <v>0.55839477691511752</v>
      </c>
      <c r="M308" s="79">
        <f t="shared" si="66"/>
        <v>65</v>
      </c>
      <c r="N308" s="79">
        <f>VLOOKUP(D308,'IBGE 2014'!$A$9:$I$120,3,0)/VLOOKUP(C308,'IBGE 2014'!$A$9:$I$120,3,0)</f>
        <v>0.89513477082778847</v>
      </c>
      <c r="O308" s="79">
        <f>VLOOKUP(D308,'IBGE 2014'!$A$9:$I$120,6,0)</f>
        <v>10.361611814973374</v>
      </c>
      <c r="P308" s="80">
        <f t="shared" si="67"/>
        <v>89479.12264086034</v>
      </c>
      <c r="Q308" s="80">
        <f t="shared" si="68"/>
        <v>42018.352999999996</v>
      </c>
      <c r="R308" s="80">
        <f t="shared" si="69"/>
        <v>47460.769640860344</v>
      </c>
      <c r="S308" s="80">
        <f t="shared" si="70"/>
        <v>9</v>
      </c>
      <c r="T308" s="80">
        <f t="shared" si="71"/>
        <v>0.59189846353002462</v>
      </c>
      <c r="U308" s="80">
        <f>VLOOKUP(D308,'IBGE 2014'!$A$9:$I$120,3,0)/VLOOKUP(C308+1,'IBGE 2014'!$A$9:$I$120,3,0)</f>
        <v>0.90220492889905368</v>
      </c>
      <c r="V308" s="80">
        <f t="shared" si="72"/>
        <v>95597.019127993248</v>
      </c>
      <c r="W308" s="80">
        <f t="shared" si="73"/>
        <v>37816.517699999997</v>
      </c>
      <c r="X308" s="80">
        <f t="shared" si="74"/>
        <v>57780.501427993251</v>
      </c>
      <c r="Y308" s="120"/>
    </row>
    <row r="309" spans="1:25">
      <c r="A309" s="77">
        <v>297</v>
      </c>
      <c r="B309" s="79">
        <v>1</v>
      </c>
      <c r="C309" s="78">
        <v>59</v>
      </c>
      <c r="D309" s="78">
        <f t="shared" si="60"/>
        <v>65</v>
      </c>
      <c r="E309" s="79">
        <f t="shared" si="61"/>
        <v>65</v>
      </c>
      <c r="F309" s="79">
        <v>27</v>
      </c>
      <c r="G309" s="79">
        <f t="shared" si="62"/>
        <v>8</v>
      </c>
      <c r="H309" s="79">
        <f t="shared" si="63"/>
        <v>6</v>
      </c>
      <c r="I309" s="80">
        <v>2553.75</v>
      </c>
      <c r="J309" s="80">
        <f>'Fator aplicado no salr'!$I$33*I309</f>
        <v>2257.5763081016948</v>
      </c>
      <c r="K309" s="79">
        <f t="shared" si="64"/>
        <v>6</v>
      </c>
      <c r="L309" s="92">
        <f t="shared" si="65"/>
        <v>0.70496054043967604</v>
      </c>
      <c r="M309" s="79">
        <f t="shared" si="66"/>
        <v>65</v>
      </c>
      <c r="N309" s="79">
        <f>VLOOKUP(D309,'IBGE 2014'!$A$9:$I$120,3,0)/VLOOKUP(C309,'IBGE 2014'!$A$9:$I$120,3,0)</f>
        <v>0.9271441851467348</v>
      </c>
      <c r="O309" s="79">
        <f>VLOOKUP(D309,'IBGE 2014'!$A$9:$I$120,6,0)</f>
        <v>10.361611814973374</v>
      </c>
      <c r="P309" s="80">
        <f t="shared" si="67"/>
        <v>198758.26465524785</v>
      </c>
      <c r="Q309" s="80">
        <f t="shared" si="68"/>
        <v>42826.387499999997</v>
      </c>
      <c r="R309" s="80">
        <f t="shared" si="69"/>
        <v>155931.87715524784</v>
      </c>
      <c r="S309" s="80">
        <f t="shared" si="70"/>
        <v>5</v>
      </c>
      <c r="T309" s="80">
        <f t="shared" si="71"/>
        <v>0.74725817286605678</v>
      </c>
      <c r="U309" s="80">
        <f>VLOOKUP(D309,'IBGE 2014'!$A$9:$I$120,3,0)/VLOOKUP(C309+1,'IBGE 2014'!$A$9:$I$120,3,0)</f>
        <v>0.93685841564981587</v>
      </c>
      <c r="V309" s="80">
        <f t="shared" si="72"/>
        <v>212891.21720190384</v>
      </c>
      <c r="W309" s="80">
        <f t="shared" si="73"/>
        <v>35688.65625</v>
      </c>
      <c r="X309" s="80">
        <f t="shared" si="74"/>
        <v>177202.56095190384</v>
      </c>
      <c r="Y309" s="120"/>
    </row>
    <row r="310" spans="1:25">
      <c r="A310" s="77">
        <v>298</v>
      </c>
      <c r="B310" s="79">
        <v>1</v>
      </c>
      <c r="C310" s="78">
        <v>47</v>
      </c>
      <c r="D310" s="78">
        <f t="shared" si="60"/>
        <v>60</v>
      </c>
      <c r="E310" s="79">
        <f t="shared" si="61"/>
        <v>65</v>
      </c>
      <c r="F310" s="79">
        <v>27</v>
      </c>
      <c r="G310" s="79">
        <f t="shared" si="62"/>
        <v>8</v>
      </c>
      <c r="H310" s="79">
        <f t="shared" si="63"/>
        <v>13</v>
      </c>
      <c r="I310" s="80">
        <v>1204.5999999999999</v>
      </c>
      <c r="J310" s="80">
        <f>'Fator aplicado no salr'!$I$33*I310</f>
        <v>1064.895318938542</v>
      </c>
      <c r="K310" s="79">
        <f t="shared" si="64"/>
        <v>13</v>
      </c>
      <c r="L310" s="92">
        <f t="shared" si="65"/>
        <v>0.46883902224245294</v>
      </c>
      <c r="M310" s="79">
        <f t="shared" si="66"/>
        <v>60</v>
      </c>
      <c r="N310" s="79">
        <f>VLOOKUP(D310,'IBGE 2014'!$A$9:$I$120,3,0)/VLOOKUP(C310,'IBGE 2014'!$A$9:$I$120,3,0)</f>
        <v>0.91245504841360547</v>
      </c>
      <c r="O310" s="79">
        <f>VLOOKUP(D310,'IBGE 2014'!$A$9:$I$120,6,0)</f>
        <v>11.482229001501651</v>
      </c>
      <c r="P310" s="80">
        <f t="shared" si="67"/>
        <v>68000.437113170206</v>
      </c>
      <c r="Q310" s="80">
        <f t="shared" si="68"/>
        <v>43769.140999999996</v>
      </c>
      <c r="R310" s="80">
        <f t="shared" si="69"/>
        <v>24231.29611317021</v>
      </c>
      <c r="S310" s="80">
        <f t="shared" si="70"/>
        <v>12</v>
      </c>
      <c r="T310" s="80">
        <f t="shared" si="71"/>
        <v>0.49696936357700011</v>
      </c>
      <c r="U310" s="80">
        <f>VLOOKUP(D310,'IBGE 2014'!$A$9:$I$120,3,0)/VLOOKUP(C310+1,'IBGE 2014'!$A$9:$I$120,3,0)</f>
        <v>0.91646859270948466</v>
      </c>
      <c r="V310" s="80">
        <f t="shared" si="72"/>
        <v>72397.518008007231</v>
      </c>
      <c r="W310" s="80">
        <f t="shared" si="73"/>
        <v>40402.283999999992</v>
      </c>
      <c r="X310" s="80">
        <f t="shared" si="74"/>
        <v>31995.234008007239</v>
      </c>
      <c r="Y310" s="120"/>
    </row>
    <row r="311" spans="1:25">
      <c r="A311" s="77">
        <v>299</v>
      </c>
      <c r="B311" s="79">
        <v>1</v>
      </c>
      <c r="C311" s="78">
        <v>54</v>
      </c>
      <c r="D311" s="78">
        <f t="shared" si="60"/>
        <v>62</v>
      </c>
      <c r="E311" s="79">
        <f t="shared" si="61"/>
        <v>65</v>
      </c>
      <c r="F311" s="79">
        <v>27</v>
      </c>
      <c r="G311" s="79">
        <f t="shared" si="62"/>
        <v>8</v>
      </c>
      <c r="H311" s="79">
        <f t="shared" si="63"/>
        <v>8</v>
      </c>
      <c r="I311" s="80">
        <v>1300.97</v>
      </c>
      <c r="J311" s="80">
        <f>'Fator aplicado no salr'!$I$33*I311</f>
        <v>1150.0887125016397</v>
      </c>
      <c r="K311" s="79">
        <f t="shared" si="64"/>
        <v>8</v>
      </c>
      <c r="L311" s="92">
        <f t="shared" si="65"/>
        <v>0.62741237134182615</v>
      </c>
      <c r="M311" s="79">
        <f t="shared" si="66"/>
        <v>62</v>
      </c>
      <c r="N311" s="79">
        <f>VLOOKUP(D311,'IBGE 2014'!$A$9:$I$120,3,0)/VLOOKUP(C311,'IBGE 2014'!$A$9:$I$120,3,0)</f>
        <v>0.9267725719789669</v>
      </c>
      <c r="O311" s="79">
        <f>VLOOKUP(D311,'IBGE 2014'!$A$9:$I$120,6,0)</f>
        <v>11.049834511016218</v>
      </c>
      <c r="P311" s="80">
        <f t="shared" si="67"/>
        <v>96063.126537239237</v>
      </c>
      <c r="Q311" s="80">
        <f t="shared" si="68"/>
        <v>29089.689200000001</v>
      </c>
      <c r="R311" s="80">
        <f t="shared" si="69"/>
        <v>66973.437337239244</v>
      </c>
      <c r="S311" s="80">
        <f t="shared" si="70"/>
        <v>7</v>
      </c>
      <c r="T311" s="80">
        <f t="shared" si="71"/>
        <v>0.66505711362233577</v>
      </c>
      <c r="U311" s="80">
        <f>VLOOKUP(D311,'IBGE 2014'!$A$9:$I$120,3,0)/VLOOKUP(C311+1,'IBGE 2014'!$A$9:$I$120,3,0)</f>
        <v>0.93358090278092332</v>
      </c>
      <c r="V311" s="80">
        <f t="shared" si="72"/>
        <v>102574.96315131237</v>
      </c>
      <c r="W311" s="80">
        <f t="shared" si="73"/>
        <v>25453.478050000002</v>
      </c>
      <c r="X311" s="80">
        <f t="shared" si="74"/>
        <v>77121.48510131237</v>
      </c>
      <c r="Y311" s="120"/>
    </row>
    <row r="312" spans="1:25">
      <c r="A312" s="77">
        <v>300</v>
      </c>
      <c r="B312" s="79">
        <v>2</v>
      </c>
      <c r="C312" s="78">
        <v>68</v>
      </c>
      <c r="D312" s="78">
        <f t="shared" si="60"/>
        <v>70</v>
      </c>
      <c r="E312" s="79">
        <f t="shared" si="61"/>
        <v>60</v>
      </c>
      <c r="F312" s="79">
        <v>27</v>
      </c>
      <c r="G312" s="79">
        <f t="shared" si="62"/>
        <v>3</v>
      </c>
      <c r="H312" s="79">
        <f t="shared" si="63"/>
        <v>2</v>
      </c>
      <c r="I312" s="80">
        <v>12889.7</v>
      </c>
      <c r="J312" s="80">
        <f>'Fator aplicado no salr'!$I$33*I312</f>
        <v>11394.804244165804</v>
      </c>
      <c r="K312" s="79">
        <f t="shared" si="64"/>
        <v>2</v>
      </c>
      <c r="L312" s="92">
        <f t="shared" si="65"/>
        <v>0.88999644001423972</v>
      </c>
      <c r="M312" s="79">
        <f t="shared" si="66"/>
        <v>70</v>
      </c>
      <c r="N312" s="79">
        <f>VLOOKUP(D312,'IBGE 2014'!$A$9:$I$120,3,0)/VLOOKUP(C312,'IBGE 2014'!$A$9:$I$120,3,0)</f>
        <v>0.95684998695127199</v>
      </c>
      <c r="O312" s="79">
        <f>VLOOKUP(D312,'IBGE 2014'!$A$9:$I$120,6,0)</f>
        <v>9.1340168195096396</v>
      </c>
      <c r="P312" s="80">
        <f t="shared" si="67"/>
        <v>1152243.1971125458</v>
      </c>
      <c r="Q312" s="80">
        <f t="shared" si="68"/>
        <v>133846.77107383407</v>
      </c>
      <c r="R312" s="80">
        <f t="shared" si="69"/>
        <v>1018396.4260387118</v>
      </c>
      <c r="S312" s="80">
        <f t="shared" si="70"/>
        <v>1</v>
      </c>
      <c r="T312" s="80">
        <f t="shared" si="71"/>
        <v>0.94339622641509424</v>
      </c>
      <c r="U312" s="80">
        <f>VLOOKUP(D312,'IBGE 2014'!$A$9:$I$120,3,0)/VLOOKUP(C312+1,'IBGE 2014'!$A$9:$I$120,3,0)</f>
        <v>0.97724218358332426</v>
      </c>
      <c r="V312" s="80">
        <f t="shared" si="72"/>
        <v>1247407.549480373</v>
      </c>
      <c r="W312" s="80">
        <f t="shared" si="73"/>
        <v>102923.60365621388</v>
      </c>
      <c r="X312" s="80">
        <f t="shared" si="74"/>
        <v>1144483.9458241591</v>
      </c>
      <c r="Y312" s="120"/>
    </row>
    <row r="313" spans="1:25">
      <c r="A313" s="77">
        <v>301</v>
      </c>
      <c r="B313" s="79">
        <v>1</v>
      </c>
      <c r="C313" s="78">
        <v>58</v>
      </c>
      <c r="D313" s="78">
        <f t="shared" si="60"/>
        <v>65</v>
      </c>
      <c r="E313" s="79">
        <f t="shared" si="61"/>
        <v>65</v>
      </c>
      <c r="F313" s="79">
        <v>27</v>
      </c>
      <c r="G313" s="79">
        <f t="shared" si="62"/>
        <v>8</v>
      </c>
      <c r="H313" s="79">
        <f t="shared" si="63"/>
        <v>7</v>
      </c>
      <c r="I313" s="80">
        <v>1204.5999999999999</v>
      </c>
      <c r="J313" s="80">
        <f>'Fator aplicado no salr'!$I$33*I313</f>
        <v>1064.895318938542</v>
      </c>
      <c r="K313" s="79">
        <f t="shared" si="64"/>
        <v>7</v>
      </c>
      <c r="L313" s="92">
        <f t="shared" si="65"/>
        <v>0.66505711362233577</v>
      </c>
      <c r="M313" s="79">
        <f t="shared" si="66"/>
        <v>65</v>
      </c>
      <c r="N313" s="79">
        <f>VLOOKUP(D313,'IBGE 2014'!$A$9:$I$120,3,0)/VLOOKUP(C313,'IBGE 2014'!$A$9:$I$120,3,0)</f>
        <v>0.91816673421960171</v>
      </c>
      <c r="O313" s="79">
        <f>VLOOKUP(D313,'IBGE 2014'!$A$9:$I$120,6,0)</f>
        <v>10.361611814973374</v>
      </c>
      <c r="P313" s="80">
        <f t="shared" si="67"/>
        <v>87590.71778851097</v>
      </c>
      <c r="Q313" s="80">
        <f t="shared" si="68"/>
        <v>23567.998999999996</v>
      </c>
      <c r="R313" s="80">
        <f t="shared" si="69"/>
        <v>64022.718788510974</v>
      </c>
      <c r="S313" s="80">
        <f t="shared" si="70"/>
        <v>6</v>
      </c>
      <c r="T313" s="80">
        <f t="shared" si="71"/>
        <v>0.70496054043967604</v>
      </c>
      <c r="U313" s="80">
        <f>VLOOKUP(D313,'IBGE 2014'!$A$9:$I$120,3,0)/VLOOKUP(C313+1,'IBGE 2014'!$A$9:$I$120,3,0)</f>
        <v>0.9271441851467348</v>
      </c>
      <c r="V313" s="80">
        <f t="shared" si="72"/>
        <v>93753.971846778877</v>
      </c>
      <c r="W313" s="80">
        <f t="shared" si="73"/>
        <v>20201.141999999996</v>
      </c>
      <c r="X313" s="80">
        <f t="shared" si="74"/>
        <v>73552.829846778885</v>
      </c>
      <c r="Y313" s="120"/>
    </row>
    <row r="314" spans="1:25">
      <c r="A314" s="77">
        <v>302</v>
      </c>
      <c r="B314" s="79">
        <v>1</v>
      </c>
      <c r="C314" s="78">
        <v>49</v>
      </c>
      <c r="D314" s="78">
        <f t="shared" si="60"/>
        <v>60</v>
      </c>
      <c r="E314" s="79">
        <f t="shared" si="61"/>
        <v>65</v>
      </c>
      <c r="F314" s="79">
        <v>27</v>
      </c>
      <c r="G314" s="79">
        <f t="shared" si="62"/>
        <v>8</v>
      </c>
      <c r="H314" s="79">
        <f t="shared" si="63"/>
        <v>11</v>
      </c>
      <c r="I314" s="80">
        <v>1204.5999999999999</v>
      </c>
      <c r="J314" s="80">
        <f>'Fator aplicado no salr'!$I$33*I314</f>
        <v>1064.895318938542</v>
      </c>
      <c r="K314" s="79">
        <f t="shared" si="64"/>
        <v>11</v>
      </c>
      <c r="L314" s="92">
        <f t="shared" si="65"/>
        <v>0.52678752539162021</v>
      </c>
      <c r="M314" s="79">
        <f t="shared" si="66"/>
        <v>60</v>
      </c>
      <c r="N314" s="79">
        <f>VLOOKUP(D314,'IBGE 2014'!$A$9:$I$120,3,0)/VLOOKUP(C314,'IBGE 2014'!$A$9:$I$120,3,0)</f>
        <v>0.92081167538083242</v>
      </c>
      <c r="O314" s="79">
        <f>VLOOKUP(D314,'IBGE 2014'!$A$9:$I$120,6,0)</f>
        <v>11.482229001501651</v>
      </c>
      <c r="P314" s="80">
        <f t="shared" si="67"/>
        <v>77105.041245848086</v>
      </c>
      <c r="Q314" s="80">
        <f t="shared" si="68"/>
        <v>37035.426999999996</v>
      </c>
      <c r="R314" s="80">
        <f t="shared" si="69"/>
        <v>40069.61424584809</v>
      </c>
      <c r="S314" s="80">
        <f t="shared" si="70"/>
        <v>10</v>
      </c>
      <c r="T314" s="80">
        <f t="shared" si="71"/>
        <v>0.55839477691511752</v>
      </c>
      <c r="U314" s="80">
        <f>VLOOKUP(D314,'IBGE 2014'!$A$9:$I$120,3,0)/VLOOKUP(C314+1,'IBGE 2014'!$A$9:$I$120,3,0)</f>
        <v>0.92550978819157592</v>
      </c>
      <c r="V314" s="80">
        <f t="shared" si="72"/>
        <v>82148.348720903989</v>
      </c>
      <c r="W314" s="80">
        <f t="shared" si="73"/>
        <v>33668.569999999992</v>
      </c>
      <c r="X314" s="80">
        <f t="shared" si="74"/>
        <v>48479.778720903996</v>
      </c>
      <c r="Y314" s="120"/>
    </row>
    <row r="315" spans="1:25">
      <c r="A315" s="77">
        <v>303</v>
      </c>
      <c r="B315" s="79">
        <v>1</v>
      </c>
      <c r="C315" s="78">
        <v>46</v>
      </c>
      <c r="D315" s="78">
        <f t="shared" si="60"/>
        <v>60</v>
      </c>
      <c r="E315" s="79">
        <f t="shared" si="61"/>
        <v>65</v>
      </c>
      <c r="F315" s="79">
        <v>27</v>
      </c>
      <c r="G315" s="79">
        <f t="shared" si="62"/>
        <v>8</v>
      </c>
      <c r="H315" s="79">
        <f t="shared" si="63"/>
        <v>14</v>
      </c>
      <c r="I315" s="80">
        <v>1204.5999999999999</v>
      </c>
      <c r="J315" s="80">
        <f>'Fator aplicado no salr'!$I$33*I315</f>
        <v>1064.895318938542</v>
      </c>
      <c r="K315" s="79">
        <f t="shared" si="64"/>
        <v>14</v>
      </c>
      <c r="L315" s="92">
        <f t="shared" si="65"/>
        <v>0.44230096437967248</v>
      </c>
      <c r="M315" s="79">
        <f t="shared" si="66"/>
        <v>60</v>
      </c>
      <c r="N315" s="79">
        <f>VLOOKUP(D315,'IBGE 2014'!$A$9:$I$120,3,0)/VLOOKUP(C315,'IBGE 2014'!$A$9:$I$120,3,0)</f>
        <v>0.90874809831371328</v>
      </c>
      <c r="O315" s="79">
        <f>VLOOKUP(D315,'IBGE 2014'!$A$9:$I$120,6,0)</f>
        <v>11.482229001501651</v>
      </c>
      <c r="P315" s="80">
        <f t="shared" si="67"/>
        <v>63890.733750656946</v>
      </c>
      <c r="Q315" s="80">
        <f t="shared" si="68"/>
        <v>47135.997999999992</v>
      </c>
      <c r="R315" s="80">
        <f t="shared" si="69"/>
        <v>16754.735750656953</v>
      </c>
      <c r="S315" s="80">
        <f t="shared" si="70"/>
        <v>13</v>
      </c>
      <c r="T315" s="80">
        <f t="shared" si="71"/>
        <v>0.46883902224245294</v>
      </c>
      <c r="U315" s="80">
        <f>VLOOKUP(D315,'IBGE 2014'!$A$9:$I$120,3,0)/VLOOKUP(C315+1,'IBGE 2014'!$A$9:$I$120,3,0)</f>
        <v>0.91245504841360547</v>
      </c>
      <c r="V315" s="80">
        <f t="shared" si="72"/>
        <v>68000.437113170206</v>
      </c>
      <c r="W315" s="80">
        <f t="shared" si="73"/>
        <v>43769.140999999996</v>
      </c>
      <c r="X315" s="80">
        <f t="shared" si="74"/>
        <v>24231.29611317021</v>
      </c>
      <c r="Y315" s="120"/>
    </row>
    <row r="316" spans="1:25">
      <c r="A316" s="77">
        <v>304</v>
      </c>
      <c r="B316" s="79">
        <v>1</v>
      </c>
      <c r="C316" s="78">
        <v>50</v>
      </c>
      <c r="D316" s="78">
        <f t="shared" si="60"/>
        <v>60</v>
      </c>
      <c r="E316" s="79">
        <f t="shared" si="61"/>
        <v>65</v>
      </c>
      <c r="F316" s="79">
        <v>27</v>
      </c>
      <c r="G316" s="79">
        <f t="shared" si="62"/>
        <v>8</v>
      </c>
      <c r="H316" s="79">
        <f t="shared" si="63"/>
        <v>10</v>
      </c>
      <c r="I316" s="80">
        <v>7819.73</v>
      </c>
      <c r="J316" s="80">
        <f>'Fator aplicado no salr'!$I$33*I316</f>
        <v>6912.8290489484352</v>
      </c>
      <c r="K316" s="79">
        <f t="shared" si="64"/>
        <v>10</v>
      </c>
      <c r="L316" s="92">
        <f t="shared" si="65"/>
        <v>0.55839477691511752</v>
      </c>
      <c r="M316" s="79">
        <f t="shared" si="66"/>
        <v>60</v>
      </c>
      <c r="N316" s="79">
        <f>VLOOKUP(D316,'IBGE 2014'!$A$9:$I$120,3,0)/VLOOKUP(C316,'IBGE 2014'!$A$9:$I$120,3,0)</f>
        <v>0.92550978819157592</v>
      </c>
      <c r="O316" s="79">
        <f>VLOOKUP(D316,'IBGE 2014'!$A$9:$I$120,6,0)</f>
        <v>11.482229001501651</v>
      </c>
      <c r="P316" s="80">
        <f t="shared" si="67"/>
        <v>533270.71803363319</v>
      </c>
      <c r="Q316" s="80">
        <f t="shared" si="68"/>
        <v>227669.76173837989</v>
      </c>
      <c r="R316" s="80">
        <f t="shared" si="69"/>
        <v>305600.9562952533</v>
      </c>
      <c r="S316" s="80">
        <f t="shared" si="70"/>
        <v>9</v>
      </c>
      <c r="T316" s="80">
        <f t="shared" si="71"/>
        <v>0.59189846353002462</v>
      </c>
      <c r="U316" s="80">
        <f>VLOOKUP(D316,'IBGE 2014'!$A$9:$I$120,3,0)/VLOOKUP(C316+1,'IBGE 2014'!$A$9:$I$120,3,0)</f>
        <v>0.93059405782792626</v>
      </c>
      <c r="V316" s="80">
        <f t="shared" si="72"/>
        <v>568372.24393761682</v>
      </c>
      <c r="W316" s="80">
        <f t="shared" si="73"/>
        <v>206413.15337167773</v>
      </c>
      <c r="X316" s="80">
        <f t="shared" si="74"/>
        <v>361959.09056593908</v>
      </c>
      <c r="Y316" s="120"/>
    </row>
    <row r="317" spans="1:25">
      <c r="A317" s="77">
        <v>305</v>
      </c>
      <c r="B317" s="79">
        <v>1</v>
      </c>
      <c r="C317" s="78">
        <v>53</v>
      </c>
      <c r="D317" s="78">
        <f t="shared" si="60"/>
        <v>61</v>
      </c>
      <c r="E317" s="79">
        <f t="shared" si="61"/>
        <v>65</v>
      </c>
      <c r="F317" s="79">
        <v>27</v>
      </c>
      <c r="G317" s="79">
        <f t="shared" si="62"/>
        <v>8</v>
      </c>
      <c r="H317" s="79">
        <f t="shared" si="63"/>
        <v>8</v>
      </c>
      <c r="I317" s="80">
        <v>1204.5999999999999</v>
      </c>
      <c r="J317" s="80">
        <f>'Fator aplicado no salr'!$I$33*I317</f>
        <v>1064.895318938542</v>
      </c>
      <c r="K317" s="79">
        <f t="shared" si="64"/>
        <v>8</v>
      </c>
      <c r="L317" s="92">
        <f t="shared" si="65"/>
        <v>0.62741237134182615</v>
      </c>
      <c r="M317" s="79">
        <f t="shared" si="66"/>
        <v>61</v>
      </c>
      <c r="N317" s="79">
        <f>VLOOKUP(D317,'IBGE 2014'!$A$9:$I$120,3,0)/VLOOKUP(C317,'IBGE 2014'!$A$9:$I$120,3,0)</f>
        <v>0.93158861711395313</v>
      </c>
      <c r="O317" s="79">
        <f>VLOOKUP(D317,'IBGE 2014'!$A$9:$I$120,6,0)</f>
        <v>11.26894206432668</v>
      </c>
      <c r="P317" s="80">
        <f t="shared" si="67"/>
        <v>91182.326218653281</v>
      </c>
      <c r="Q317" s="80">
        <f t="shared" si="68"/>
        <v>26934.855999999996</v>
      </c>
      <c r="R317" s="80">
        <f t="shared" si="69"/>
        <v>64247.470218653281</v>
      </c>
      <c r="S317" s="80">
        <f t="shared" si="70"/>
        <v>7</v>
      </c>
      <c r="T317" s="80">
        <f t="shared" si="71"/>
        <v>0.66505711362233577</v>
      </c>
      <c r="U317" s="80">
        <f>VLOOKUP(D317,'IBGE 2014'!$A$9:$I$120,3,0)/VLOOKUP(C317+1,'IBGE 2014'!$A$9:$I$120,3,0)</f>
        <v>0.93795945175592788</v>
      </c>
      <c r="V317" s="80">
        <f t="shared" si="72"/>
        <v>97314.246360506586</v>
      </c>
      <c r="W317" s="80">
        <f t="shared" si="73"/>
        <v>23567.998999999996</v>
      </c>
      <c r="X317" s="80">
        <f t="shared" si="74"/>
        <v>73746.24736050659</v>
      </c>
      <c r="Y317" s="120"/>
    </row>
    <row r="318" spans="1:25">
      <c r="A318" s="77">
        <v>306</v>
      </c>
      <c r="B318" s="79">
        <v>1</v>
      </c>
      <c r="C318" s="78">
        <v>66</v>
      </c>
      <c r="D318" s="78">
        <f t="shared" si="60"/>
        <v>70</v>
      </c>
      <c r="E318" s="79">
        <f t="shared" si="61"/>
        <v>65</v>
      </c>
      <c r="F318" s="79">
        <v>27</v>
      </c>
      <c r="G318" s="79">
        <f t="shared" si="62"/>
        <v>8</v>
      </c>
      <c r="H318" s="79">
        <f t="shared" si="63"/>
        <v>4</v>
      </c>
      <c r="I318" s="80">
        <v>1252.78</v>
      </c>
      <c r="J318" s="80">
        <f>'Fator aplicado no salr'!$I$33*I318</f>
        <v>1107.4875956000553</v>
      </c>
      <c r="K318" s="79">
        <f t="shared" si="64"/>
        <v>4</v>
      </c>
      <c r="L318" s="92">
        <f t="shared" si="65"/>
        <v>0.79209366323802022</v>
      </c>
      <c r="M318" s="79">
        <f t="shared" si="66"/>
        <v>70</v>
      </c>
      <c r="N318" s="79">
        <f>VLOOKUP(D318,'IBGE 2014'!$A$9:$I$120,3,0)/VLOOKUP(C318,'IBGE 2014'!$A$9:$I$120,3,0)</f>
        <v>0.9219560196928005</v>
      </c>
      <c r="O318" s="79">
        <f>VLOOKUP(D318,'IBGE 2014'!$A$9:$I$120,6,0)</f>
        <v>9.1340168195096396</v>
      </c>
      <c r="P318" s="80">
        <f t="shared" si="67"/>
        <v>96035.272524068685</v>
      </c>
      <c r="Q318" s="80">
        <f t="shared" si="68"/>
        <v>14006.080399999999</v>
      </c>
      <c r="R318" s="80">
        <f t="shared" si="69"/>
        <v>82029.192124068679</v>
      </c>
      <c r="S318" s="80">
        <f t="shared" si="70"/>
        <v>3</v>
      </c>
      <c r="T318" s="80">
        <f t="shared" si="71"/>
        <v>0.83961928303230149</v>
      </c>
      <c r="U318" s="80">
        <f>VLOOKUP(D318,'IBGE 2014'!$A$9:$I$120,3,0)/VLOOKUP(C318+1,'IBGE 2014'!$A$9:$I$120,3,0)</f>
        <v>0.9385149218678096</v>
      </c>
      <c r="V318" s="80">
        <f t="shared" si="72"/>
        <v>103625.73314362945</v>
      </c>
      <c r="W318" s="80">
        <f t="shared" si="73"/>
        <v>10504.560299999999</v>
      </c>
      <c r="X318" s="80">
        <f t="shared" si="74"/>
        <v>93121.172843629451</v>
      </c>
      <c r="Y318" s="120"/>
    </row>
    <row r="319" spans="1:25">
      <c r="A319" s="77">
        <v>307</v>
      </c>
      <c r="B319" s="79">
        <v>2</v>
      </c>
      <c r="C319" s="78">
        <v>61</v>
      </c>
      <c r="D319" s="78">
        <f t="shared" si="60"/>
        <v>61</v>
      </c>
      <c r="E319" s="79">
        <f t="shared" si="61"/>
        <v>60</v>
      </c>
      <c r="F319" s="79">
        <v>27</v>
      </c>
      <c r="G319" s="79">
        <f t="shared" si="62"/>
        <v>3</v>
      </c>
      <c r="H319" s="79">
        <f t="shared" si="63"/>
        <v>0</v>
      </c>
      <c r="I319" s="80">
        <v>2347</v>
      </c>
      <c r="J319" s="80">
        <f>'Fator aplicado no salr'!$I$33*I319</f>
        <v>2074.804344636193</v>
      </c>
      <c r="K319" s="79">
        <f t="shared" si="64"/>
        <v>0</v>
      </c>
      <c r="L319" s="92">
        <f t="shared" si="65"/>
        <v>1</v>
      </c>
      <c r="M319" s="79">
        <f t="shared" si="66"/>
        <v>61</v>
      </c>
      <c r="N319" s="79">
        <f>VLOOKUP(D319,'IBGE 2014'!$A$9:$I$120,3,0)/VLOOKUP(C319,'IBGE 2014'!$A$9:$I$120,3,0)</f>
        <v>1</v>
      </c>
      <c r="O319" s="79">
        <f>VLOOKUP(D319,'IBGE 2014'!$A$9:$I$120,6,0)</f>
        <v>11.26894206432668</v>
      </c>
      <c r="P319" s="80">
        <f t="shared" si="67"/>
        <v>303951.04940874106</v>
      </c>
      <c r="Q319" s="80">
        <f t="shared" si="68"/>
        <v>0</v>
      </c>
      <c r="R319" s="80">
        <f t="shared" si="69"/>
        <v>303951.04940874106</v>
      </c>
      <c r="S319" s="80">
        <f t="shared" si="70"/>
        <v>0</v>
      </c>
      <c r="T319" s="80">
        <f t="shared" si="71"/>
        <v>1</v>
      </c>
      <c r="U319" s="80">
        <f>VLOOKUP(D319,'IBGE 2014'!$A$9:$I$120,3,0)/VLOOKUP(C319+1,'IBGE 2014'!$A$9:$I$120,3,0)</f>
        <v>1.0120707928948234</v>
      </c>
      <c r="V319" s="80">
        <f t="shared" si="72"/>
        <v>307619.97957631823</v>
      </c>
      <c r="W319" s="80">
        <f t="shared" si="73"/>
        <v>0</v>
      </c>
      <c r="X319" s="80">
        <f t="shared" si="74"/>
        <v>307619.97957631823</v>
      </c>
      <c r="Y319" s="120"/>
    </row>
    <row r="320" spans="1:25">
      <c r="A320" s="77">
        <v>308</v>
      </c>
      <c r="B320" s="79">
        <v>2</v>
      </c>
      <c r="C320" s="78">
        <v>46</v>
      </c>
      <c r="D320" s="78">
        <f t="shared" si="60"/>
        <v>55</v>
      </c>
      <c r="E320" s="79">
        <f t="shared" si="61"/>
        <v>60</v>
      </c>
      <c r="F320" s="79">
        <v>27</v>
      </c>
      <c r="G320" s="79">
        <f t="shared" si="62"/>
        <v>3</v>
      </c>
      <c r="H320" s="79">
        <f t="shared" si="63"/>
        <v>9</v>
      </c>
      <c r="I320" s="80">
        <v>1754.74</v>
      </c>
      <c r="J320" s="80">
        <f>'Fator aplicado no salr'!$I$33*I320</f>
        <v>1551.2322861980886</v>
      </c>
      <c r="K320" s="79">
        <f t="shared" si="64"/>
        <v>9</v>
      </c>
      <c r="L320" s="92">
        <f t="shared" si="65"/>
        <v>0.59189846353002462</v>
      </c>
      <c r="M320" s="79">
        <f t="shared" si="66"/>
        <v>55</v>
      </c>
      <c r="N320" s="79">
        <f>VLOOKUP(D320,'IBGE 2014'!$A$9:$I$120,3,0)/VLOOKUP(C320,'IBGE 2014'!$A$9:$I$120,3,0)</f>
        <v>0.95110628182128787</v>
      </c>
      <c r="O320" s="79">
        <f>VLOOKUP(D320,'IBGE 2014'!$A$9:$I$120,6,0)</f>
        <v>12.461864196915771</v>
      </c>
      <c r="P320" s="80">
        <f t="shared" si="67"/>
        <v>141474.92243017736</v>
      </c>
      <c r="Q320" s="80">
        <f t="shared" si="68"/>
        <v>44140.484699999994</v>
      </c>
      <c r="R320" s="80">
        <f t="shared" si="69"/>
        <v>97334.437730177364</v>
      </c>
      <c r="S320" s="80">
        <f t="shared" si="70"/>
        <v>8</v>
      </c>
      <c r="T320" s="80">
        <f t="shared" si="71"/>
        <v>0.62741237134182615</v>
      </c>
      <c r="U320" s="80">
        <f>VLOOKUP(D320,'IBGE 2014'!$A$9:$I$120,3,0)/VLOOKUP(C320+1,'IBGE 2014'!$A$9:$I$120,3,0)</f>
        <v>0.95498601871751687</v>
      </c>
      <c r="V320" s="80">
        <f t="shared" si="72"/>
        <v>150575.14605089332</v>
      </c>
      <c r="W320" s="80">
        <f t="shared" si="73"/>
        <v>39235.986399999994</v>
      </c>
      <c r="X320" s="80">
        <f t="shared" si="74"/>
        <v>111339.15965089333</v>
      </c>
      <c r="Y320" s="120"/>
    </row>
    <row r="321" spans="1:25">
      <c r="A321" s="77">
        <v>309</v>
      </c>
      <c r="B321" s="79">
        <v>1</v>
      </c>
      <c r="C321" s="78">
        <v>47</v>
      </c>
      <c r="D321" s="78">
        <f t="shared" si="60"/>
        <v>60</v>
      </c>
      <c r="E321" s="79">
        <f t="shared" si="61"/>
        <v>65</v>
      </c>
      <c r="F321" s="79">
        <v>27</v>
      </c>
      <c r="G321" s="79">
        <f t="shared" si="62"/>
        <v>8</v>
      </c>
      <c r="H321" s="79">
        <f t="shared" si="63"/>
        <v>13</v>
      </c>
      <c r="I321" s="80">
        <v>1204.5999999999999</v>
      </c>
      <c r="J321" s="80">
        <f>'Fator aplicado no salr'!$I$33*I321</f>
        <v>1064.895318938542</v>
      </c>
      <c r="K321" s="79">
        <f t="shared" si="64"/>
        <v>13</v>
      </c>
      <c r="L321" s="92">
        <f t="shared" si="65"/>
        <v>0.46883902224245294</v>
      </c>
      <c r="M321" s="79">
        <f t="shared" si="66"/>
        <v>60</v>
      </c>
      <c r="N321" s="79">
        <f>VLOOKUP(D321,'IBGE 2014'!$A$9:$I$120,3,0)/VLOOKUP(C321,'IBGE 2014'!$A$9:$I$120,3,0)</f>
        <v>0.91245504841360547</v>
      </c>
      <c r="O321" s="79">
        <f>VLOOKUP(D321,'IBGE 2014'!$A$9:$I$120,6,0)</f>
        <v>11.482229001501651</v>
      </c>
      <c r="P321" s="80">
        <f t="shared" si="67"/>
        <v>68000.437113170206</v>
      </c>
      <c r="Q321" s="80">
        <f t="shared" si="68"/>
        <v>43769.140999999996</v>
      </c>
      <c r="R321" s="80">
        <f t="shared" si="69"/>
        <v>24231.29611317021</v>
      </c>
      <c r="S321" s="80">
        <f t="shared" si="70"/>
        <v>12</v>
      </c>
      <c r="T321" s="80">
        <f t="shared" si="71"/>
        <v>0.49696936357700011</v>
      </c>
      <c r="U321" s="80">
        <f>VLOOKUP(D321,'IBGE 2014'!$A$9:$I$120,3,0)/VLOOKUP(C321+1,'IBGE 2014'!$A$9:$I$120,3,0)</f>
        <v>0.91646859270948466</v>
      </c>
      <c r="V321" s="80">
        <f t="shared" si="72"/>
        <v>72397.518008007231</v>
      </c>
      <c r="W321" s="80">
        <f t="shared" si="73"/>
        <v>40402.283999999992</v>
      </c>
      <c r="X321" s="80">
        <f t="shared" si="74"/>
        <v>31995.234008007239</v>
      </c>
      <c r="Y321" s="120"/>
    </row>
    <row r="322" spans="1:25">
      <c r="A322" s="77">
        <v>310</v>
      </c>
      <c r="B322" s="79">
        <v>1</v>
      </c>
      <c r="C322" s="78">
        <v>56</v>
      </c>
      <c r="D322" s="78">
        <f t="shared" si="60"/>
        <v>64</v>
      </c>
      <c r="E322" s="79">
        <f t="shared" si="61"/>
        <v>65</v>
      </c>
      <c r="F322" s="79">
        <v>27</v>
      </c>
      <c r="G322" s="79">
        <f t="shared" si="62"/>
        <v>8</v>
      </c>
      <c r="H322" s="79">
        <f t="shared" si="63"/>
        <v>8</v>
      </c>
      <c r="I322" s="80">
        <v>1204.5999999999999</v>
      </c>
      <c r="J322" s="80">
        <f>'Fator aplicado no salr'!$I$33*I322</f>
        <v>1064.895318938542</v>
      </c>
      <c r="K322" s="79">
        <f t="shared" si="64"/>
        <v>8</v>
      </c>
      <c r="L322" s="92">
        <f t="shared" si="65"/>
        <v>0.62741237134182615</v>
      </c>
      <c r="M322" s="79">
        <f t="shared" si="66"/>
        <v>64</v>
      </c>
      <c r="N322" s="79">
        <f>VLOOKUP(D322,'IBGE 2014'!$A$9:$I$120,3,0)/VLOOKUP(C322,'IBGE 2014'!$A$9:$I$120,3,0)</f>
        <v>0.91597707049731925</v>
      </c>
      <c r="O322" s="79">
        <f>VLOOKUP(D322,'IBGE 2014'!$A$9:$I$120,6,0)</f>
        <v>10.595687644814832</v>
      </c>
      <c r="P322" s="80">
        <f t="shared" si="67"/>
        <v>84297.966309571246</v>
      </c>
      <c r="Q322" s="80">
        <f t="shared" si="68"/>
        <v>26934.855999999996</v>
      </c>
      <c r="R322" s="80">
        <f t="shared" si="69"/>
        <v>57363.110309571246</v>
      </c>
      <c r="S322" s="80">
        <f t="shared" si="70"/>
        <v>7</v>
      </c>
      <c r="T322" s="80">
        <f t="shared" si="71"/>
        <v>0.66505711362233577</v>
      </c>
      <c r="U322" s="80">
        <f>VLOOKUP(D322,'IBGE 2014'!$A$9:$I$120,3,0)/VLOOKUP(C322+1,'IBGE 2014'!$A$9:$I$120,3,0)</f>
        <v>0.92375721865296856</v>
      </c>
      <c r="V322" s="80">
        <f t="shared" si="72"/>
        <v>90114.817115661237</v>
      </c>
      <c r="W322" s="80">
        <f t="shared" si="73"/>
        <v>23567.998999999996</v>
      </c>
      <c r="X322" s="80">
        <f t="shared" si="74"/>
        <v>66546.818115661241</v>
      </c>
      <c r="Y322" s="120"/>
    </row>
    <row r="323" spans="1:25">
      <c r="A323" s="77">
        <v>311</v>
      </c>
      <c r="B323" s="79">
        <v>1</v>
      </c>
      <c r="C323" s="78">
        <v>50</v>
      </c>
      <c r="D323" s="78">
        <f t="shared" si="60"/>
        <v>60</v>
      </c>
      <c r="E323" s="79">
        <f t="shared" si="61"/>
        <v>65</v>
      </c>
      <c r="F323" s="79">
        <v>27</v>
      </c>
      <c r="G323" s="79">
        <f t="shared" si="62"/>
        <v>8</v>
      </c>
      <c r="H323" s="79">
        <f t="shared" si="63"/>
        <v>10</v>
      </c>
      <c r="I323" s="80">
        <v>3288.89</v>
      </c>
      <c r="J323" s="80">
        <f>'Fator aplicado no salr'!$I$33*I323</f>
        <v>2907.457716672573</v>
      </c>
      <c r="K323" s="79">
        <f t="shared" si="64"/>
        <v>10</v>
      </c>
      <c r="L323" s="92">
        <f t="shared" si="65"/>
        <v>0.55839477691511752</v>
      </c>
      <c r="M323" s="79">
        <f t="shared" si="66"/>
        <v>60</v>
      </c>
      <c r="N323" s="79">
        <f>VLOOKUP(D323,'IBGE 2014'!$A$9:$I$120,3,0)/VLOOKUP(C323,'IBGE 2014'!$A$9:$I$120,3,0)</f>
        <v>0.92550978819157592</v>
      </c>
      <c r="O323" s="79">
        <f>VLOOKUP(D323,'IBGE 2014'!$A$9:$I$120,6,0)</f>
        <v>11.482229001501651</v>
      </c>
      <c r="P323" s="80">
        <f t="shared" si="67"/>
        <v>224287.6329276888</v>
      </c>
      <c r="Q323" s="80">
        <f t="shared" si="68"/>
        <v>91924.4755</v>
      </c>
      <c r="R323" s="80">
        <f t="shared" si="69"/>
        <v>132363.1574276888</v>
      </c>
      <c r="S323" s="80">
        <f t="shared" si="70"/>
        <v>9</v>
      </c>
      <c r="T323" s="80">
        <f t="shared" si="71"/>
        <v>0.59189846353002462</v>
      </c>
      <c r="U323" s="80">
        <f>VLOOKUP(D323,'IBGE 2014'!$A$9:$I$120,3,0)/VLOOKUP(C323+1,'IBGE 2014'!$A$9:$I$120,3,0)</f>
        <v>0.93059405782792626</v>
      </c>
      <c r="V323" s="80">
        <f t="shared" si="72"/>
        <v>239050.93773876957</v>
      </c>
      <c r="W323" s="80">
        <f t="shared" si="73"/>
        <v>82732.027950000003</v>
      </c>
      <c r="X323" s="80">
        <f t="shared" si="74"/>
        <v>156318.90978876955</v>
      </c>
      <c r="Y323" s="120"/>
    </row>
    <row r="324" spans="1:25">
      <c r="A324" s="77">
        <v>312</v>
      </c>
      <c r="B324" s="79">
        <v>1</v>
      </c>
      <c r="C324" s="78">
        <v>55</v>
      </c>
      <c r="D324" s="78">
        <f t="shared" si="60"/>
        <v>63</v>
      </c>
      <c r="E324" s="79">
        <f t="shared" si="61"/>
        <v>65</v>
      </c>
      <c r="F324" s="79">
        <v>27</v>
      </c>
      <c r="G324" s="79">
        <f t="shared" si="62"/>
        <v>8</v>
      </c>
      <c r="H324" s="79">
        <f t="shared" si="63"/>
        <v>8</v>
      </c>
      <c r="I324" s="80">
        <v>2553.75</v>
      </c>
      <c r="J324" s="80">
        <f>'Fator aplicado no salr'!$I$33*I324</f>
        <v>2257.5763081016948</v>
      </c>
      <c r="K324" s="79">
        <f t="shared" si="64"/>
        <v>8</v>
      </c>
      <c r="L324" s="92">
        <f t="shared" si="65"/>
        <v>0.62741237134182615</v>
      </c>
      <c r="M324" s="79">
        <f t="shared" si="66"/>
        <v>63</v>
      </c>
      <c r="N324" s="79">
        <f>VLOOKUP(D324,'IBGE 2014'!$A$9:$I$120,3,0)/VLOOKUP(C324,'IBGE 2014'!$A$9:$I$120,3,0)</f>
        <v>0.92159013968187453</v>
      </c>
      <c r="O324" s="79">
        <f>VLOOKUP(D324,'IBGE 2014'!$A$9:$I$120,6,0)</f>
        <v>10.825249101319233</v>
      </c>
      <c r="P324" s="80">
        <f t="shared" si="67"/>
        <v>183702.29719941941</v>
      </c>
      <c r="Q324" s="80">
        <f t="shared" si="68"/>
        <v>57101.85</v>
      </c>
      <c r="R324" s="80">
        <f t="shared" si="69"/>
        <v>126600.4471994194</v>
      </c>
      <c r="S324" s="80">
        <f t="shared" si="70"/>
        <v>7</v>
      </c>
      <c r="T324" s="80">
        <f t="shared" si="71"/>
        <v>0.66505711362233577</v>
      </c>
      <c r="U324" s="80">
        <f>VLOOKUP(D324,'IBGE 2014'!$A$9:$I$120,3,0)/VLOOKUP(C324+1,'IBGE 2014'!$A$9:$I$120,3,0)</f>
        <v>0.92886925359501704</v>
      </c>
      <c r="V324" s="80">
        <f t="shared" si="72"/>
        <v>196262.45207739488</v>
      </c>
      <c r="W324" s="80">
        <f t="shared" si="73"/>
        <v>49964.118750000001</v>
      </c>
      <c r="X324" s="80">
        <f t="shared" si="74"/>
        <v>146298.33332739488</v>
      </c>
      <c r="Y324" s="120"/>
    </row>
    <row r="325" spans="1:25">
      <c r="A325" s="77">
        <v>313</v>
      </c>
      <c r="B325" s="79">
        <v>1</v>
      </c>
      <c r="C325" s="78">
        <v>48</v>
      </c>
      <c r="D325" s="78">
        <f t="shared" si="60"/>
        <v>60</v>
      </c>
      <c r="E325" s="79">
        <f t="shared" si="61"/>
        <v>65</v>
      </c>
      <c r="F325" s="79">
        <v>27</v>
      </c>
      <c r="G325" s="79">
        <f t="shared" si="62"/>
        <v>8</v>
      </c>
      <c r="H325" s="79">
        <f t="shared" si="63"/>
        <v>12</v>
      </c>
      <c r="I325" s="80">
        <v>2553.75</v>
      </c>
      <c r="J325" s="80">
        <f>'Fator aplicado no salr'!$I$33*I325</f>
        <v>2257.5763081016948</v>
      </c>
      <c r="K325" s="79">
        <f t="shared" si="64"/>
        <v>12</v>
      </c>
      <c r="L325" s="92">
        <f t="shared" si="65"/>
        <v>0.49696936357700011</v>
      </c>
      <c r="M325" s="79">
        <f t="shared" si="66"/>
        <v>60</v>
      </c>
      <c r="N325" s="79">
        <f>VLOOKUP(D325,'IBGE 2014'!$A$9:$I$120,3,0)/VLOOKUP(C325,'IBGE 2014'!$A$9:$I$120,3,0)</f>
        <v>0.91646859270948466</v>
      </c>
      <c r="O325" s="79">
        <f>VLOOKUP(D325,'IBGE 2014'!$A$9:$I$120,6,0)</f>
        <v>11.482229001501651</v>
      </c>
      <c r="P325" s="80">
        <f t="shared" si="67"/>
        <v>153482.61797521872</v>
      </c>
      <c r="Q325" s="80">
        <f t="shared" si="68"/>
        <v>85652.774999999994</v>
      </c>
      <c r="R325" s="80">
        <f t="shared" si="69"/>
        <v>67829.842975218722</v>
      </c>
      <c r="S325" s="80">
        <f t="shared" si="70"/>
        <v>11</v>
      </c>
      <c r="T325" s="80">
        <f t="shared" si="71"/>
        <v>0.52678752539162021</v>
      </c>
      <c r="U325" s="80">
        <f>VLOOKUP(D325,'IBGE 2014'!$A$9:$I$120,3,0)/VLOOKUP(C325+1,'IBGE 2014'!$A$9:$I$120,3,0)</f>
        <v>0.92081167538083242</v>
      </c>
      <c r="V325" s="80">
        <f t="shared" si="72"/>
        <v>163462.55942353027</v>
      </c>
      <c r="W325" s="80">
        <f t="shared" si="73"/>
        <v>78515.043749999997</v>
      </c>
      <c r="X325" s="80">
        <f t="shared" si="74"/>
        <v>84947.515673530273</v>
      </c>
      <c r="Y325" s="120"/>
    </row>
    <row r="326" spans="1:25">
      <c r="A326" s="77">
        <v>314</v>
      </c>
      <c r="B326" s="79">
        <v>1</v>
      </c>
      <c r="C326" s="78">
        <v>51</v>
      </c>
      <c r="D326" s="78">
        <f t="shared" si="60"/>
        <v>60</v>
      </c>
      <c r="E326" s="79">
        <f t="shared" si="61"/>
        <v>65</v>
      </c>
      <c r="F326" s="79">
        <v>27</v>
      </c>
      <c r="G326" s="79">
        <f t="shared" si="62"/>
        <v>8</v>
      </c>
      <c r="H326" s="79">
        <f t="shared" si="63"/>
        <v>9</v>
      </c>
      <c r="I326" s="80">
        <v>2746.49</v>
      </c>
      <c r="J326" s="80">
        <f>'Fator aplicado no salr'!$I$33*I326</f>
        <v>2427.9630952278899</v>
      </c>
      <c r="K326" s="79">
        <f t="shared" si="64"/>
        <v>9</v>
      </c>
      <c r="L326" s="92">
        <f t="shared" si="65"/>
        <v>0.59189846353002462</v>
      </c>
      <c r="M326" s="79">
        <f t="shared" si="66"/>
        <v>60</v>
      </c>
      <c r="N326" s="79">
        <f>VLOOKUP(D326,'IBGE 2014'!$A$9:$I$120,3,0)/VLOOKUP(C326,'IBGE 2014'!$A$9:$I$120,3,0)</f>
        <v>0.93059405782792626</v>
      </c>
      <c r="O326" s="79">
        <f>VLOOKUP(D326,'IBGE 2014'!$A$9:$I$120,6,0)</f>
        <v>11.482229001501651</v>
      </c>
      <c r="P326" s="80">
        <f t="shared" si="67"/>
        <v>199626.92883925984</v>
      </c>
      <c r="Q326" s="80">
        <f t="shared" si="68"/>
        <v>69087.955949999989</v>
      </c>
      <c r="R326" s="80">
        <f t="shared" si="69"/>
        <v>130538.97288925985</v>
      </c>
      <c r="S326" s="80">
        <f t="shared" si="70"/>
        <v>8</v>
      </c>
      <c r="T326" s="80">
        <f t="shared" si="71"/>
        <v>0.62741237134182615</v>
      </c>
      <c r="U326" s="80">
        <f>VLOOKUP(D326,'IBGE 2014'!$A$9:$I$120,3,0)/VLOOKUP(C326+1,'IBGE 2014'!$A$9:$I$120,3,0)</f>
        <v>0.93609798576010728</v>
      </c>
      <c r="V326" s="80">
        <f t="shared" si="72"/>
        <v>212856.06358979005</v>
      </c>
      <c r="W326" s="80">
        <f t="shared" si="73"/>
        <v>61411.516399999993</v>
      </c>
      <c r="X326" s="80">
        <f t="shared" si="74"/>
        <v>151444.54718979006</v>
      </c>
      <c r="Y326" s="120"/>
    </row>
    <row r="327" spans="1:25">
      <c r="A327" s="77">
        <v>315</v>
      </c>
      <c r="B327" s="79">
        <v>1</v>
      </c>
      <c r="C327" s="78">
        <v>51</v>
      </c>
      <c r="D327" s="78">
        <f t="shared" si="60"/>
        <v>60</v>
      </c>
      <c r="E327" s="79">
        <f t="shared" si="61"/>
        <v>65</v>
      </c>
      <c r="F327" s="79">
        <v>27</v>
      </c>
      <c r="G327" s="79">
        <f t="shared" si="62"/>
        <v>8</v>
      </c>
      <c r="H327" s="79">
        <f t="shared" si="63"/>
        <v>9</v>
      </c>
      <c r="I327" s="80">
        <v>1204.5999999999999</v>
      </c>
      <c r="J327" s="80">
        <f>'Fator aplicado no salr'!$I$33*I327</f>
        <v>1064.895318938542</v>
      </c>
      <c r="K327" s="79">
        <f t="shared" si="64"/>
        <v>9</v>
      </c>
      <c r="L327" s="92">
        <f t="shared" si="65"/>
        <v>0.59189846353002462</v>
      </c>
      <c r="M327" s="79">
        <f t="shared" si="66"/>
        <v>60</v>
      </c>
      <c r="N327" s="79">
        <f>VLOOKUP(D327,'IBGE 2014'!$A$9:$I$120,3,0)/VLOOKUP(C327,'IBGE 2014'!$A$9:$I$120,3,0)</f>
        <v>0.93059405782792626</v>
      </c>
      <c r="O327" s="79">
        <f>VLOOKUP(D327,'IBGE 2014'!$A$9:$I$120,6,0)</f>
        <v>11.482229001501651</v>
      </c>
      <c r="P327" s="80">
        <f t="shared" si="67"/>
        <v>87555.606785305019</v>
      </c>
      <c r="Q327" s="80">
        <f t="shared" si="68"/>
        <v>30301.712999999996</v>
      </c>
      <c r="R327" s="80">
        <f t="shared" si="69"/>
        <v>57253.893785305023</v>
      </c>
      <c r="S327" s="80">
        <f t="shared" si="70"/>
        <v>8</v>
      </c>
      <c r="T327" s="80">
        <f t="shared" si="71"/>
        <v>0.62741237134182615</v>
      </c>
      <c r="U327" s="80">
        <f>VLOOKUP(D327,'IBGE 2014'!$A$9:$I$120,3,0)/VLOOKUP(C327+1,'IBGE 2014'!$A$9:$I$120,3,0)</f>
        <v>0.93609798576010728</v>
      </c>
      <c r="V327" s="80">
        <f t="shared" si="72"/>
        <v>93357.854643658313</v>
      </c>
      <c r="W327" s="80">
        <f t="shared" si="73"/>
        <v>26934.855999999996</v>
      </c>
      <c r="X327" s="80">
        <f t="shared" si="74"/>
        <v>66422.998643658313</v>
      </c>
      <c r="Y327" s="120"/>
    </row>
    <row r="328" spans="1:25">
      <c r="A328" s="77">
        <v>316</v>
      </c>
      <c r="B328" s="79">
        <v>1</v>
      </c>
      <c r="C328" s="78">
        <v>47</v>
      </c>
      <c r="D328" s="78">
        <f t="shared" si="60"/>
        <v>60</v>
      </c>
      <c r="E328" s="79">
        <f t="shared" si="61"/>
        <v>65</v>
      </c>
      <c r="F328" s="79">
        <v>27</v>
      </c>
      <c r="G328" s="79">
        <f t="shared" si="62"/>
        <v>8</v>
      </c>
      <c r="H328" s="79">
        <f t="shared" si="63"/>
        <v>13</v>
      </c>
      <c r="I328" s="80">
        <v>6182.76</v>
      </c>
      <c r="J328" s="80">
        <f>'Fator aplicado no salr'!$I$33*I328</f>
        <v>5465.7082700651345</v>
      </c>
      <c r="K328" s="79">
        <f t="shared" si="64"/>
        <v>13</v>
      </c>
      <c r="L328" s="92">
        <f t="shared" si="65"/>
        <v>0.46883902224245294</v>
      </c>
      <c r="M328" s="79">
        <f t="shared" si="66"/>
        <v>60</v>
      </c>
      <c r="N328" s="79">
        <f>VLOOKUP(D328,'IBGE 2014'!$A$9:$I$120,3,0)/VLOOKUP(C328,'IBGE 2014'!$A$9:$I$120,3,0)</f>
        <v>0.91245504841360547</v>
      </c>
      <c r="O328" s="79">
        <f>VLOOKUP(D328,'IBGE 2014'!$A$9:$I$120,6,0)</f>
        <v>11.482229001501651</v>
      </c>
      <c r="P328" s="80">
        <f t="shared" si="67"/>
        <v>349020.73930418747</v>
      </c>
      <c r="Q328" s="80">
        <f t="shared" si="68"/>
        <v>224650.5846</v>
      </c>
      <c r="R328" s="80">
        <f t="shared" si="69"/>
        <v>124370.15470418747</v>
      </c>
      <c r="S328" s="80">
        <f t="shared" si="70"/>
        <v>12</v>
      </c>
      <c r="T328" s="80">
        <f t="shared" si="71"/>
        <v>0.49696936357700011</v>
      </c>
      <c r="U328" s="80">
        <f>VLOOKUP(D328,'IBGE 2014'!$A$9:$I$120,3,0)/VLOOKUP(C328+1,'IBGE 2014'!$A$9:$I$120,3,0)</f>
        <v>0.91646859270948466</v>
      </c>
      <c r="V328" s="80">
        <f t="shared" si="72"/>
        <v>371589.30635828228</v>
      </c>
      <c r="W328" s="80">
        <f t="shared" si="73"/>
        <v>207369.77040000001</v>
      </c>
      <c r="X328" s="80">
        <f t="shared" si="74"/>
        <v>164219.53595828227</v>
      </c>
      <c r="Y328" s="120"/>
    </row>
    <row r="329" spans="1:25">
      <c r="A329" s="77">
        <v>317</v>
      </c>
      <c r="B329" s="79">
        <v>1</v>
      </c>
      <c r="C329" s="78">
        <v>46</v>
      </c>
      <c r="D329" s="78">
        <f t="shared" si="60"/>
        <v>60</v>
      </c>
      <c r="E329" s="79">
        <f t="shared" si="61"/>
        <v>65</v>
      </c>
      <c r="F329" s="79">
        <v>27</v>
      </c>
      <c r="G329" s="79">
        <f t="shared" si="62"/>
        <v>8</v>
      </c>
      <c r="H329" s="79">
        <f t="shared" si="63"/>
        <v>14</v>
      </c>
      <c r="I329" s="80">
        <v>3014.4</v>
      </c>
      <c r="J329" s="80">
        <f>'Fator aplicado no salr'!$I$33*I329</f>
        <v>2664.8019669669111</v>
      </c>
      <c r="K329" s="79">
        <f t="shared" si="64"/>
        <v>14</v>
      </c>
      <c r="L329" s="92">
        <f t="shared" si="65"/>
        <v>0.44230096437967248</v>
      </c>
      <c r="M329" s="79">
        <f t="shared" si="66"/>
        <v>60</v>
      </c>
      <c r="N329" s="79">
        <f>VLOOKUP(D329,'IBGE 2014'!$A$9:$I$120,3,0)/VLOOKUP(C329,'IBGE 2014'!$A$9:$I$120,3,0)</f>
        <v>0.90874809831371328</v>
      </c>
      <c r="O329" s="79">
        <f>VLOOKUP(D329,'IBGE 2014'!$A$9:$I$120,6,0)</f>
        <v>11.482229001501651</v>
      </c>
      <c r="P329" s="80">
        <f t="shared" si="67"/>
        <v>159880.64736674441</v>
      </c>
      <c r="Q329" s="80">
        <f t="shared" si="68"/>
        <v>117953.47199999999</v>
      </c>
      <c r="R329" s="80">
        <f t="shared" si="69"/>
        <v>41927.175366744414</v>
      </c>
      <c r="S329" s="80">
        <f t="shared" si="70"/>
        <v>13</v>
      </c>
      <c r="T329" s="80">
        <f t="shared" si="71"/>
        <v>0.46883902224245294</v>
      </c>
      <c r="U329" s="80">
        <f>VLOOKUP(D329,'IBGE 2014'!$A$9:$I$120,3,0)/VLOOKUP(C329+1,'IBGE 2014'!$A$9:$I$120,3,0)</f>
        <v>0.91245504841360547</v>
      </c>
      <c r="V329" s="80">
        <f t="shared" si="72"/>
        <v>170164.79962970302</v>
      </c>
      <c r="W329" s="80">
        <f t="shared" si="73"/>
        <v>109528.22399999999</v>
      </c>
      <c r="X329" s="80">
        <f t="shared" si="74"/>
        <v>60636.575629703031</v>
      </c>
      <c r="Y329" s="120"/>
    </row>
    <row r="330" spans="1:25">
      <c r="A330" s="77">
        <v>318</v>
      </c>
      <c r="B330" s="79">
        <v>1</v>
      </c>
      <c r="C330" s="78">
        <v>57</v>
      </c>
      <c r="D330" s="78">
        <f t="shared" si="60"/>
        <v>65</v>
      </c>
      <c r="E330" s="79">
        <f t="shared" si="61"/>
        <v>65</v>
      </c>
      <c r="F330" s="79">
        <v>27</v>
      </c>
      <c r="G330" s="79">
        <f t="shared" si="62"/>
        <v>8</v>
      </c>
      <c r="H330" s="79">
        <f t="shared" si="63"/>
        <v>8</v>
      </c>
      <c r="I330" s="80">
        <v>4749.93</v>
      </c>
      <c r="J330" s="80">
        <f>'Fator aplicado no salr'!$I$33*I330</f>
        <v>4199.0521519888343</v>
      </c>
      <c r="K330" s="79">
        <f t="shared" si="64"/>
        <v>8</v>
      </c>
      <c r="L330" s="92">
        <f t="shared" si="65"/>
        <v>0.62741237134182615</v>
      </c>
      <c r="M330" s="79">
        <f t="shared" si="66"/>
        <v>65</v>
      </c>
      <c r="N330" s="79">
        <f>VLOOKUP(D330,'IBGE 2014'!$A$9:$I$120,3,0)/VLOOKUP(C330,'IBGE 2014'!$A$9:$I$120,3,0)</f>
        <v>0.90986809890589748</v>
      </c>
      <c r="O330" s="79">
        <f>VLOOKUP(D330,'IBGE 2014'!$A$9:$I$120,6,0)</f>
        <v>10.361611814973374</v>
      </c>
      <c r="P330" s="80">
        <f t="shared" si="67"/>
        <v>322889.15252441913</v>
      </c>
      <c r="Q330" s="80">
        <f t="shared" si="68"/>
        <v>106208.4348</v>
      </c>
      <c r="R330" s="80">
        <f t="shared" si="69"/>
        <v>216680.71772441914</v>
      </c>
      <c r="S330" s="80">
        <f t="shared" si="70"/>
        <v>7</v>
      </c>
      <c r="T330" s="80">
        <f t="shared" si="71"/>
        <v>0.66505711362233577</v>
      </c>
      <c r="U330" s="80">
        <f>VLOOKUP(D330,'IBGE 2014'!$A$9:$I$120,3,0)/VLOOKUP(C330+1,'IBGE 2014'!$A$9:$I$120,3,0)</f>
        <v>0.91816673421960171</v>
      </c>
      <c r="V330" s="80">
        <f t="shared" si="72"/>
        <v>345384.17578049313</v>
      </c>
      <c r="W330" s="80">
        <f t="shared" si="73"/>
        <v>92932.380449999997</v>
      </c>
      <c r="X330" s="80">
        <f t="shared" si="74"/>
        <v>252451.79533049313</v>
      </c>
      <c r="Y330" s="120"/>
    </row>
    <row r="331" spans="1:25">
      <c r="A331" s="77">
        <v>319</v>
      </c>
      <c r="B331" s="79">
        <v>1</v>
      </c>
      <c r="C331" s="78">
        <v>64</v>
      </c>
      <c r="D331" s="78">
        <f t="shared" si="60"/>
        <v>70</v>
      </c>
      <c r="E331" s="79">
        <f t="shared" si="61"/>
        <v>65</v>
      </c>
      <c r="F331" s="79">
        <v>27</v>
      </c>
      <c r="G331" s="79">
        <f t="shared" si="62"/>
        <v>8</v>
      </c>
      <c r="H331" s="79">
        <f t="shared" si="63"/>
        <v>6</v>
      </c>
      <c r="I331" s="80">
        <v>1204.5999999999999</v>
      </c>
      <c r="J331" s="80">
        <f>'Fator aplicado no salr'!$I$33*I331</f>
        <v>1064.895318938542</v>
      </c>
      <c r="K331" s="79">
        <f t="shared" si="64"/>
        <v>6</v>
      </c>
      <c r="L331" s="92">
        <f t="shared" si="65"/>
        <v>0.70496054043967604</v>
      </c>
      <c r="M331" s="79">
        <f t="shared" si="66"/>
        <v>70</v>
      </c>
      <c r="N331" s="79">
        <f>VLOOKUP(D331,'IBGE 2014'!$A$9:$I$120,3,0)/VLOOKUP(C331,'IBGE 2014'!$A$9:$I$120,3,0)</f>
        <v>0.89330498213394294</v>
      </c>
      <c r="O331" s="79">
        <f>VLOOKUP(D331,'IBGE 2014'!$A$9:$I$120,6,0)</f>
        <v>9.1340168195096396</v>
      </c>
      <c r="P331" s="80">
        <f t="shared" si="67"/>
        <v>79629.986448162919</v>
      </c>
      <c r="Q331" s="80">
        <f t="shared" si="68"/>
        <v>20201.141999999996</v>
      </c>
      <c r="R331" s="80">
        <f t="shared" si="69"/>
        <v>59428.844448162927</v>
      </c>
      <c r="S331" s="80">
        <f t="shared" si="70"/>
        <v>5</v>
      </c>
      <c r="T331" s="80">
        <f t="shared" si="71"/>
        <v>0.74725817286605678</v>
      </c>
      <c r="U331" s="80">
        <f>VLOOKUP(D331,'IBGE 2014'!$A$9:$I$120,3,0)/VLOOKUP(C331+1,'IBGE 2014'!$A$9:$I$120,3,0)</f>
        <v>0.90694126620900062</v>
      </c>
      <c r="V331" s="80">
        <f t="shared" si="72"/>
        <v>85696.268925850658</v>
      </c>
      <c r="W331" s="80">
        <f t="shared" si="73"/>
        <v>16834.284999999996</v>
      </c>
      <c r="X331" s="80">
        <f t="shared" si="74"/>
        <v>68861.983925850654</v>
      </c>
      <c r="Y331" s="120"/>
    </row>
    <row r="332" spans="1:25">
      <c r="A332" s="77">
        <v>320</v>
      </c>
      <c r="B332" s="79">
        <v>1</v>
      </c>
      <c r="C332" s="78">
        <v>59</v>
      </c>
      <c r="D332" s="78">
        <f t="shared" si="60"/>
        <v>65</v>
      </c>
      <c r="E332" s="79">
        <f t="shared" si="61"/>
        <v>65</v>
      </c>
      <c r="F332" s="79">
        <v>27</v>
      </c>
      <c r="G332" s="79">
        <f t="shared" si="62"/>
        <v>8</v>
      </c>
      <c r="H332" s="79">
        <f t="shared" si="63"/>
        <v>6</v>
      </c>
      <c r="I332" s="80">
        <v>1300.97</v>
      </c>
      <c r="J332" s="80">
        <f>'Fator aplicado no salr'!$I$33*I332</f>
        <v>1150.0887125016397</v>
      </c>
      <c r="K332" s="79">
        <f t="shared" si="64"/>
        <v>6</v>
      </c>
      <c r="L332" s="92">
        <f t="shared" si="65"/>
        <v>0.70496054043967604</v>
      </c>
      <c r="M332" s="79">
        <f t="shared" si="66"/>
        <v>65</v>
      </c>
      <c r="N332" s="79">
        <f>VLOOKUP(D332,'IBGE 2014'!$A$9:$I$120,3,0)/VLOOKUP(C332,'IBGE 2014'!$A$9:$I$120,3,0)</f>
        <v>0.9271441851467348</v>
      </c>
      <c r="O332" s="79">
        <f>VLOOKUP(D332,'IBGE 2014'!$A$9:$I$120,6,0)</f>
        <v>10.361611814973374</v>
      </c>
      <c r="P332" s="80">
        <f t="shared" si="67"/>
        <v>101254.44525444458</v>
      </c>
      <c r="Q332" s="80">
        <f t="shared" si="68"/>
        <v>21817.266900000002</v>
      </c>
      <c r="R332" s="80">
        <f t="shared" si="69"/>
        <v>79437.178354444579</v>
      </c>
      <c r="S332" s="80">
        <f t="shared" si="70"/>
        <v>5</v>
      </c>
      <c r="T332" s="80">
        <f t="shared" si="71"/>
        <v>0.74725817286605678</v>
      </c>
      <c r="U332" s="80">
        <f>VLOOKUP(D332,'IBGE 2014'!$A$9:$I$120,3,0)/VLOOKUP(C332+1,'IBGE 2014'!$A$9:$I$120,3,0)</f>
        <v>0.93685841564981587</v>
      </c>
      <c r="V332" s="80">
        <f t="shared" si="72"/>
        <v>108454.26797578498</v>
      </c>
      <c r="W332" s="80">
        <f t="shared" si="73"/>
        <v>18181.05575</v>
      </c>
      <c r="X332" s="80">
        <f t="shared" si="74"/>
        <v>90273.212225784984</v>
      </c>
      <c r="Y332" s="120"/>
    </row>
    <row r="333" spans="1:25">
      <c r="A333" s="77">
        <v>321</v>
      </c>
      <c r="B333" s="79">
        <v>1</v>
      </c>
      <c r="C333" s="78">
        <v>58</v>
      </c>
      <c r="D333" s="78">
        <f t="shared" si="60"/>
        <v>65</v>
      </c>
      <c r="E333" s="79">
        <f t="shared" si="61"/>
        <v>65</v>
      </c>
      <c r="F333" s="79">
        <v>27</v>
      </c>
      <c r="G333" s="79">
        <f t="shared" si="62"/>
        <v>8</v>
      </c>
      <c r="H333" s="79">
        <f t="shared" si="63"/>
        <v>7</v>
      </c>
      <c r="I333" s="80">
        <v>1204.5999999999999</v>
      </c>
      <c r="J333" s="80">
        <f>'Fator aplicado no salr'!$I$33*I333</f>
        <v>1064.895318938542</v>
      </c>
      <c r="K333" s="79">
        <f t="shared" si="64"/>
        <v>7</v>
      </c>
      <c r="L333" s="92">
        <f t="shared" si="65"/>
        <v>0.66505711362233577</v>
      </c>
      <c r="M333" s="79">
        <f t="shared" si="66"/>
        <v>65</v>
      </c>
      <c r="N333" s="79">
        <f>VLOOKUP(D333,'IBGE 2014'!$A$9:$I$120,3,0)/VLOOKUP(C333,'IBGE 2014'!$A$9:$I$120,3,0)</f>
        <v>0.91816673421960171</v>
      </c>
      <c r="O333" s="79">
        <f>VLOOKUP(D333,'IBGE 2014'!$A$9:$I$120,6,0)</f>
        <v>10.361611814973374</v>
      </c>
      <c r="P333" s="80">
        <f t="shared" si="67"/>
        <v>87590.71778851097</v>
      </c>
      <c r="Q333" s="80">
        <f t="shared" si="68"/>
        <v>23567.998999999996</v>
      </c>
      <c r="R333" s="80">
        <f t="shared" si="69"/>
        <v>64022.718788510974</v>
      </c>
      <c r="S333" s="80">
        <f t="shared" si="70"/>
        <v>6</v>
      </c>
      <c r="T333" s="80">
        <f t="shared" si="71"/>
        <v>0.70496054043967604</v>
      </c>
      <c r="U333" s="80">
        <f>VLOOKUP(D333,'IBGE 2014'!$A$9:$I$120,3,0)/VLOOKUP(C333+1,'IBGE 2014'!$A$9:$I$120,3,0)</f>
        <v>0.9271441851467348</v>
      </c>
      <c r="V333" s="80">
        <f t="shared" si="72"/>
        <v>93753.971846778877</v>
      </c>
      <c r="W333" s="80">
        <f t="shared" si="73"/>
        <v>20201.141999999996</v>
      </c>
      <c r="X333" s="80">
        <f t="shared" si="74"/>
        <v>73552.829846778885</v>
      </c>
      <c r="Y333" s="120"/>
    </row>
    <row r="334" spans="1:25">
      <c r="A334" s="77">
        <v>322</v>
      </c>
      <c r="B334" s="79">
        <v>1</v>
      </c>
      <c r="C334" s="78">
        <v>65</v>
      </c>
      <c r="D334" s="78">
        <f t="shared" ref="D334:D397" si="75">IF(IF(C334+G334&gt;70,70,IF(C334+G334&lt;E334,IF(B334=1,IF(C334+G334&lt;60,60,C334+G334),IF(C334+G334&lt;55,55,C334+G334)),E334))&lt;C334,C334,IF(C334+G334&gt;70,70,IF(C334+G334&lt;E334,IF(B334=1,IF(C334+G334&lt;60,60,C334+G334),IF(C334+G334&lt;55,55,C334+G334)),E334)))</f>
        <v>70</v>
      </c>
      <c r="E334" s="79">
        <f t="shared" ref="E334:E397" si="76">IF(B334=1,65,60)</f>
        <v>65</v>
      </c>
      <c r="F334" s="79">
        <v>27</v>
      </c>
      <c r="G334" s="79">
        <f t="shared" ref="G334:G397" si="77">IF(B334=1,IF(35-F334&lt;=1,1,35-F334),IF(30-F334&lt;=1,1,30-F334))</f>
        <v>8</v>
      </c>
      <c r="H334" s="79">
        <f t="shared" ref="H334:H397" si="78">D334-C334</f>
        <v>5</v>
      </c>
      <c r="I334" s="80">
        <v>1204.5999999999999</v>
      </c>
      <c r="J334" s="80">
        <f>'Fator aplicado no salr'!$I$33*I334</f>
        <v>1064.895318938542</v>
      </c>
      <c r="K334" s="79">
        <f t="shared" ref="K334:K397" si="79">H334</f>
        <v>5</v>
      </c>
      <c r="L334" s="92">
        <f t="shared" ref="L334:L397" si="80">(1/(1+$F$6))^K334</f>
        <v>0.74725817286605678</v>
      </c>
      <c r="M334" s="79">
        <f t="shared" ref="M334:M397" si="81">D334</f>
        <v>70</v>
      </c>
      <c r="N334" s="79">
        <f>VLOOKUP(D334,'IBGE 2014'!$A$9:$I$120,3,0)/VLOOKUP(C334,'IBGE 2014'!$A$9:$I$120,3,0)</f>
        <v>0.90694126620900062</v>
      </c>
      <c r="O334" s="79">
        <f>VLOOKUP(D334,'IBGE 2014'!$A$9:$I$120,6,0)</f>
        <v>9.1340168195096396</v>
      </c>
      <c r="P334" s="80">
        <f t="shared" ref="P334:P397" si="82">J334*L334*N334*O334*13</f>
        <v>85696.268925850673</v>
      </c>
      <c r="Q334" s="80">
        <f t="shared" ref="Q334:Q397" si="83">0.215*I334*13*H334+IF(J334&gt;5839.45,0.11*(J334-5839.45)*O334*N334*L334*13,0)</f>
        <v>16834.284999999996</v>
      </c>
      <c r="R334" s="80">
        <f t="shared" ref="R334:R397" si="84">P334-Q334</f>
        <v>68861.983925850684</v>
      </c>
      <c r="S334" s="80">
        <f t="shared" ref="S334:S397" si="85">IF(K334=0,0,K334-1)</f>
        <v>4</v>
      </c>
      <c r="T334" s="80">
        <f t="shared" ref="T334:T397" si="86">(1/(1+$F$6))^S334</f>
        <v>0.79209366323802022</v>
      </c>
      <c r="U334" s="80">
        <f>VLOOKUP(D334,'IBGE 2014'!$A$9:$I$120,3,0)/VLOOKUP(C334+1,'IBGE 2014'!$A$9:$I$120,3,0)</f>
        <v>0.9219560196928005</v>
      </c>
      <c r="V334" s="80">
        <f t="shared" ref="V334:V397" si="87">J334*T334*U334*13*O334</f>
        <v>92341.903033647672</v>
      </c>
      <c r="W334" s="80">
        <f t="shared" ref="W334:W397" si="88">0.215*I334*13*S334+IF(J334&gt;5839.45,0.11*(J334-5839.45)*O334*U334*T334*13,0)</f>
        <v>13467.427999999998</v>
      </c>
      <c r="X334" s="80">
        <f t="shared" ref="X334:X397" si="89">V334-W334</f>
        <v>78874.475033647672</v>
      </c>
      <c r="Y334" s="120"/>
    </row>
    <row r="335" spans="1:25">
      <c r="A335" s="77">
        <v>323</v>
      </c>
      <c r="B335" s="79">
        <v>2</v>
      </c>
      <c r="C335" s="78">
        <v>59</v>
      </c>
      <c r="D335" s="78">
        <f t="shared" si="75"/>
        <v>60</v>
      </c>
      <c r="E335" s="79">
        <f t="shared" si="76"/>
        <v>60</v>
      </c>
      <c r="F335" s="79">
        <v>27</v>
      </c>
      <c r="G335" s="79">
        <f t="shared" si="77"/>
        <v>3</v>
      </c>
      <c r="H335" s="79">
        <f t="shared" si="78"/>
        <v>1</v>
      </c>
      <c r="I335" s="80">
        <v>1252.78</v>
      </c>
      <c r="J335" s="80">
        <f>'Fator aplicado no salr'!$I$33*I335</f>
        <v>1107.4875956000553</v>
      </c>
      <c r="K335" s="79">
        <f t="shared" si="79"/>
        <v>1</v>
      </c>
      <c r="L335" s="92">
        <f t="shared" si="80"/>
        <v>0.94339622641509424</v>
      </c>
      <c r="M335" s="79">
        <f t="shared" si="81"/>
        <v>60</v>
      </c>
      <c r="N335" s="79">
        <f>VLOOKUP(D335,'IBGE 2014'!$A$9:$I$120,3,0)/VLOOKUP(C335,'IBGE 2014'!$A$9:$I$120,3,0)</f>
        <v>0.98963105807578911</v>
      </c>
      <c r="O335" s="79">
        <f>VLOOKUP(D335,'IBGE 2014'!$A$9:$I$120,6,0)</f>
        <v>11.482229001501651</v>
      </c>
      <c r="P335" s="80">
        <f t="shared" si="82"/>
        <v>154339.06977051424</v>
      </c>
      <c r="Q335" s="80">
        <f t="shared" si="83"/>
        <v>3501.5200999999997</v>
      </c>
      <c r="R335" s="80">
        <f t="shared" si="84"/>
        <v>150837.54967051424</v>
      </c>
      <c r="S335" s="80">
        <f t="shared" si="85"/>
        <v>0</v>
      </c>
      <c r="T335" s="80">
        <f t="shared" si="86"/>
        <v>1</v>
      </c>
      <c r="U335" s="80">
        <f>VLOOKUP(D335,'IBGE 2014'!$A$9:$I$120,3,0)/VLOOKUP(C335+1,'IBGE 2014'!$A$9:$I$120,3,0)</f>
        <v>1</v>
      </c>
      <c r="V335" s="80">
        <f t="shared" si="87"/>
        <v>165313.54045702974</v>
      </c>
      <c r="W335" s="80">
        <f t="shared" si="88"/>
        <v>0</v>
      </c>
      <c r="X335" s="80">
        <f t="shared" si="89"/>
        <v>165313.54045702974</v>
      </c>
      <c r="Y335" s="120"/>
    </row>
    <row r="336" spans="1:25">
      <c r="A336" s="77">
        <v>324</v>
      </c>
      <c r="B336" s="79">
        <v>1</v>
      </c>
      <c r="C336" s="78">
        <v>53</v>
      </c>
      <c r="D336" s="78">
        <f t="shared" si="75"/>
        <v>61</v>
      </c>
      <c r="E336" s="79">
        <f t="shared" si="76"/>
        <v>65</v>
      </c>
      <c r="F336" s="79">
        <v>27</v>
      </c>
      <c r="G336" s="79">
        <f t="shared" si="77"/>
        <v>8</v>
      </c>
      <c r="H336" s="79">
        <f t="shared" si="78"/>
        <v>8</v>
      </c>
      <c r="I336" s="80">
        <v>3562.44</v>
      </c>
      <c r="J336" s="80">
        <f>'Fator aplicado no salr'!$I$33*I336</f>
        <v>3149.2824838115721</v>
      </c>
      <c r="K336" s="79">
        <f t="shared" si="79"/>
        <v>8</v>
      </c>
      <c r="L336" s="92">
        <f t="shared" si="80"/>
        <v>0.62741237134182615</v>
      </c>
      <c r="M336" s="79">
        <f t="shared" si="81"/>
        <v>61</v>
      </c>
      <c r="N336" s="79">
        <f>VLOOKUP(D336,'IBGE 2014'!$A$9:$I$120,3,0)/VLOOKUP(C336,'IBGE 2014'!$A$9:$I$120,3,0)</f>
        <v>0.93158861711395313</v>
      </c>
      <c r="O336" s="79">
        <f>VLOOKUP(D336,'IBGE 2014'!$A$9:$I$120,6,0)</f>
        <v>11.26894206432668</v>
      </c>
      <c r="P336" s="80">
        <f t="shared" si="82"/>
        <v>269659.277946521</v>
      </c>
      <c r="Q336" s="80">
        <f t="shared" si="83"/>
        <v>79656.1584</v>
      </c>
      <c r="R336" s="80">
        <f t="shared" si="84"/>
        <v>190003.11954652099</v>
      </c>
      <c r="S336" s="80">
        <f t="shared" si="85"/>
        <v>7</v>
      </c>
      <c r="T336" s="80">
        <f t="shared" si="86"/>
        <v>0.66505711362233577</v>
      </c>
      <c r="U336" s="80">
        <f>VLOOKUP(D336,'IBGE 2014'!$A$9:$I$120,3,0)/VLOOKUP(C336+1,'IBGE 2014'!$A$9:$I$120,3,0)</f>
        <v>0.93795945175592788</v>
      </c>
      <c r="V336" s="80">
        <f t="shared" si="87"/>
        <v>287793.59439193353</v>
      </c>
      <c r="W336" s="80">
        <f t="shared" si="88"/>
        <v>69699.138600000006</v>
      </c>
      <c r="X336" s="80">
        <f t="shared" si="89"/>
        <v>218094.45579193352</v>
      </c>
      <c r="Y336" s="120"/>
    </row>
    <row r="337" spans="1:25">
      <c r="A337" s="77">
        <v>325</v>
      </c>
      <c r="B337" s="79">
        <v>1</v>
      </c>
      <c r="C337" s="78">
        <v>48</v>
      </c>
      <c r="D337" s="78">
        <f t="shared" si="75"/>
        <v>60</v>
      </c>
      <c r="E337" s="79">
        <f t="shared" si="76"/>
        <v>65</v>
      </c>
      <c r="F337" s="79">
        <v>27</v>
      </c>
      <c r="G337" s="79">
        <f t="shared" si="77"/>
        <v>8</v>
      </c>
      <c r="H337" s="79">
        <f t="shared" si="78"/>
        <v>12</v>
      </c>
      <c r="I337" s="80">
        <v>5699.92</v>
      </c>
      <c r="J337" s="80">
        <f>'Fator aplicado no salr'!$I$33*I337</f>
        <v>5038.8661184826287</v>
      </c>
      <c r="K337" s="79">
        <f t="shared" si="79"/>
        <v>12</v>
      </c>
      <c r="L337" s="92">
        <f t="shared" si="80"/>
        <v>0.49696936357700011</v>
      </c>
      <c r="M337" s="79">
        <f t="shared" si="81"/>
        <v>60</v>
      </c>
      <c r="N337" s="79">
        <f>VLOOKUP(D337,'IBGE 2014'!$A$9:$I$120,3,0)/VLOOKUP(C337,'IBGE 2014'!$A$9:$I$120,3,0)</f>
        <v>0.91646859270948466</v>
      </c>
      <c r="O337" s="79">
        <f>VLOOKUP(D337,'IBGE 2014'!$A$9:$I$120,6,0)</f>
        <v>11.482229001501651</v>
      </c>
      <c r="P337" s="80">
        <f t="shared" si="82"/>
        <v>342570.19827677286</v>
      </c>
      <c r="Q337" s="80">
        <f t="shared" si="83"/>
        <v>191175.3168</v>
      </c>
      <c r="R337" s="80">
        <f t="shared" si="84"/>
        <v>151394.88147677286</v>
      </c>
      <c r="S337" s="80">
        <f t="shared" si="85"/>
        <v>11</v>
      </c>
      <c r="T337" s="80">
        <f t="shared" si="86"/>
        <v>0.52678752539162021</v>
      </c>
      <c r="U337" s="80">
        <f>VLOOKUP(D337,'IBGE 2014'!$A$9:$I$120,3,0)/VLOOKUP(C337+1,'IBGE 2014'!$A$9:$I$120,3,0)</f>
        <v>0.92081167538083242</v>
      </c>
      <c r="V337" s="80">
        <f t="shared" si="87"/>
        <v>364845.2321916275</v>
      </c>
      <c r="W337" s="80">
        <f t="shared" si="88"/>
        <v>175244.0404</v>
      </c>
      <c r="X337" s="80">
        <f t="shared" si="89"/>
        <v>189601.1917916275</v>
      </c>
      <c r="Y337" s="120"/>
    </row>
    <row r="338" spans="1:25">
      <c r="A338" s="77">
        <v>326</v>
      </c>
      <c r="B338" s="79">
        <v>1</v>
      </c>
      <c r="C338" s="78">
        <v>53</v>
      </c>
      <c r="D338" s="78">
        <f t="shared" si="75"/>
        <v>61</v>
      </c>
      <c r="E338" s="79">
        <f t="shared" si="76"/>
        <v>65</v>
      </c>
      <c r="F338" s="79">
        <v>27</v>
      </c>
      <c r="G338" s="79">
        <f t="shared" si="77"/>
        <v>8</v>
      </c>
      <c r="H338" s="79">
        <f t="shared" si="78"/>
        <v>8</v>
      </c>
      <c r="I338" s="80">
        <v>1821.36</v>
      </c>
      <c r="J338" s="80">
        <f>'Fator aplicado no salr'!$I$33*I338</f>
        <v>1610.1259655503095</v>
      </c>
      <c r="K338" s="79">
        <f t="shared" si="79"/>
        <v>8</v>
      </c>
      <c r="L338" s="92">
        <f t="shared" si="80"/>
        <v>0.62741237134182615</v>
      </c>
      <c r="M338" s="79">
        <f t="shared" si="81"/>
        <v>61</v>
      </c>
      <c r="N338" s="79">
        <f>VLOOKUP(D338,'IBGE 2014'!$A$9:$I$120,3,0)/VLOOKUP(C338,'IBGE 2014'!$A$9:$I$120,3,0)</f>
        <v>0.93158861711395313</v>
      </c>
      <c r="O338" s="79">
        <f>VLOOKUP(D338,'IBGE 2014'!$A$9:$I$120,6,0)</f>
        <v>11.26894206432668</v>
      </c>
      <c r="P338" s="80">
        <f t="shared" si="82"/>
        <v>137868.04057911865</v>
      </c>
      <c r="Q338" s="80">
        <f t="shared" si="83"/>
        <v>40725.609599999996</v>
      </c>
      <c r="R338" s="80">
        <f t="shared" si="84"/>
        <v>97142.430979118653</v>
      </c>
      <c r="S338" s="80">
        <f t="shared" si="85"/>
        <v>7</v>
      </c>
      <c r="T338" s="80">
        <f t="shared" si="86"/>
        <v>0.66505711362233577</v>
      </c>
      <c r="U338" s="80">
        <f>VLOOKUP(D338,'IBGE 2014'!$A$9:$I$120,3,0)/VLOOKUP(C338+1,'IBGE 2014'!$A$9:$I$120,3,0)</f>
        <v>0.93795945175592788</v>
      </c>
      <c r="V338" s="80">
        <f t="shared" si="87"/>
        <v>147139.52826761772</v>
      </c>
      <c r="W338" s="80">
        <f t="shared" si="88"/>
        <v>35634.9084</v>
      </c>
      <c r="X338" s="80">
        <f t="shared" si="89"/>
        <v>111504.61986761772</v>
      </c>
      <c r="Y338" s="120"/>
    </row>
    <row r="339" spans="1:25">
      <c r="A339" s="77">
        <v>327</v>
      </c>
      <c r="B339" s="79">
        <v>1</v>
      </c>
      <c r="C339" s="78">
        <v>50</v>
      </c>
      <c r="D339" s="78">
        <f t="shared" si="75"/>
        <v>60</v>
      </c>
      <c r="E339" s="79">
        <f t="shared" si="76"/>
        <v>65</v>
      </c>
      <c r="F339" s="79">
        <v>27</v>
      </c>
      <c r="G339" s="79">
        <f t="shared" si="77"/>
        <v>8</v>
      </c>
      <c r="H339" s="79">
        <f t="shared" si="78"/>
        <v>10</v>
      </c>
      <c r="I339" s="80">
        <v>7758.53</v>
      </c>
      <c r="J339" s="80">
        <f>'Fator aplicado no salr'!$I$33*I339</f>
        <v>6858.7267797146324</v>
      </c>
      <c r="K339" s="79">
        <f t="shared" si="79"/>
        <v>10</v>
      </c>
      <c r="L339" s="92">
        <f t="shared" si="80"/>
        <v>0.55839477691511752</v>
      </c>
      <c r="M339" s="79">
        <f t="shared" si="81"/>
        <v>60</v>
      </c>
      <c r="N339" s="79">
        <f>VLOOKUP(D339,'IBGE 2014'!$A$9:$I$120,3,0)/VLOOKUP(C339,'IBGE 2014'!$A$9:$I$120,3,0)</f>
        <v>0.92550978819157592</v>
      </c>
      <c r="O339" s="79">
        <f>VLOOKUP(D339,'IBGE 2014'!$A$9:$I$120,6,0)</f>
        <v>11.482229001501651</v>
      </c>
      <c r="P339" s="80">
        <f t="shared" si="82"/>
        <v>529097.15092279192</v>
      </c>
      <c r="Q339" s="80">
        <f t="shared" si="83"/>
        <v>225500.12935618736</v>
      </c>
      <c r="R339" s="80">
        <f t="shared" si="84"/>
        <v>303597.02156660456</v>
      </c>
      <c r="S339" s="80">
        <f t="shared" si="85"/>
        <v>9</v>
      </c>
      <c r="T339" s="80">
        <f t="shared" si="86"/>
        <v>0.59189846353002462</v>
      </c>
      <c r="U339" s="80">
        <f>VLOOKUP(D339,'IBGE 2014'!$A$9:$I$120,3,0)/VLOOKUP(C339+1,'IBGE 2014'!$A$9:$I$120,3,0)</f>
        <v>0.93059405782792626</v>
      </c>
      <c r="V339" s="80">
        <f t="shared" si="87"/>
        <v>563923.95974762784</v>
      </c>
      <c r="W339" s="80">
        <f t="shared" si="88"/>
        <v>204384.35611077896</v>
      </c>
      <c r="X339" s="80">
        <f t="shared" si="89"/>
        <v>359539.60363684886</v>
      </c>
      <c r="Y339" s="120"/>
    </row>
    <row r="340" spans="1:25">
      <c r="A340" s="77">
        <v>328</v>
      </c>
      <c r="B340" s="79">
        <v>1</v>
      </c>
      <c r="C340" s="78">
        <v>49</v>
      </c>
      <c r="D340" s="78">
        <f t="shared" si="75"/>
        <v>60</v>
      </c>
      <c r="E340" s="79">
        <f t="shared" si="76"/>
        <v>65</v>
      </c>
      <c r="F340" s="79">
        <v>27</v>
      </c>
      <c r="G340" s="79">
        <f t="shared" si="77"/>
        <v>8</v>
      </c>
      <c r="H340" s="79">
        <f t="shared" si="78"/>
        <v>11</v>
      </c>
      <c r="I340" s="80">
        <v>3617.28</v>
      </c>
      <c r="J340" s="80">
        <f>'Fator aplicado no salr'!$I$33*I340</f>
        <v>3197.7623603602938</v>
      </c>
      <c r="K340" s="79">
        <f t="shared" si="79"/>
        <v>11</v>
      </c>
      <c r="L340" s="92">
        <f t="shared" si="80"/>
        <v>0.52678752539162021</v>
      </c>
      <c r="M340" s="79">
        <f t="shared" si="81"/>
        <v>60</v>
      </c>
      <c r="N340" s="79">
        <f>VLOOKUP(D340,'IBGE 2014'!$A$9:$I$120,3,0)/VLOOKUP(C340,'IBGE 2014'!$A$9:$I$120,3,0)</f>
        <v>0.92081167538083242</v>
      </c>
      <c r="O340" s="79">
        <f>VLOOKUP(D340,'IBGE 2014'!$A$9:$I$120,6,0)</f>
        <v>11.482229001501651</v>
      </c>
      <c r="P340" s="80">
        <f t="shared" si="82"/>
        <v>231537.87447931379</v>
      </c>
      <c r="Q340" s="80">
        <f t="shared" si="83"/>
        <v>111213.2736</v>
      </c>
      <c r="R340" s="80">
        <f t="shared" si="84"/>
        <v>120324.60087931379</v>
      </c>
      <c r="S340" s="80">
        <f t="shared" si="85"/>
        <v>10</v>
      </c>
      <c r="T340" s="80">
        <f t="shared" si="86"/>
        <v>0.55839477691511752</v>
      </c>
      <c r="U340" s="80">
        <f>VLOOKUP(D340,'IBGE 2014'!$A$9:$I$120,3,0)/VLOOKUP(C340+1,'IBGE 2014'!$A$9:$I$120,3,0)</f>
        <v>0.92550978819157592</v>
      </c>
      <c r="V340" s="80">
        <f t="shared" si="87"/>
        <v>246682.36664548531</v>
      </c>
      <c r="W340" s="80">
        <f t="shared" si="88"/>
        <v>101102.976</v>
      </c>
      <c r="X340" s="80">
        <f t="shared" si="89"/>
        <v>145579.39064548531</v>
      </c>
      <c r="Y340" s="120"/>
    </row>
    <row r="341" spans="1:25">
      <c r="A341" s="77">
        <v>329</v>
      </c>
      <c r="B341" s="79">
        <v>1</v>
      </c>
      <c r="C341" s="78">
        <v>48</v>
      </c>
      <c r="D341" s="78">
        <f t="shared" si="75"/>
        <v>60</v>
      </c>
      <c r="E341" s="79">
        <f t="shared" si="76"/>
        <v>65</v>
      </c>
      <c r="F341" s="79">
        <v>27</v>
      </c>
      <c r="G341" s="79">
        <f t="shared" si="77"/>
        <v>8</v>
      </c>
      <c r="H341" s="79">
        <f t="shared" si="78"/>
        <v>12</v>
      </c>
      <c r="I341" s="80">
        <v>2709.94</v>
      </c>
      <c r="J341" s="80">
        <f>'Fator aplicado no salr'!$I$33*I341</f>
        <v>2395.6520177688135</v>
      </c>
      <c r="K341" s="79">
        <f t="shared" si="79"/>
        <v>12</v>
      </c>
      <c r="L341" s="92">
        <f t="shared" si="80"/>
        <v>0.49696936357700011</v>
      </c>
      <c r="M341" s="79">
        <f t="shared" si="81"/>
        <v>60</v>
      </c>
      <c r="N341" s="79">
        <f>VLOOKUP(D341,'IBGE 2014'!$A$9:$I$120,3,0)/VLOOKUP(C341,'IBGE 2014'!$A$9:$I$120,3,0)</f>
        <v>0.91646859270948466</v>
      </c>
      <c r="O341" s="79">
        <f>VLOOKUP(D341,'IBGE 2014'!$A$9:$I$120,6,0)</f>
        <v>11.482229001501651</v>
      </c>
      <c r="P341" s="80">
        <f t="shared" si="82"/>
        <v>162869.77415791064</v>
      </c>
      <c r="Q341" s="80">
        <f t="shared" si="83"/>
        <v>90891.387600000016</v>
      </c>
      <c r="R341" s="80">
        <f t="shared" si="84"/>
        <v>71978.38655791062</v>
      </c>
      <c r="S341" s="80">
        <f t="shared" si="85"/>
        <v>11</v>
      </c>
      <c r="T341" s="80">
        <f t="shared" si="86"/>
        <v>0.52678752539162021</v>
      </c>
      <c r="U341" s="80">
        <f>VLOOKUP(D341,'IBGE 2014'!$A$9:$I$120,3,0)/VLOOKUP(C341+1,'IBGE 2014'!$A$9:$I$120,3,0)</f>
        <v>0.92081167538083242</v>
      </c>
      <c r="V341" s="80">
        <f t="shared" si="87"/>
        <v>173460.09918128309</v>
      </c>
      <c r="W341" s="80">
        <f t="shared" si="88"/>
        <v>83317.10530000001</v>
      </c>
      <c r="X341" s="80">
        <f t="shared" si="89"/>
        <v>90142.993881283081</v>
      </c>
      <c r="Y341" s="120"/>
    </row>
    <row r="342" spans="1:25">
      <c r="A342" s="77">
        <v>330</v>
      </c>
      <c r="B342" s="79">
        <v>1</v>
      </c>
      <c r="C342" s="78">
        <v>45</v>
      </c>
      <c r="D342" s="78">
        <f t="shared" si="75"/>
        <v>60</v>
      </c>
      <c r="E342" s="79">
        <f t="shared" si="76"/>
        <v>65</v>
      </c>
      <c r="F342" s="79">
        <v>27</v>
      </c>
      <c r="G342" s="79">
        <f t="shared" si="77"/>
        <v>8</v>
      </c>
      <c r="H342" s="79">
        <f t="shared" si="78"/>
        <v>15</v>
      </c>
      <c r="I342" s="80">
        <v>3251.93</v>
      </c>
      <c r="J342" s="80">
        <f>'Fator aplicado no salr'!$I$33*I342</f>
        <v>2874.7841893705904</v>
      </c>
      <c r="K342" s="79">
        <f t="shared" si="79"/>
        <v>15</v>
      </c>
      <c r="L342" s="92">
        <f t="shared" si="80"/>
        <v>0.41726506073553998</v>
      </c>
      <c r="M342" s="79">
        <f t="shared" si="81"/>
        <v>60</v>
      </c>
      <c r="N342" s="79">
        <f>VLOOKUP(D342,'IBGE 2014'!$A$9:$I$120,3,0)/VLOOKUP(C342,'IBGE 2014'!$A$9:$I$120,3,0)</f>
        <v>0.90532483645484907</v>
      </c>
      <c r="O342" s="79">
        <f>VLOOKUP(D342,'IBGE 2014'!$A$9:$I$120,6,0)</f>
        <v>11.482229001501651</v>
      </c>
      <c r="P342" s="80">
        <f t="shared" si="82"/>
        <v>162103.07754446592</v>
      </c>
      <c r="Q342" s="80">
        <f t="shared" si="83"/>
        <v>136337.16525000002</v>
      </c>
      <c r="R342" s="80">
        <f t="shared" si="84"/>
        <v>25765.912294465903</v>
      </c>
      <c r="S342" s="80">
        <f t="shared" si="85"/>
        <v>14</v>
      </c>
      <c r="T342" s="80">
        <f t="shared" si="86"/>
        <v>0.44230096437967248</v>
      </c>
      <c r="U342" s="80">
        <f>VLOOKUP(D342,'IBGE 2014'!$A$9:$I$120,3,0)/VLOOKUP(C342+1,'IBGE 2014'!$A$9:$I$120,3,0)</f>
        <v>0.90874809831371328</v>
      </c>
      <c r="V342" s="80">
        <f t="shared" si="87"/>
        <v>172478.99203534279</v>
      </c>
      <c r="W342" s="80">
        <f t="shared" si="88"/>
        <v>127248.0209</v>
      </c>
      <c r="X342" s="80">
        <f t="shared" si="89"/>
        <v>45230.971135342785</v>
      </c>
      <c r="Y342" s="120"/>
    </row>
    <row r="343" spans="1:25">
      <c r="A343" s="77">
        <v>331</v>
      </c>
      <c r="B343" s="79">
        <v>2</v>
      </c>
      <c r="C343" s="78">
        <v>45</v>
      </c>
      <c r="D343" s="78">
        <f t="shared" si="75"/>
        <v>55</v>
      </c>
      <c r="E343" s="79">
        <f t="shared" si="76"/>
        <v>60</v>
      </c>
      <c r="F343" s="79">
        <v>27</v>
      </c>
      <c r="G343" s="79">
        <f t="shared" si="77"/>
        <v>3</v>
      </c>
      <c r="H343" s="79">
        <f t="shared" si="78"/>
        <v>10</v>
      </c>
      <c r="I343" s="80">
        <v>4749.93</v>
      </c>
      <c r="J343" s="80">
        <f>'Fator aplicado no salr'!$I$33*I343</f>
        <v>4199.0521519888343</v>
      </c>
      <c r="K343" s="79">
        <f t="shared" si="79"/>
        <v>10</v>
      </c>
      <c r="L343" s="92">
        <f t="shared" si="80"/>
        <v>0.55839477691511752</v>
      </c>
      <c r="M343" s="79">
        <f t="shared" si="81"/>
        <v>55</v>
      </c>
      <c r="N343" s="79">
        <f>VLOOKUP(D343,'IBGE 2014'!$A$9:$I$120,3,0)/VLOOKUP(C343,'IBGE 2014'!$A$9:$I$120,3,0)</f>
        <v>0.9475234563228615</v>
      </c>
      <c r="O343" s="79">
        <f>VLOOKUP(D343,'IBGE 2014'!$A$9:$I$120,6,0)</f>
        <v>12.461864196915771</v>
      </c>
      <c r="P343" s="80">
        <f t="shared" si="82"/>
        <v>359922.46322195773</v>
      </c>
      <c r="Q343" s="80">
        <f t="shared" si="83"/>
        <v>132760.5435</v>
      </c>
      <c r="R343" s="80">
        <f t="shared" si="84"/>
        <v>227161.91972195773</v>
      </c>
      <c r="S343" s="80">
        <f t="shared" si="85"/>
        <v>9</v>
      </c>
      <c r="T343" s="80">
        <f t="shared" si="86"/>
        <v>0.59189846353002462</v>
      </c>
      <c r="U343" s="80">
        <f>VLOOKUP(D343,'IBGE 2014'!$A$9:$I$120,3,0)/VLOOKUP(C343+1,'IBGE 2014'!$A$9:$I$120,3,0)</f>
        <v>0.95110628182128787</v>
      </c>
      <c r="V343" s="80">
        <f t="shared" si="87"/>
        <v>382960.42621628987</v>
      </c>
      <c r="W343" s="80">
        <f t="shared" si="88"/>
        <v>119484.48915000001</v>
      </c>
      <c r="X343" s="80">
        <f t="shared" si="89"/>
        <v>263475.93706628983</v>
      </c>
      <c r="Y343" s="120"/>
    </row>
    <row r="344" spans="1:25">
      <c r="A344" s="77">
        <v>332</v>
      </c>
      <c r="B344" s="79">
        <v>1</v>
      </c>
      <c r="C344" s="78">
        <v>61</v>
      </c>
      <c r="D344" s="78">
        <f t="shared" si="75"/>
        <v>65</v>
      </c>
      <c r="E344" s="79">
        <f t="shared" si="76"/>
        <v>65</v>
      </c>
      <c r="F344" s="79">
        <v>27</v>
      </c>
      <c r="G344" s="79">
        <f t="shared" si="77"/>
        <v>8</v>
      </c>
      <c r="H344" s="79">
        <f t="shared" si="78"/>
        <v>4</v>
      </c>
      <c r="I344" s="80">
        <v>15915.78</v>
      </c>
      <c r="J344" s="80">
        <f>'Fator aplicado no salr'!$I$33*I344</f>
        <v>14069.931611535505</v>
      </c>
      <c r="K344" s="79">
        <f t="shared" si="79"/>
        <v>4</v>
      </c>
      <c r="L344" s="92">
        <f t="shared" si="80"/>
        <v>0.79209366323802022</v>
      </c>
      <c r="M344" s="79">
        <f t="shared" si="81"/>
        <v>65</v>
      </c>
      <c r="N344" s="79">
        <f>VLOOKUP(D344,'IBGE 2014'!$A$9:$I$120,3,0)/VLOOKUP(C344,'IBGE 2014'!$A$9:$I$120,3,0)</f>
        <v>0.94738297555315787</v>
      </c>
      <c r="O344" s="79">
        <f>VLOOKUP(D344,'IBGE 2014'!$A$9:$I$120,6,0)</f>
        <v>10.361611814973374</v>
      </c>
      <c r="P344" s="80">
        <f t="shared" si="82"/>
        <v>1422213.4186123693</v>
      </c>
      <c r="Q344" s="80">
        <f t="shared" si="83"/>
        <v>269453.09071984922</v>
      </c>
      <c r="R344" s="80">
        <f t="shared" si="84"/>
        <v>1152760.32789252</v>
      </c>
      <c r="S344" s="80">
        <f t="shared" si="85"/>
        <v>3</v>
      </c>
      <c r="T344" s="80">
        <f t="shared" si="86"/>
        <v>0.83961928303230149</v>
      </c>
      <c r="U344" s="80">
        <f>VLOOKUP(D344,'IBGE 2014'!$A$9:$I$120,3,0)/VLOOKUP(C344+1,'IBGE 2014'!$A$9:$I$120,3,0)</f>
        <v>0.95881863924314159</v>
      </c>
      <c r="V344" s="80">
        <f t="shared" si="87"/>
        <v>1525743.5019751186</v>
      </c>
      <c r="W344" s="80">
        <f t="shared" si="88"/>
        <v>231630.29974924529</v>
      </c>
      <c r="X344" s="80">
        <f t="shared" si="89"/>
        <v>1294113.2022258732</v>
      </c>
      <c r="Y344" s="120"/>
    </row>
    <row r="345" spans="1:25">
      <c r="A345" s="77">
        <v>333</v>
      </c>
      <c r="B345" s="79">
        <v>2</v>
      </c>
      <c r="C345" s="78">
        <v>55</v>
      </c>
      <c r="D345" s="78">
        <f t="shared" si="75"/>
        <v>58</v>
      </c>
      <c r="E345" s="79">
        <f t="shared" si="76"/>
        <v>60</v>
      </c>
      <c r="F345" s="79">
        <v>27</v>
      </c>
      <c r="G345" s="79">
        <f t="shared" si="77"/>
        <v>3</v>
      </c>
      <c r="H345" s="79">
        <f t="shared" si="78"/>
        <v>3</v>
      </c>
      <c r="I345" s="80">
        <v>3562.44</v>
      </c>
      <c r="J345" s="80">
        <f>'Fator aplicado no salr'!$I$33*I345</f>
        <v>3149.2824838115721</v>
      </c>
      <c r="K345" s="79">
        <f t="shared" si="79"/>
        <v>3</v>
      </c>
      <c r="L345" s="92">
        <f t="shared" si="80"/>
        <v>0.83961928303230149</v>
      </c>
      <c r="M345" s="79">
        <f t="shared" si="81"/>
        <v>58</v>
      </c>
      <c r="N345" s="79">
        <f>VLOOKUP(D345,'IBGE 2014'!$A$9:$I$120,3,0)/VLOOKUP(C345,'IBGE 2014'!$A$9:$I$120,3,0)</f>
        <v>0.97491527134078837</v>
      </c>
      <c r="O345" s="79">
        <f>VLOOKUP(D345,'IBGE 2014'!$A$9:$I$120,6,0)</f>
        <v>11.890960856490537</v>
      </c>
      <c r="P345" s="80">
        <f t="shared" si="82"/>
        <v>398493.45886504895</v>
      </c>
      <c r="Q345" s="80">
        <f t="shared" si="83"/>
        <v>29871.059399999998</v>
      </c>
      <c r="R345" s="80">
        <f t="shared" si="84"/>
        <v>368622.39946504892</v>
      </c>
      <c r="S345" s="80">
        <f t="shared" si="85"/>
        <v>2</v>
      </c>
      <c r="T345" s="80">
        <f t="shared" si="86"/>
        <v>0.88999644001423972</v>
      </c>
      <c r="U345" s="80">
        <f>VLOOKUP(D345,'IBGE 2014'!$A$9:$I$120,3,0)/VLOOKUP(C345+1,'IBGE 2014'!$A$9:$I$120,3,0)</f>
        <v>0.98261556999871624</v>
      </c>
      <c r="V345" s="80">
        <f t="shared" si="87"/>
        <v>425739.38685565983</v>
      </c>
      <c r="W345" s="80">
        <f t="shared" si="88"/>
        <v>19914.0396</v>
      </c>
      <c r="X345" s="80">
        <f t="shared" si="89"/>
        <v>405825.34725565981</v>
      </c>
      <c r="Y345" s="120"/>
    </row>
    <row r="346" spans="1:25">
      <c r="A346" s="77">
        <v>334</v>
      </c>
      <c r="B346" s="79">
        <v>1</v>
      </c>
      <c r="C346" s="78">
        <v>57</v>
      </c>
      <c r="D346" s="78">
        <f t="shared" si="75"/>
        <v>65</v>
      </c>
      <c r="E346" s="79">
        <f t="shared" si="76"/>
        <v>65</v>
      </c>
      <c r="F346" s="79">
        <v>27</v>
      </c>
      <c r="G346" s="79">
        <f t="shared" si="77"/>
        <v>8</v>
      </c>
      <c r="H346" s="79">
        <f t="shared" si="78"/>
        <v>8</v>
      </c>
      <c r="I346" s="80">
        <v>3562.44</v>
      </c>
      <c r="J346" s="80">
        <f>'Fator aplicado no salr'!$I$33*I346</f>
        <v>3149.2824838115721</v>
      </c>
      <c r="K346" s="79">
        <f t="shared" si="79"/>
        <v>8</v>
      </c>
      <c r="L346" s="92">
        <f t="shared" si="80"/>
        <v>0.62741237134182615</v>
      </c>
      <c r="M346" s="79">
        <f t="shared" si="81"/>
        <v>65</v>
      </c>
      <c r="N346" s="79">
        <f>VLOOKUP(D346,'IBGE 2014'!$A$9:$I$120,3,0)/VLOOKUP(C346,'IBGE 2014'!$A$9:$I$120,3,0)</f>
        <v>0.90986809890589748</v>
      </c>
      <c r="O346" s="79">
        <f>VLOOKUP(D346,'IBGE 2014'!$A$9:$I$120,6,0)</f>
        <v>10.361611814973374</v>
      </c>
      <c r="P346" s="80">
        <f t="shared" si="82"/>
        <v>242166.35456082327</v>
      </c>
      <c r="Q346" s="80">
        <f t="shared" si="83"/>
        <v>79656.1584</v>
      </c>
      <c r="R346" s="80">
        <f t="shared" si="84"/>
        <v>162510.19616082328</v>
      </c>
      <c r="S346" s="80">
        <f t="shared" si="85"/>
        <v>7</v>
      </c>
      <c r="T346" s="80">
        <f t="shared" si="86"/>
        <v>0.66505711362233577</v>
      </c>
      <c r="U346" s="80">
        <f>VLOOKUP(D346,'IBGE 2014'!$A$9:$I$120,3,0)/VLOOKUP(C346+1,'IBGE 2014'!$A$9:$I$120,3,0)</f>
        <v>0.91816673421960171</v>
      </c>
      <c r="V346" s="80">
        <f t="shared" si="87"/>
        <v>259037.58648389761</v>
      </c>
      <c r="W346" s="80">
        <f t="shared" si="88"/>
        <v>69699.138600000006</v>
      </c>
      <c r="X346" s="80">
        <f t="shared" si="89"/>
        <v>189338.44788389761</v>
      </c>
      <c r="Y346" s="120"/>
    </row>
    <row r="347" spans="1:25">
      <c r="A347" s="77">
        <v>335</v>
      </c>
      <c r="B347" s="79">
        <v>1</v>
      </c>
      <c r="C347" s="78">
        <v>59</v>
      </c>
      <c r="D347" s="78">
        <f t="shared" si="75"/>
        <v>65</v>
      </c>
      <c r="E347" s="79">
        <f t="shared" si="76"/>
        <v>65</v>
      </c>
      <c r="F347" s="79">
        <v>27</v>
      </c>
      <c r="G347" s="79">
        <f t="shared" si="77"/>
        <v>8</v>
      </c>
      <c r="H347" s="79">
        <f t="shared" si="78"/>
        <v>6</v>
      </c>
      <c r="I347" s="80">
        <v>1204.5999999999999</v>
      </c>
      <c r="J347" s="80">
        <f>'Fator aplicado no salr'!$I$33*I347</f>
        <v>1064.895318938542</v>
      </c>
      <c r="K347" s="79">
        <f t="shared" si="79"/>
        <v>6</v>
      </c>
      <c r="L347" s="92">
        <f t="shared" si="80"/>
        <v>0.70496054043967604</v>
      </c>
      <c r="M347" s="79">
        <f t="shared" si="81"/>
        <v>65</v>
      </c>
      <c r="N347" s="79">
        <f>VLOOKUP(D347,'IBGE 2014'!$A$9:$I$120,3,0)/VLOOKUP(C347,'IBGE 2014'!$A$9:$I$120,3,0)</f>
        <v>0.9271441851467348</v>
      </c>
      <c r="O347" s="79">
        <f>VLOOKUP(D347,'IBGE 2014'!$A$9:$I$120,6,0)</f>
        <v>10.361611814973374</v>
      </c>
      <c r="P347" s="80">
        <f t="shared" si="82"/>
        <v>93753.971846778863</v>
      </c>
      <c r="Q347" s="80">
        <f t="shared" si="83"/>
        <v>20201.141999999996</v>
      </c>
      <c r="R347" s="80">
        <f t="shared" si="84"/>
        <v>73552.82984677887</v>
      </c>
      <c r="S347" s="80">
        <f t="shared" si="85"/>
        <v>5</v>
      </c>
      <c r="T347" s="80">
        <f t="shared" si="86"/>
        <v>0.74725817286605678</v>
      </c>
      <c r="U347" s="80">
        <f>VLOOKUP(D347,'IBGE 2014'!$A$9:$I$120,3,0)/VLOOKUP(C347+1,'IBGE 2014'!$A$9:$I$120,3,0)</f>
        <v>0.93685841564981587</v>
      </c>
      <c r="V347" s="80">
        <f t="shared" si="87"/>
        <v>100420.46411802774</v>
      </c>
      <c r="W347" s="80">
        <f t="shared" si="88"/>
        <v>16834.284999999996</v>
      </c>
      <c r="X347" s="80">
        <f t="shared" si="89"/>
        <v>83586.179118027736</v>
      </c>
      <c r="Y347" s="120"/>
    </row>
    <row r="348" spans="1:25">
      <c r="A348" s="77">
        <v>336</v>
      </c>
      <c r="B348" s="79">
        <v>1</v>
      </c>
      <c r="C348" s="78">
        <v>60</v>
      </c>
      <c r="D348" s="78">
        <f t="shared" si="75"/>
        <v>65</v>
      </c>
      <c r="E348" s="79">
        <f t="shared" si="76"/>
        <v>65</v>
      </c>
      <c r="F348" s="79">
        <v>27</v>
      </c>
      <c r="G348" s="79">
        <f t="shared" si="77"/>
        <v>8</v>
      </c>
      <c r="H348" s="79">
        <f t="shared" si="78"/>
        <v>5</v>
      </c>
      <c r="I348" s="80">
        <v>1204.5999999999999</v>
      </c>
      <c r="J348" s="80">
        <f>'Fator aplicado no salr'!$I$33*I348</f>
        <v>1064.895318938542</v>
      </c>
      <c r="K348" s="79">
        <f t="shared" si="79"/>
        <v>5</v>
      </c>
      <c r="L348" s="92">
        <f t="shared" si="80"/>
        <v>0.74725817286605678</v>
      </c>
      <c r="M348" s="79">
        <f t="shared" si="81"/>
        <v>65</v>
      </c>
      <c r="N348" s="79">
        <f>VLOOKUP(D348,'IBGE 2014'!$A$9:$I$120,3,0)/VLOOKUP(C348,'IBGE 2014'!$A$9:$I$120,3,0)</f>
        <v>0.93685841564981587</v>
      </c>
      <c r="O348" s="79">
        <f>VLOOKUP(D348,'IBGE 2014'!$A$9:$I$120,6,0)</f>
        <v>10.361611814973374</v>
      </c>
      <c r="P348" s="80">
        <f t="shared" si="82"/>
        <v>100420.46411802775</v>
      </c>
      <c r="Q348" s="80">
        <f t="shared" si="83"/>
        <v>16834.284999999996</v>
      </c>
      <c r="R348" s="80">
        <f t="shared" si="84"/>
        <v>83586.179118027765</v>
      </c>
      <c r="S348" s="80">
        <f t="shared" si="85"/>
        <v>4</v>
      </c>
      <c r="T348" s="80">
        <f t="shared" si="86"/>
        <v>0.79209366323802022</v>
      </c>
      <c r="U348" s="80">
        <f>VLOOKUP(D348,'IBGE 2014'!$A$9:$I$120,3,0)/VLOOKUP(C348+1,'IBGE 2014'!$A$9:$I$120,3,0)</f>
        <v>0.94738297555315787</v>
      </c>
      <c r="V348" s="80">
        <f t="shared" si="87"/>
        <v>107641.49065018867</v>
      </c>
      <c r="W348" s="80">
        <f t="shared" si="88"/>
        <v>13467.427999999998</v>
      </c>
      <c r="X348" s="80">
        <f t="shared" si="89"/>
        <v>94174.062650188673</v>
      </c>
      <c r="Y348" s="120"/>
    </row>
    <row r="349" spans="1:25">
      <c r="A349" s="77">
        <v>337</v>
      </c>
      <c r="B349" s="79">
        <v>1</v>
      </c>
      <c r="C349" s="78">
        <v>45</v>
      </c>
      <c r="D349" s="78">
        <f t="shared" si="75"/>
        <v>60</v>
      </c>
      <c r="E349" s="79">
        <f t="shared" si="76"/>
        <v>65</v>
      </c>
      <c r="F349" s="79">
        <v>27</v>
      </c>
      <c r="G349" s="79">
        <f t="shared" si="77"/>
        <v>8</v>
      </c>
      <c r="H349" s="79">
        <f t="shared" si="78"/>
        <v>15</v>
      </c>
      <c r="I349" s="80">
        <v>3296.63</v>
      </c>
      <c r="J349" s="80">
        <f>'Fator aplicado no salr'!$I$33*I349</f>
        <v>2914.3000624874367</v>
      </c>
      <c r="K349" s="79">
        <f t="shared" si="79"/>
        <v>15</v>
      </c>
      <c r="L349" s="92">
        <f t="shared" si="80"/>
        <v>0.41726506073553998</v>
      </c>
      <c r="M349" s="79">
        <f t="shared" si="81"/>
        <v>60</v>
      </c>
      <c r="N349" s="79">
        <f>VLOOKUP(D349,'IBGE 2014'!$A$9:$I$120,3,0)/VLOOKUP(C349,'IBGE 2014'!$A$9:$I$120,3,0)</f>
        <v>0.90532483645484907</v>
      </c>
      <c r="O349" s="79">
        <f>VLOOKUP(D349,'IBGE 2014'!$A$9:$I$120,6,0)</f>
        <v>11.482229001501651</v>
      </c>
      <c r="P349" s="80">
        <f t="shared" si="82"/>
        <v>164331.29511564295</v>
      </c>
      <c r="Q349" s="80">
        <f t="shared" si="83"/>
        <v>138211.21275000001</v>
      </c>
      <c r="R349" s="80">
        <f t="shared" si="84"/>
        <v>26120.082365642942</v>
      </c>
      <c r="S349" s="80">
        <f t="shared" si="85"/>
        <v>14</v>
      </c>
      <c r="T349" s="80">
        <f t="shared" si="86"/>
        <v>0.44230096437967248</v>
      </c>
      <c r="U349" s="80">
        <f>VLOOKUP(D349,'IBGE 2014'!$A$9:$I$120,3,0)/VLOOKUP(C349+1,'IBGE 2014'!$A$9:$I$120,3,0)</f>
        <v>0.90874809831371328</v>
      </c>
      <c r="V349" s="80">
        <f t="shared" si="87"/>
        <v>174849.8336413982</v>
      </c>
      <c r="W349" s="80">
        <f t="shared" si="88"/>
        <v>128997.13190000001</v>
      </c>
      <c r="X349" s="80">
        <f t="shared" si="89"/>
        <v>45852.701741398196</v>
      </c>
      <c r="Y349" s="120"/>
    </row>
    <row r="350" spans="1:25">
      <c r="A350" s="77">
        <v>338</v>
      </c>
      <c r="B350" s="79">
        <v>1</v>
      </c>
      <c r="C350" s="78">
        <v>50</v>
      </c>
      <c r="D350" s="78">
        <f t="shared" si="75"/>
        <v>60</v>
      </c>
      <c r="E350" s="79">
        <f t="shared" si="76"/>
        <v>65</v>
      </c>
      <c r="F350" s="79">
        <v>27</v>
      </c>
      <c r="G350" s="79">
        <f t="shared" si="77"/>
        <v>8</v>
      </c>
      <c r="H350" s="79">
        <f t="shared" si="78"/>
        <v>10</v>
      </c>
      <c r="I350" s="80">
        <v>1204.5999999999999</v>
      </c>
      <c r="J350" s="80">
        <f>'Fator aplicado no salr'!$I$33*I350</f>
        <v>1064.895318938542</v>
      </c>
      <c r="K350" s="79">
        <f t="shared" si="79"/>
        <v>10</v>
      </c>
      <c r="L350" s="92">
        <f t="shared" si="80"/>
        <v>0.55839477691511752</v>
      </c>
      <c r="M350" s="79">
        <f t="shared" si="81"/>
        <v>60</v>
      </c>
      <c r="N350" s="79">
        <f>VLOOKUP(D350,'IBGE 2014'!$A$9:$I$120,3,0)/VLOOKUP(C350,'IBGE 2014'!$A$9:$I$120,3,0)</f>
        <v>0.92550978819157592</v>
      </c>
      <c r="O350" s="79">
        <f>VLOOKUP(D350,'IBGE 2014'!$A$9:$I$120,6,0)</f>
        <v>11.482229001501651</v>
      </c>
      <c r="P350" s="80">
        <f t="shared" si="82"/>
        <v>82148.348720903989</v>
      </c>
      <c r="Q350" s="80">
        <f t="shared" si="83"/>
        <v>33668.569999999992</v>
      </c>
      <c r="R350" s="80">
        <f t="shared" si="84"/>
        <v>48479.778720903996</v>
      </c>
      <c r="S350" s="80">
        <f t="shared" si="85"/>
        <v>9</v>
      </c>
      <c r="T350" s="80">
        <f t="shared" si="86"/>
        <v>0.59189846353002462</v>
      </c>
      <c r="U350" s="80">
        <f>VLOOKUP(D350,'IBGE 2014'!$A$9:$I$120,3,0)/VLOOKUP(C350+1,'IBGE 2014'!$A$9:$I$120,3,0)</f>
        <v>0.93059405782792626</v>
      </c>
      <c r="V350" s="80">
        <f t="shared" si="87"/>
        <v>87555.606785305034</v>
      </c>
      <c r="W350" s="80">
        <f t="shared" si="88"/>
        <v>30301.712999999996</v>
      </c>
      <c r="X350" s="80">
        <f t="shared" si="89"/>
        <v>57253.893785305037</v>
      </c>
      <c r="Y350" s="120"/>
    </row>
    <row r="351" spans="1:25">
      <c r="A351" s="77">
        <v>339</v>
      </c>
      <c r="B351" s="79">
        <v>1</v>
      </c>
      <c r="C351" s="78">
        <v>49</v>
      </c>
      <c r="D351" s="78">
        <f t="shared" si="75"/>
        <v>60</v>
      </c>
      <c r="E351" s="79">
        <f t="shared" si="76"/>
        <v>65</v>
      </c>
      <c r="F351" s="79">
        <v>27</v>
      </c>
      <c r="G351" s="79">
        <f t="shared" si="77"/>
        <v>8</v>
      </c>
      <c r="H351" s="79">
        <f t="shared" si="78"/>
        <v>11</v>
      </c>
      <c r="I351" s="80">
        <v>1204.5999999999999</v>
      </c>
      <c r="J351" s="80">
        <f>'Fator aplicado no salr'!$I$33*I351</f>
        <v>1064.895318938542</v>
      </c>
      <c r="K351" s="79">
        <f t="shared" si="79"/>
        <v>11</v>
      </c>
      <c r="L351" s="92">
        <f t="shared" si="80"/>
        <v>0.52678752539162021</v>
      </c>
      <c r="M351" s="79">
        <f t="shared" si="81"/>
        <v>60</v>
      </c>
      <c r="N351" s="79">
        <f>VLOOKUP(D351,'IBGE 2014'!$A$9:$I$120,3,0)/VLOOKUP(C351,'IBGE 2014'!$A$9:$I$120,3,0)</f>
        <v>0.92081167538083242</v>
      </c>
      <c r="O351" s="79">
        <f>VLOOKUP(D351,'IBGE 2014'!$A$9:$I$120,6,0)</f>
        <v>11.482229001501651</v>
      </c>
      <c r="P351" s="80">
        <f t="shared" si="82"/>
        <v>77105.041245848086</v>
      </c>
      <c r="Q351" s="80">
        <f t="shared" si="83"/>
        <v>37035.426999999996</v>
      </c>
      <c r="R351" s="80">
        <f t="shared" si="84"/>
        <v>40069.61424584809</v>
      </c>
      <c r="S351" s="80">
        <f t="shared" si="85"/>
        <v>10</v>
      </c>
      <c r="T351" s="80">
        <f t="shared" si="86"/>
        <v>0.55839477691511752</v>
      </c>
      <c r="U351" s="80">
        <f>VLOOKUP(D351,'IBGE 2014'!$A$9:$I$120,3,0)/VLOOKUP(C351+1,'IBGE 2014'!$A$9:$I$120,3,0)</f>
        <v>0.92550978819157592</v>
      </c>
      <c r="V351" s="80">
        <f t="shared" si="87"/>
        <v>82148.348720903989</v>
      </c>
      <c r="W351" s="80">
        <f t="shared" si="88"/>
        <v>33668.569999999992</v>
      </c>
      <c r="X351" s="80">
        <f t="shared" si="89"/>
        <v>48479.778720903996</v>
      </c>
      <c r="Y351" s="120"/>
    </row>
    <row r="352" spans="1:25">
      <c r="A352" s="77">
        <v>340</v>
      </c>
      <c r="B352" s="79">
        <v>1</v>
      </c>
      <c r="C352" s="78">
        <v>45</v>
      </c>
      <c r="D352" s="78">
        <f t="shared" si="75"/>
        <v>60</v>
      </c>
      <c r="E352" s="79">
        <f t="shared" si="76"/>
        <v>65</v>
      </c>
      <c r="F352" s="79">
        <v>27</v>
      </c>
      <c r="G352" s="79">
        <f t="shared" si="77"/>
        <v>8</v>
      </c>
      <c r="H352" s="79">
        <f t="shared" si="78"/>
        <v>15</v>
      </c>
      <c r="I352" s="80">
        <v>2650.12</v>
      </c>
      <c r="J352" s="80">
        <f>'Fator aplicado no salr'!$I$33*I352</f>
        <v>2342.7697016647926</v>
      </c>
      <c r="K352" s="79">
        <f t="shared" si="79"/>
        <v>15</v>
      </c>
      <c r="L352" s="92">
        <f t="shared" si="80"/>
        <v>0.41726506073553998</v>
      </c>
      <c r="M352" s="79">
        <f t="shared" si="81"/>
        <v>60</v>
      </c>
      <c r="N352" s="79">
        <f>VLOOKUP(D352,'IBGE 2014'!$A$9:$I$120,3,0)/VLOOKUP(C352,'IBGE 2014'!$A$9:$I$120,3,0)</f>
        <v>0.90532483645484907</v>
      </c>
      <c r="O352" s="79">
        <f>VLOOKUP(D352,'IBGE 2014'!$A$9:$I$120,6,0)</f>
        <v>11.482229001501651</v>
      </c>
      <c r="P352" s="80">
        <f t="shared" si="82"/>
        <v>132103.8914927874</v>
      </c>
      <c r="Q352" s="80">
        <f t="shared" si="83"/>
        <v>111106.281</v>
      </c>
      <c r="R352" s="80">
        <f t="shared" si="84"/>
        <v>20997.610492787397</v>
      </c>
      <c r="S352" s="80">
        <f t="shared" si="85"/>
        <v>14</v>
      </c>
      <c r="T352" s="80">
        <f t="shared" si="86"/>
        <v>0.44230096437967248</v>
      </c>
      <c r="U352" s="80">
        <f>VLOOKUP(D352,'IBGE 2014'!$A$9:$I$120,3,0)/VLOOKUP(C352+1,'IBGE 2014'!$A$9:$I$120,3,0)</f>
        <v>0.90874809831371328</v>
      </c>
      <c r="V352" s="80">
        <f t="shared" si="87"/>
        <v>140559.61425144531</v>
      </c>
      <c r="W352" s="80">
        <f t="shared" si="88"/>
        <v>103699.19560000001</v>
      </c>
      <c r="X352" s="80">
        <f t="shared" si="89"/>
        <v>36860.418651445303</v>
      </c>
      <c r="Y352" s="120"/>
    </row>
    <row r="353" spans="1:25">
      <c r="A353" s="77">
        <v>341</v>
      </c>
      <c r="B353" s="79">
        <v>2</v>
      </c>
      <c r="C353" s="78">
        <v>47</v>
      </c>
      <c r="D353" s="78">
        <f t="shared" si="75"/>
        <v>55</v>
      </c>
      <c r="E353" s="79">
        <f t="shared" si="76"/>
        <v>60</v>
      </c>
      <c r="F353" s="79">
        <v>27</v>
      </c>
      <c r="G353" s="79">
        <f t="shared" si="77"/>
        <v>3</v>
      </c>
      <c r="H353" s="79">
        <f t="shared" si="78"/>
        <v>8</v>
      </c>
      <c r="I353" s="80">
        <v>7819.73</v>
      </c>
      <c r="J353" s="80">
        <f>'Fator aplicado no salr'!$I$33*I353</f>
        <v>6912.8290489484352</v>
      </c>
      <c r="K353" s="79">
        <f t="shared" si="79"/>
        <v>8</v>
      </c>
      <c r="L353" s="92">
        <f t="shared" si="80"/>
        <v>0.62741237134182615</v>
      </c>
      <c r="M353" s="79">
        <f t="shared" si="81"/>
        <v>55</v>
      </c>
      <c r="N353" s="79">
        <f>VLOOKUP(D353,'IBGE 2014'!$A$9:$I$120,3,0)/VLOOKUP(C353,'IBGE 2014'!$A$9:$I$120,3,0)</f>
        <v>0.95498601871751687</v>
      </c>
      <c r="O353" s="79">
        <f>VLOOKUP(D353,'IBGE 2014'!$A$9:$I$120,6,0)</f>
        <v>12.461864196915771</v>
      </c>
      <c r="P353" s="80">
        <f t="shared" si="82"/>
        <v>671015.07165081531</v>
      </c>
      <c r="Q353" s="80">
        <f t="shared" si="83"/>
        <v>186310.15606010382</v>
      </c>
      <c r="R353" s="80">
        <f t="shared" si="84"/>
        <v>484704.91559071152</v>
      </c>
      <c r="S353" s="80">
        <f t="shared" si="85"/>
        <v>7</v>
      </c>
      <c r="T353" s="80">
        <f t="shared" si="86"/>
        <v>0.66505711362233577</v>
      </c>
      <c r="U353" s="80">
        <f>VLOOKUP(D353,'IBGE 2014'!$A$9:$I$120,3,0)/VLOOKUP(C353+1,'IBGE 2014'!$A$9:$I$120,3,0)</f>
        <v>0.95918664064922943</v>
      </c>
      <c r="V353" s="80">
        <f t="shared" si="87"/>
        <v>714404.60967382998</v>
      </c>
      <c r="W353" s="80">
        <f t="shared" si="88"/>
        <v>165195.10763005432</v>
      </c>
      <c r="X353" s="80">
        <f t="shared" si="89"/>
        <v>549209.50204377563</v>
      </c>
      <c r="Y353" s="120"/>
    </row>
    <row r="354" spans="1:25">
      <c r="A354" s="77">
        <v>342</v>
      </c>
      <c r="B354" s="79">
        <v>1</v>
      </c>
      <c r="C354" s="78">
        <v>50</v>
      </c>
      <c r="D354" s="78">
        <f t="shared" si="75"/>
        <v>60</v>
      </c>
      <c r="E354" s="79">
        <f t="shared" si="76"/>
        <v>65</v>
      </c>
      <c r="F354" s="79">
        <v>27</v>
      </c>
      <c r="G354" s="79">
        <f t="shared" si="77"/>
        <v>8</v>
      </c>
      <c r="H354" s="79">
        <f t="shared" si="78"/>
        <v>10</v>
      </c>
      <c r="I354" s="80">
        <v>1204.5999999999999</v>
      </c>
      <c r="J354" s="80">
        <f>'Fator aplicado no salr'!$I$33*I354</f>
        <v>1064.895318938542</v>
      </c>
      <c r="K354" s="79">
        <f t="shared" si="79"/>
        <v>10</v>
      </c>
      <c r="L354" s="92">
        <f t="shared" si="80"/>
        <v>0.55839477691511752</v>
      </c>
      <c r="M354" s="79">
        <f t="shared" si="81"/>
        <v>60</v>
      </c>
      <c r="N354" s="79">
        <f>VLOOKUP(D354,'IBGE 2014'!$A$9:$I$120,3,0)/VLOOKUP(C354,'IBGE 2014'!$A$9:$I$120,3,0)</f>
        <v>0.92550978819157592</v>
      </c>
      <c r="O354" s="79">
        <f>VLOOKUP(D354,'IBGE 2014'!$A$9:$I$120,6,0)</f>
        <v>11.482229001501651</v>
      </c>
      <c r="P354" s="80">
        <f t="shared" si="82"/>
        <v>82148.348720903989</v>
      </c>
      <c r="Q354" s="80">
        <f t="shared" si="83"/>
        <v>33668.569999999992</v>
      </c>
      <c r="R354" s="80">
        <f t="shared" si="84"/>
        <v>48479.778720903996</v>
      </c>
      <c r="S354" s="80">
        <f t="shared" si="85"/>
        <v>9</v>
      </c>
      <c r="T354" s="80">
        <f t="shared" si="86"/>
        <v>0.59189846353002462</v>
      </c>
      <c r="U354" s="80">
        <f>VLOOKUP(D354,'IBGE 2014'!$A$9:$I$120,3,0)/VLOOKUP(C354+1,'IBGE 2014'!$A$9:$I$120,3,0)</f>
        <v>0.93059405782792626</v>
      </c>
      <c r="V354" s="80">
        <f t="shared" si="87"/>
        <v>87555.606785305034</v>
      </c>
      <c r="W354" s="80">
        <f t="shared" si="88"/>
        <v>30301.712999999996</v>
      </c>
      <c r="X354" s="80">
        <f t="shared" si="89"/>
        <v>57253.893785305037</v>
      </c>
      <c r="Y354" s="120"/>
    </row>
    <row r="355" spans="1:25">
      <c r="A355" s="77">
        <v>343</v>
      </c>
      <c r="B355" s="79">
        <v>1</v>
      </c>
      <c r="C355" s="78">
        <v>58</v>
      </c>
      <c r="D355" s="78">
        <f t="shared" si="75"/>
        <v>65</v>
      </c>
      <c r="E355" s="79">
        <f t="shared" si="76"/>
        <v>65</v>
      </c>
      <c r="F355" s="79">
        <v>27</v>
      </c>
      <c r="G355" s="79">
        <f t="shared" si="77"/>
        <v>8</v>
      </c>
      <c r="H355" s="79">
        <f t="shared" si="78"/>
        <v>7</v>
      </c>
      <c r="I355" s="80">
        <v>1252.78</v>
      </c>
      <c r="J355" s="80">
        <f>'Fator aplicado no salr'!$I$33*I355</f>
        <v>1107.4875956000553</v>
      </c>
      <c r="K355" s="79">
        <f t="shared" si="79"/>
        <v>7</v>
      </c>
      <c r="L355" s="92">
        <f t="shared" si="80"/>
        <v>0.66505711362233577</v>
      </c>
      <c r="M355" s="79">
        <f t="shared" si="81"/>
        <v>65</v>
      </c>
      <c r="N355" s="79">
        <f>VLOOKUP(D355,'IBGE 2014'!$A$9:$I$120,3,0)/VLOOKUP(C355,'IBGE 2014'!$A$9:$I$120,3,0)</f>
        <v>0.91816673421960171</v>
      </c>
      <c r="O355" s="79">
        <f>VLOOKUP(D355,'IBGE 2014'!$A$9:$I$120,6,0)</f>
        <v>10.361611814973374</v>
      </c>
      <c r="P355" s="80">
        <f t="shared" si="82"/>
        <v>91094.055645932909</v>
      </c>
      <c r="Q355" s="80">
        <f t="shared" si="83"/>
        <v>24510.640699999996</v>
      </c>
      <c r="R355" s="80">
        <f t="shared" si="84"/>
        <v>66583.41494593292</v>
      </c>
      <c r="S355" s="80">
        <f t="shared" si="85"/>
        <v>6</v>
      </c>
      <c r="T355" s="80">
        <f t="shared" si="86"/>
        <v>0.70496054043967604</v>
      </c>
      <c r="U355" s="80">
        <f>VLOOKUP(D355,'IBGE 2014'!$A$9:$I$120,3,0)/VLOOKUP(C355+1,'IBGE 2014'!$A$9:$I$120,3,0)</f>
        <v>0.9271441851467348</v>
      </c>
      <c r="V355" s="80">
        <f t="shared" si="87"/>
        <v>97503.819400803273</v>
      </c>
      <c r="W355" s="80">
        <f t="shared" si="88"/>
        <v>21009.120599999998</v>
      </c>
      <c r="X355" s="80">
        <f t="shared" si="89"/>
        <v>76494.698800803279</v>
      </c>
      <c r="Y355" s="120"/>
    </row>
    <row r="356" spans="1:25">
      <c r="A356" s="77">
        <v>344</v>
      </c>
      <c r="B356" s="79">
        <v>1</v>
      </c>
      <c r="C356" s="78">
        <v>46</v>
      </c>
      <c r="D356" s="78">
        <f t="shared" si="75"/>
        <v>60</v>
      </c>
      <c r="E356" s="79">
        <f t="shared" si="76"/>
        <v>65</v>
      </c>
      <c r="F356" s="79">
        <v>27</v>
      </c>
      <c r="G356" s="79">
        <f t="shared" si="77"/>
        <v>8</v>
      </c>
      <c r="H356" s="79">
        <f t="shared" si="78"/>
        <v>14</v>
      </c>
      <c r="I356" s="80">
        <v>2553.75</v>
      </c>
      <c r="J356" s="80">
        <f>'Fator aplicado no salr'!$I$33*I356</f>
        <v>2257.5763081016948</v>
      </c>
      <c r="K356" s="79">
        <f t="shared" si="79"/>
        <v>14</v>
      </c>
      <c r="L356" s="92">
        <f t="shared" si="80"/>
        <v>0.44230096437967248</v>
      </c>
      <c r="M356" s="79">
        <f t="shared" si="81"/>
        <v>60</v>
      </c>
      <c r="N356" s="79">
        <f>VLOOKUP(D356,'IBGE 2014'!$A$9:$I$120,3,0)/VLOOKUP(C356,'IBGE 2014'!$A$9:$I$120,3,0)</f>
        <v>0.90874809831371328</v>
      </c>
      <c r="O356" s="79">
        <f>VLOOKUP(D356,'IBGE 2014'!$A$9:$I$120,6,0)</f>
        <v>11.482229001501651</v>
      </c>
      <c r="P356" s="80">
        <f t="shared" si="82"/>
        <v>135448.24947346852</v>
      </c>
      <c r="Q356" s="80">
        <f t="shared" si="83"/>
        <v>99928.237500000003</v>
      </c>
      <c r="R356" s="80">
        <f t="shared" si="84"/>
        <v>35520.011973468514</v>
      </c>
      <c r="S356" s="80">
        <f t="shared" si="85"/>
        <v>13</v>
      </c>
      <c r="T356" s="80">
        <f t="shared" si="86"/>
        <v>0.46883902224245294</v>
      </c>
      <c r="U356" s="80">
        <f>VLOOKUP(D356,'IBGE 2014'!$A$9:$I$120,3,0)/VLOOKUP(C356+1,'IBGE 2014'!$A$9:$I$120,3,0)</f>
        <v>0.91245504841360547</v>
      </c>
      <c r="V356" s="80">
        <f t="shared" si="87"/>
        <v>144160.81377864719</v>
      </c>
      <c r="W356" s="80">
        <f t="shared" si="88"/>
        <v>92790.506249999991</v>
      </c>
      <c r="X356" s="80">
        <f t="shared" si="89"/>
        <v>51370.307528647201</v>
      </c>
      <c r="Y356" s="120"/>
    </row>
    <row r="357" spans="1:25">
      <c r="A357" s="77">
        <v>345</v>
      </c>
      <c r="B357" s="79">
        <v>2</v>
      </c>
      <c r="C357" s="78">
        <v>56</v>
      </c>
      <c r="D357" s="78">
        <f t="shared" si="75"/>
        <v>60</v>
      </c>
      <c r="E357" s="79">
        <f t="shared" si="76"/>
        <v>60</v>
      </c>
      <c r="F357" s="79">
        <v>26</v>
      </c>
      <c r="G357" s="79">
        <f t="shared" si="77"/>
        <v>4</v>
      </c>
      <c r="H357" s="79">
        <f t="shared" si="78"/>
        <v>4</v>
      </c>
      <c r="I357" s="80">
        <v>1882.6</v>
      </c>
      <c r="J357" s="80">
        <f>'Fator aplicado no salr'!$I$33*I357</f>
        <v>1664.2635957443958</v>
      </c>
      <c r="K357" s="79">
        <f t="shared" si="79"/>
        <v>4</v>
      </c>
      <c r="L357" s="92">
        <f t="shared" si="80"/>
        <v>0.79209366323802022</v>
      </c>
      <c r="M357" s="79">
        <f t="shared" si="81"/>
        <v>60</v>
      </c>
      <c r="N357" s="79">
        <f>VLOOKUP(D357,'IBGE 2014'!$A$9:$I$120,3,0)/VLOOKUP(C357,'IBGE 2014'!$A$9:$I$120,3,0)</f>
        <v>0.96301096710891343</v>
      </c>
      <c r="O357" s="79">
        <f>VLOOKUP(D357,'IBGE 2014'!$A$9:$I$120,6,0)</f>
        <v>11.482229001501651</v>
      </c>
      <c r="P357" s="80">
        <f t="shared" si="82"/>
        <v>189495.73598954547</v>
      </c>
      <c r="Q357" s="80">
        <f t="shared" si="83"/>
        <v>21047.467999999997</v>
      </c>
      <c r="R357" s="80">
        <f t="shared" si="84"/>
        <v>168448.26798954548</v>
      </c>
      <c r="S357" s="80">
        <f t="shared" si="85"/>
        <v>3</v>
      </c>
      <c r="T357" s="80">
        <f t="shared" si="86"/>
        <v>0.83961928303230149</v>
      </c>
      <c r="U357" s="80">
        <f>VLOOKUP(D357,'IBGE 2014'!$A$9:$I$120,3,0)/VLOOKUP(C357+1,'IBGE 2014'!$A$9:$I$120,3,0)</f>
        <v>0.97119061291113273</v>
      </c>
      <c r="V357" s="80">
        <f t="shared" si="87"/>
        <v>202571.59621366399</v>
      </c>
      <c r="W357" s="80">
        <f t="shared" si="88"/>
        <v>15785.600999999999</v>
      </c>
      <c r="X357" s="80">
        <f t="shared" si="89"/>
        <v>186785.99521366399</v>
      </c>
      <c r="Y357" s="120"/>
    </row>
    <row r="358" spans="1:25">
      <c r="A358" s="77">
        <v>346</v>
      </c>
      <c r="B358" s="79">
        <v>1</v>
      </c>
      <c r="C358" s="78">
        <v>51</v>
      </c>
      <c r="D358" s="78">
        <f t="shared" si="75"/>
        <v>60</v>
      </c>
      <c r="E358" s="79">
        <f t="shared" si="76"/>
        <v>65</v>
      </c>
      <c r="F358" s="79">
        <v>26</v>
      </c>
      <c r="G358" s="79">
        <f t="shared" si="77"/>
        <v>9</v>
      </c>
      <c r="H358" s="79">
        <f t="shared" si="78"/>
        <v>9</v>
      </c>
      <c r="I358" s="80">
        <v>1204.5999999999999</v>
      </c>
      <c r="J358" s="80">
        <f>'Fator aplicado no salr'!$I$33*I358</f>
        <v>1064.895318938542</v>
      </c>
      <c r="K358" s="79">
        <f t="shared" si="79"/>
        <v>9</v>
      </c>
      <c r="L358" s="92">
        <f t="shared" si="80"/>
        <v>0.59189846353002462</v>
      </c>
      <c r="M358" s="79">
        <f t="shared" si="81"/>
        <v>60</v>
      </c>
      <c r="N358" s="79">
        <f>VLOOKUP(D358,'IBGE 2014'!$A$9:$I$120,3,0)/VLOOKUP(C358,'IBGE 2014'!$A$9:$I$120,3,0)</f>
        <v>0.93059405782792626</v>
      </c>
      <c r="O358" s="79">
        <f>VLOOKUP(D358,'IBGE 2014'!$A$9:$I$120,6,0)</f>
        <v>11.482229001501651</v>
      </c>
      <c r="P358" s="80">
        <f t="shared" si="82"/>
        <v>87555.606785305019</v>
      </c>
      <c r="Q358" s="80">
        <f t="shared" si="83"/>
        <v>30301.712999999996</v>
      </c>
      <c r="R358" s="80">
        <f t="shared" si="84"/>
        <v>57253.893785305023</v>
      </c>
      <c r="S358" s="80">
        <f t="shared" si="85"/>
        <v>8</v>
      </c>
      <c r="T358" s="80">
        <f t="shared" si="86"/>
        <v>0.62741237134182615</v>
      </c>
      <c r="U358" s="80">
        <f>VLOOKUP(D358,'IBGE 2014'!$A$9:$I$120,3,0)/VLOOKUP(C358+1,'IBGE 2014'!$A$9:$I$120,3,0)</f>
        <v>0.93609798576010728</v>
      </c>
      <c r="V358" s="80">
        <f t="shared" si="87"/>
        <v>93357.854643658313</v>
      </c>
      <c r="W358" s="80">
        <f t="shared" si="88"/>
        <v>26934.855999999996</v>
      </c>
      <c r="X358" s="80">
        <f t="shared" si="89"/>
        <v>66422.998643658313</v>
      </c>
      <c r="Y358" s="120"/>
    </row>
    <row r="359" spans="1:25">
      <c r="A359" s="77">
        <v>347</v>
      </c>
      <c r="B359" s="79">
        <v>1</v>
      </c>
      <c r="C359" s="78">
        <v>55</v>
      </c>
      <c r="D359" s="78">
        <f t="shared" si="75"/>
        <v>64</v>
      </c>
      <c r="E359" s="79">
        <f t="shared" si="76"/>
        <v>65</v>
      </c>
      <c r="F359" s="79">
        <v>26</v>
      </c>
      <c r="G359" s="79">
        <f t="shared" si="77"/>
        <v>9</v>
      </c>
      <c r="H359" s="79">
        <f t="shared" si="78"/>
        <v>9</v>
      </c>
      <c r="I359" s="80">
        <v>1204.5999999999999</v>
      </c>
      <c r="J359" s="80">
        <f>'Fator aplicado no salr'!$I$33*I359</f>
        <v>1064.895318938542</v>
      </c>
      <c r="K359" s="79">
        <f t="shared" si="79"/>
        <v>9</v>
      </c>
      <c r="L359" s="92">
        <f t="shared" si="80"/>
        <v>0.59189846353002462</v>
      </c>
      <c r="M359" s="79">
        <f t="shared" si="81"/>
        <v>64</v>
      </c>
      <c r="N359" s="79">
        <f>VLOOKUP(D359,'IBGE 2014'!$A$9:$I$120,3,0)/VLOOKUP(C359,'IBGE 2014'!$A$9:$I$120,3,0)</f>
        <v>0.90879898659350689</v>
      </c>
      <c r="O359" s="79">
        <f>VLOOKUP(D359,'IBGE 2014'!$A$9:$I$120,6,0)</f>
        <v>10.595687644814832</v>
      </c>
      <c r="P359" s="80">
        <f t="shared" si="82"/>
        <v>78903.172238981293</v>
      </c>
      <c r="Q359" s="80">
        <f t="shared" si="83"/>
        <v>30301.712999999996</v>
      </c>
      <c r="R359" s="80">
        <f t="shared" si="84"/>
        <v>48601.459238981297</v>
      </c>
      <c r="S359" s="80">
        <f t="shared" si="85"/>
        <v>8</v>
      </c>
      <c r="T359" s="80">
        <f t="shared" si="86"/>
        <v>0.62741237134182615</v>
      </c>
      <c r="U359" s="80">
        <f>VLOOKUP(D359,'IBGE 2014'!$A$9:$I$120,3,0)/VLOOKUP(C359+1,'IBGE 2014'!$A$9:$I$120,3,0)</f>
        <v>0.91597707049731925</v>
      </c>
      <c r="V359" s="80">
        <f t="shared" si="87"/>
        <v>84297.966309571246</v>
      </c>
      <c r="W359" s="80">
        <f t="shared" si="88"/>
        <v>26934.855999999996</v>
      </c>
      <c r="X359" s="80">
        <f t="shared" si="89"/>
        <v>57363.110309571246</v>
      </c>
      <c r="Y359" s="120"/>
    </row>
    <row r="360" spans="1:25">
      <c r="A360" s="77">
        <v>348</v>
      </c>
      <c r="B360" s="79">
        <v>1</v>
      </c>
      <c r="C360" s="78">
        <v>46</v>
      </c>
      <c r="D360" s="78">
        <f t="shared" si="75"/>
        <v>60</v>
      </c>
      <c r="E360" s="79">
        <f t="shared" si="76"/>
        <v>65</v>
      </c>
      <c r="F360" s="79">
        <v>27</v>
      </c>
      <c r="G360" s="79">
        <f t="shared" si="77"/>
        <v>8</v>
      </c>
      <c r="H360" s="79">
        <f t="shared" si="78"/>
        <v>14</v>
      </c>
      <c r="I360" s="80">
        <v>1204.5999999999999</v>
      </c>
      <c r="J360" s="80">
        <f>'Fator aplicado no salr'!$I$33*I360</f>
        <v>1064.895318938542</v>
      </c>
      <c r="K360" s="79">
        <f t="shared" si="79"/>
        <v>14</v>
      </c>
      <c r="L360" s="92">
        <f t="shared" si="80"/>
        <v>0.44230096437967248</v>
      </c>
      <c r="M360" s="79">
        <f t="shared" si="81"/>
        <v>60</v>
      </c>
      <c r="N360" s="79">
        <f>VLOOKUP(D360,'IBGE 2014'!$A$9:$I$120,3,0)/VLOOKUP(C360,'IBGE 2014'!$A$9:$I$120,3,0)</f>
        <v>0.90874809831371328</v>
      </c>
      <c r="O360" s="79">
        <f>VLOOKUP(D360,'IBGE 2014'!$A$9:$I$120,6,0)</f>
        <v>11.482229001501651</v>
      </c>
      <c r="P360" s="80">
        <f t="shared" si="82"/>
        <v>63890.733750656946</v>
      </c>
      <c r="Q360" s="80">
        <f t="shared" si="83"/>
        <v>47135.997999999992</v>
      </c>
      <c r="R360" s="80">
        <f t="shared" si="84"/>
        <v>16754.735750656953</v>
      </c>
      <c r="S360" s="80">
        <f t="shared" si="85"/>
        <v>13</v>
      </c>
      <c r="T360" s="80">
        <f t="shared" si="86"/>
        <v>0.46883902224245294</v>
      </c>
      <c r="U360" s="80">
        <f>VLOOKUP(D360,'IBGE 2014'!$A$9:$I$120,3,0)/VLOOKUP(C360+1,'IBGE 2014'!$A$9:$I$120,3,0)</f>
        <v>0.91245504841360547</v>
      </c>
      <c r="V360" s="80">
        <f t="shared" si="87"/>
        <v>68000.437113170206</v>
      </c>
      <c r="W360" s="80">
        <f t="shared" si="88"/>
        <v>43769.140999999996</v>
      </c>
      <c r="X360" s="80">
        <f t="shared" si="89"/>
        <v>24231.29611317021</v>
      </c>
      <c r="Y360" s="120"/>
    </row>
    <row r="361" spans="1:25">
      <c r="A361" s="77">
        <v>349</v>
      </c>
      <c r="B361" s="79">
        <v>1</v>
      </c>
      <c r="C361" s="78">
        <v>57</v>
      </c>
      <c r="D361" s="78">
        <f t="shared" si="75"/>
        <v>65</v>
      </c>
      <c r="E361" s="79">
        <f t="shared" si="76"/>
        <v>65</v>
      </c>
      <c r="F361" s="79">
        <v>26</v>
      </c>
      <c r="G361" s="79">
        <f t="shared" si="77"/>
        <v>9</v>
      </c>
      <c r="H361" s="79">
        <f t="shared" si="78"/>
        <v>8</v>
      </c>
      <c r="I361" s="80">
        <v>3562.44</v>
      </c>
      <c r="J361" s="80">
        <f>'Fator aplicado no salr'!$I$33*I361</f>
        <v>3149.2824838115721</v>
      </c>
      <c r="K361" s="79">
        <f t="shared" si="79"/>
        <v>8</v>
      </c>
      <c r="L361" s="92">
        <f t="shared" si="80"/>
        <v>0.62741237134182615</v>
      </c>
      <c r="M361" s="79">
        <f t="shared" si="81"/>
        <v>65</v>
      </c>
      <c r="N361" s="79">
        <f>VLOOKUP(D361,'IBGE 2014'!$A$9:$I$120,3,0)/VLOOKUP(C361,'IBGE 2014'!$A$9:$I$120,3,0)</f>
        <v>0.90986809890589748</v>
      </c>
      <c r="O361" s="79">
        <f>VLOOKUP(D361,'IBGE 2014'!$A$9:$I$120,6,0)</f>
        <v>10.361611814973374</v>
      </c>
      <c r="P361" s="80">
        <f t="shared" si="82"/>
        <v>242166.35456082327</v>
      </c>
      <c r="Q361" s="80">
        <f t="shared" si="83"/>
        <v>79656.1584</v>
      </c>
      <c r="R361" s="80">
        <f t="shared" si="84"/>
        <v>162510.19616082328</v>
      </c>
      <c r="S361" s="80">
        <f t="shared" si="85"/>
        <v>7</v>
      </c>
      <c r="T361" s="80">
        <f t="shared" si="86"/>
        <v>0.66505711362233577</v>
      </c>
      <c r="U361" s="80">
        <f>VLOOKUP(D361,'IBGE 2014'!$A$9:$I$120,3,0)/VLOOKUP(C361+1,'IBGE 2014'!$A$9:$I$120,3,0)</f>
        <v>0.91816673421960171</v>
      </c>
      <c r="V361" s="80">
        <f t="shared" si="87"/>
        <v>259037.58648389761</v>
      </c>
      <c r="W361" s="80">
        <f t="shared" si="88"/>
        <v>69699.138600000006</v>
      </c>
      <c r="X361" s="80">
        <f t="shared" si="89"/>
        <v>189338.44788389761</v>
      </c>
      <c r="Y361" s="120"/>
    </row>
    <row r="362" spans="1:25">
      <c r="A362" s="77">
        <v>350</v>
      </c>
      <c r="B362" s="79">
        <v>1</v>
      </c>
      <c r="C362" s="78">
        <v>54</v>
      </c>
      <c r="D362" s="78">
        <f t="shared" si="75"/>
        <v>63</v>
      </c>
      <c r="E362" s="79">
        <f t="shared" si="76"/>
        <v>65</v>
      </c>
      <c r="F362" s="79">
        <v>26</v>
      </c>
      <c r="G362" s="79">
        <f t="shared" si="77"/>
        <v>9</v>
      </c>
      <c r="H362" s="79">
        <f t="shared" si="78"/>
        <v>9</v>
      </c>
      <c r="I362" s="80">
        <v>1204.5999999999999</v>
      </c>
      <c r="J362" s="80">
        <f>'Fator aplicado no salr'!$I$33*I362</f>
        <v>1064.895318938542</v>
      </c>
      <c r="K362" s="79">
        <f t="shared" si="79"/>
        <v>9</v>
      </c>
      <c r="L362" s="92">
        <f t="shared" si="80"/>
        <v>0.59189846353002462</v>
      </c>
      <c r="M362" s="79">
        <f t="shared" si="81"/>
        <v>63</v>
      </c>
      <c r="N362" s="79">
        <f>VLOOKUP(D362,'IBGE 2014'!$A$9:$I$120,3,0)/VLOOKUP(C362,'IBGE 2014'!$A$9:$I$120,3,0)</f>
        <v>0.91486925398671404</v>
      </c>
      <c r="O362" s="79">
        <f>VLOOKUP(D362,'IBGE 2014'!$A$9:$I$120,6,0)</f>
        <v>10.825249101319233</v>
      </c>
      <c r="P362" s="80">
        <f t="shared" si="82"/>
        <v>81151.100579802587</v>
      </c>
      <c r="Q362" s="80">
        <f t="shared" si="83"/>
        <v>30301.712999999996</v>
      </c>
      <c r="R362" s="80">
        <f t="shared" si="84"/>
        <v>50849.387579802591</v>
      </c>
      <c r="S362" s="80">
        <f t="shared" si="85"/>
        <v>8</v>
      </c>
      <c r="T362" s="80">
        <f t="shared" si="86"/>
        <v>0.62741237134182615</v>
      </c>
      <c r="U362" s="80">
        <f>VLOOKUP(D362,'IBGE 2014'!$A$9:$I$120,3,0)/VLOOKUP(C362+1,'IBGE 2014'!$A$9:$I$120,3,0)</f>
        <v>0.92159013968187453</v>
      </c>
      <c r="V362" s="80">
        <f t="shared" si="87"/>
        <v>86652.094843434388</v>
      </c>
      <c r="W362" s="80">
        <f t="shared" si="88"/>
        <v>26934.855999999996</v>
      </c>
      <c r="X362" s="80">
        <f t="shared" si="89"/>
        <v>59717.238843434388</v>
      </c>
      <c r="Y362" s="120"/>
    </row>
    <row r="363" spans="1:25">
      <c r="A363" s="77">
        <v>351</v>
      </c>
      <c r="B363" s="79">
        <v>1</v>
      </c>
      <c r="C363" s="78">
        <v>59</v>
      </c>
      <c r="D363" s="78">
        <f t="shared" si="75"/>
        <v>65</v>
      </c>
      <c r="E363" s="79">
        <f t="shared" si="76"/>
        <v>65</v>
      </c>
      <c r="F363" s="79">
        <v>26</v>
      </c>
      <c r="G363" s="79">
        <f t="shared" si="77"/>
        <v>9</v>
      </c>
      <c r="H363" s="79">
        <f t="shared" si="78"/>
        <v>6</v>
      </c>
      <c r="I363" s="80">
        <v>3617.28</v>
      </c>
      <c r="J363" s="80">
        <f>'Fator aplicado no salr'!$I$33*I363</f>
        <v>3197.7623603602938</v>
      </c>
      <c r="K363" s="79">
        <f t="shared" si="79"/>
        <v>6</v>
      </c>
      <c r="L363" s="92">
        <f t="shared" si="80"/>
        <v>0.70496054043967604</v>
      </c>
      <c r="M363" s="79">
        <f t="shared" si="81"/>
        <v>65</v>
      </c>
      <c r="N363" s="79">
        <f>VLOOKUP(D363,'IBGE 2014'!$A$9:$I$120,3,0)/VLOOKUP(C363,'IBGE 2014'!$A$9:$I$120,3,0)</f>
        <v>0.9271441851467348</v>
      </c>
      <c r="O363" s="79">
        <f>VLOOKUP(D363,'IBGE 2014'!$A$9:$I$120,6,0)</f>
        <v>10.361611814973374</v>
      </c>
      <c r="P363" s="80">
        <f t="shared" si="82"/>
        <v>281532.76380700344</v>
      </c>
      <c r="Q363" s="80">
        <f t="shared" si="83"/>
        <v>60661.785600000003</v>
      </c>
      <c r="R363" s="80">
        <f t="shared" si="84"/>
        <v>220870.97820700344</v>
      </c>
      <c r="S363" s="80">
        <f t="shared" si="85"/>
        <v>5</v>
      </c>
      <c r="T363" s="80">
        <f t="shared" si="86"/>
        <v>0.74725817286605678</v>
      </c>
      <c r="U363" s="80">
        <f>VLOOKUP(D363,'IBGE 2014'!$A$9:$I$120,3,0)/VLOOKUP(C363+1,'IBGE 2014'!$A$9:$I$120,3,0)</f>
        <v>0.93685841564981587</v>
      </c>
      <c r="V363" s="80">
        <f t="shared" si="87"/>
        <v>301551.49962216453</v>
      </c>
      <c r="W363" s="80">
        <f t="shared" si="88"/>
        <v>50551.487999999998</v>
      </c>
      <c r="X363" s="80">
        <f t="shared" si="89"/>
        <v>251000.01162216451</v>
      </c>
      <c r="Y363" s="120"/>
    </row>
    <row r="364" spans="1:25">
      <c r="A364" s="77">
        <v>352</v>
      </c>
      <c r="B364" s="79">
        <v>1</v>
      </c>
      <c r="C364" s="78">
        <v>54</v>
      </c>
      <c r="D364" s="78">
        <f t="shared" si="75"/>
        <v>63</v>
      </c>
      <c r="E364" s="79">
        <f t="shared" si="76"/>
        <v>65</v>
      </c>
      <c r="F364" s="79">
        <v>26</v>
      </c>
      <c r="G364" s="79">
        <f t="shared" si="77"/>
        <v>9</v>
      </c>
      <c r="H364" s="79">
        <f t="shared" si="78"/>
        <v>9</v>
      </c>
      <c r="I364" s="80">
        <v>1252.78</v>
      </c>
      <c r="J364" s="80">
        <f>'Fator aplicado no salr'!$I$33*I364</f>
        <v>1107.4875956000553</v>
      </c>
      <c r="K364" s="79">
        <f t="shared" si="79"/>
        <v>9</v>
      </c>
      <c r="L364" s="92">
        <f t="shared" si="80"/>
        <v>0.59189846353002462</v>
      </c>
      <c r="M364" s="79">
        <f t="shared" si="81"/>
        <v>63</v>
      </c>
      <c r="N364" s="79">
        <f>VLOOKUP(D364,'IBGE 2014'!$A$9:$I$120,3,0)/VLOOKUP(C364,'IBGE 2014'!$A$9:$I$120,3,0)</f>
        <v>0.91486925398671404</v>
      </c>
      <c r="O364" s="79">
        <f>VLOOKUP(D364,'IBGE 2014'!$A$9:$I$120,6,0)</f>
        <v>10.825249101319233</v>
      </c>
      <c r="P364" s="80">
        <f t="shared" si="82"/>
        <v>84396.875132297107</v>
      </c>
      <c r="Q364" s="80">
        <f t="shared" si="83"/>
        <v>31513.680899999999</v>
      </c>
      <c r="R364" s="80">
        <f t="shared" si="84"/>
        <v>52883.194232297108</v>
      </c>
      <c r="S364" s="80">
        <f t="shared" si="85"/>
        <v>8</v>
      </c>
      <c r="T364" s="80">
        <f t="shared" si="86"/>
        <v>0.62741237134182615</v>
      </c>
      <c r="U364" s="80">
        <f>VLOOKUP(D364,'IBGE 2014'!$A$9:$I$120,3,0)/VLOOKUP(C364+1,'IBGE 2014'!$A$9:$I$120,3,0)</f>
        <v>0.92159013968187453</v>
      </c>
      <c r="V364" s="80">
        <f t="shared" si="87"/>
        <v>90117.890899848702</v>
      </c>
      <c r="W364" s="80">
        <f t="shared" si="88"/>
        <v>28012.160799999998</v>
      </c>
      <c r="X364" s="80">
        <f t="shared" si="89"/>
        <v>62105.730099848704</v>
      </c>
      <c r="Y364" s="120"/>
    </row>
    <row r="365" spans="1:25">
      <c r="A365" s="77">
        <v>353</v>
      </c>
      <c r="B365" s="79">
        <v>1</v>
      </c>
      <c r="C365" s="78">
        <v>58</v>
      </c>
      <c r="D365" s="78">
        <f t="shared" si="75"/>
        <v>65</v>
      </c>
      <c r="E365" s="79">
        <f t="shared" si="76"/>
        <v>65</v>
      </c>
      <c r="F365" s="79">
        <v>26</v>
      </c>
      <c r="G365" s="79">
        <f t="shared" si="77"/>
        <v>9</v>
      </c>
      <c r="H365" s="79">
        <f t="shared" si="78"/>
        <v>7</v>
      </c>
      <c r="I365" s="80">
        <v>1204.5999999999999</v>
      </c>
      <c r="J365" s="80">
        <f>'Fator aplicado no salr'!$I$33*I365</f>
        <v>1064.895318938542</v>
      </c>
      <c r="K365" s="79">
        <f t="shared" si="79"/>
        <v>7</v>
      </c>
      <c r="L365" s="92">
        <f t="shared" si="80"/>
        <v>0.66505711362233577</v>
      </c>
      <c r="M365" s="79">
        <f t="shared" si="81"/>
        <v>65</v>
      </c>
      <c r="N365" s="79">
        <f>VLOOKUP(D365,'IBGE 2014'!$A$9:$I$120,3,0)/VLOOKUP(C365,'IBGE 2014'!$A$9:$I$120,3,0)</f>
        <v>0.91816673421960171</v>
      </c>
      <c r="O365" s="79">
        <f>VLOOKUP(D365,'IBGE 2014'!$A$9:$I$120,6,0)</f>
        <v>10.361611814973374</v>
      </c>
      <c r="P365" s="80">
        <f t="shared" si="82"/>
        <v>87590.71778851097</v>
      </c>
      <c r="Q365" s="80">
        <f t="shared" si="83"/>
        <v>23567.998999999996</v>
      </c>
      <c r="R365" s="80">
        <f t="shared" si="84"/>
        <v>64022.718788510974</v>
      </c>
      <c r="S365" s="80">
        <f t="shared" si="85"/>
        <v>6</v>
      </c>
      <c r="T365" s="80">
        <f t="shared" si="86"/>
        <v>0.70496054043967604</v>
      </c>
      <c r="U365" s="80">
        <f>VLOOKUP(D365,'IBGE 2014'!$A$9:$I$120,3,0)/VLOOKUP(C365+1,'IBGE 2014'!$A$9:$I$120,3,0)</f>
        <v>0.9271441851467348</v>
      </c>
      <c r="V365" s="80">
        <f t="shared" si="87"/>
        <v>93753.971846778877</v>
      </c>
      <c r="W365" s="80">
        <f t="shared" si="88"/>
        <v>20201.141999999996</v>
      </c>
      <c r="X365" s="80">
        <f t="shared" si="89"/>
        <v>73552.829846778885</v>
      </c>
      <c r="Y365" s="120"/>
    </row>
    <row r="366" spans="1:25">
      <c r="A366" s="77">
        <v>354</v>
      </c>
      <c r="B366" s="79">
        <v>2</v>
      </c>
      <c r="C366" s="78">
        <v>52</v>
      </c>
      <c r="D366" s="78">
        <f t="shared" si="75"/>
        <v>55</v>
      </c>
      <c r="E366" s="79">
        <f t="shared" si="76"/>
        <v>60</v>
      </c>
      <c r="F366" s="79">
        <v>29</v>
      </c>
      <c r="G366" s="79">
        <f t="shared" si="77"/>
        <v>1</v>
      </c>
      <c r="H366" s="79">
        <f t="shared" si="78"/>
        <v>3</v>
      </c>
      <c r="I366" s="80">
        <v>11612.34</v>
      </c>
      <c r="J366" s="80">
        <f>'Fator aplicado no salr'!$I$33*I366</f>
        <v>10265.587338471518</v>
      </c>
      <c r="K366" s="79">
        <f t="shared" si="79"/>
        <v>3</v>
      </c>
      <c r="L366" s="92">
        <f t="shared" si="80"/>
        <v>0.83961928303230149</v>
      </c>
      <c r="M366" s="79">
        <f t="shared" si="81"/>
        <v>55</v>
      </c>
      <c r="N366" s="79">
        <f>VLOOKUP(D366,'IBGE 2014'!$A$9:$I$120,3,0)/VLOOKUP(C366,'IBGE 2014'!$A$9:$I$120,3,0)</f>
        <v>0.97973099069896252</v>
      </c>
      <c r="O366" s="79">
        <f>VLOOKUP(D366,'IBGE 2014'!$A$9:$I$120,6,0)</f>
        <v>12.461864196915771</v>
      </c>
      <c r="P366" s="80">
        <f t="shared" si="82"/>
        <v>1368041.9622982363</v>
      </c>
      <c r="Q366" s="80">
        <f t="shared" si="83"/>
        <v>162252.80929365303</v>
      </c>
      <c r="R366" s="80">
        <f t="shared" si="84"/>
        <v>1205789.1530045832</v>
      </c>
      <c r="S366" s="80">
        <f t="shared" si="85"/>
        <v>2</v>
      </c>
      <c r="T366" s="80">
        <f t="shared" si="86"/>
        <v>0.88999644001423972</v>
      </c>
      <c r="U366" s="80">
        <f>VLOOKUP(D366,'IBGE 2014'!$A$9:$I$120,3,0)/VLOOKUP(C366+1,'IBGE 2014'!$A$9:$I$120,3,0)</f>
        <v>0.98596459978501139</v>
      </c>
      <c r="V366" s="80">
        <f t="shared" si="87"/>
        <v>1459351.0016226391</v>
      </c>
      <c r="W366" s="80">
        <f t="shared" si="88"/>
        <v>134126.91371235001</v>
      </c>
      <c r="X366" s="80">
        <f t="shared" si="89"/>
        <v>1325224.0879102892</v>
      </c>
      <c r="Y366" s="120"/>
    </row>
    <row r="367" spans="1:25">
      <c r="A367" s="77">
        <v>355</v>
      </c>
      <c r="B367" s="79">
        <v>1</v>
      </c>
      <c r="C367" s="78">
        <v>49</v>
      </c>
      <c r="D367" s="78">
        <f t="shared" si="75"/>
        <v>60</v>
      </c>
      <c r="E367" s="79">
        <f t="shared" si="76"/>
        <v>65</v>
      </c>
      <c r="F367" s="79">
        <v>26</v>
      </c>
      <c r="G367" s="79">
        <f t="shared" si="77"/>
        <v>9</v>
      </c>
      <c r="H367" s="79">
        <f t="shared" si="78"/>
        <v>11</v>
      </c>
      <c r="I367" s="80">
        <v>1204.5999999999999</v>
      </c>
      <c r="J367" s="80">
        <f>'Fator aplicado no salr'!$I$33*I367</f>
        <v>1064.895318938542</v>
      </c>
      <c r="K367" s="79">
        <f t="shared" si="79"/>
        <v>11</v>
      </c>
      <c r="L367" s="92">
        <f t="shared" si="80"/>
        <v>0.52678752539162021</v>
      </c>
      <c r="M367" s="79">
        <f t="shared" si="81"/>
        <v>60</v>
      </c>
      <c r="N367" s="79">
        <f>VLOOKUP(D367,'IBGE 2014'!$A$9:$I$120,3,0)/VLOOKUP(C367,'IBGE 2014'!$A$9:$I$120,3,0)</f>
        <v>0.92081167538083242</v>
      </c>
      <c r="O367" s="79">
        <f>VLOOKUP(D367,'IBGE 2014'!$A$9:$I$120,6,0)</f>
        <v>11.482229001501651</v>
      </c>
      <c r="P367" s="80">
        <f t="shared" si="82"/>
        <v>77105.041245848086</v>
      </c>
      <c r="Q367" s="80">
        <f t="shared" si="83"/>
        <v>37035.426999999996</v>
      </c>
      <c r="R367" s="80">
        <f t="shared" si="84"/>
        <v>40069.61424584809</v>
      </c>
      <c r="S367" s="80">
        <f t="shared" si="85"/>
        <v>10</v>
      </c>
      <c r="T367" s="80">
        <f t="shared" si="86"/>
        <v>0.55839477691511752</v>
      </c>
      <c r="U367" s="80">
        <f>VLOOKUP(D367,'IBGE 2014'!$A$9:$I$120,3,0)/VLOOKUP(C367+1,'IBGE 2014'!$A$9:$I$120,3,0)</f>
        <v>0.92550978819157592</v>
      </c>
      <c r="V367" s="80">
        <f t="shared" si="87"/>
        <v>82148.348720903989</v>
      </c>
      <c r="W367" s="80">
        <f t="shared" si="88"/>
        <v>33668.569999999992</v>
      </c>
      <c r="X367" s="80">
        <f t="shared" si="89"/>
        <v>48479.778720903996</v>
      </c>
      <c r="Y367" s="120"/>
    </row>
    <row r="368" spans="1:25">
      <c r="A368" s="77">
        <v>356</v>
      </c>
      <c r="B368" s="79">
        <v>2</v>
      </c>
      <c r="C368" s="78">
        <v>50</v>
      </c>
      <c r="D368" s="78">
        <f t="shared" si="75"/>
        <v>55</v>
      </c>
      <c r="E368" s="79">
        <f t="shared" si="76"/>
        <v>60</v>
      </c>
      <c r="F368" s="79">
        <v>26</v>
      </c>
      <c r="G368" s="79">
        <f t="shared" si="77"/>
        <v>4</v>
      </c>
      <c r="H368" s="79">
        <f t="shared" si="78"/>
        <v>5</v>
      </c>
      <c r="I368" s="80">
        <v>1204.5999999999999</v>
      </c>
      <c r="J368" s="80">
        <f>'Fator aplicado no salr'!$I$33*I368</f>
        <v>1064.895318938542</v>
      </c>
      <c r="K368" s="79">
        <f t="shared" si="79"/>
        <v>5</v>
      </c>
      <c r="L368" s="92">
        <f t="shared" si="80"/>
        <v>0.74725817286605678</v>
      </c>
      <c r="M368" s="79">
        <f t="shared" si="81"/>
        <v>55</v>
      </c>
      <c r="N368" s="79">
        <f>VLOOKUP(D368,'IBGE 2014'!$A$9:$I$120,3,0)/VLOOKUP(C368,'IBGE 2014'!$A$9:$I$120,3,0)</f>
        <v>0.96864926052612155</v>
      </c>
      <c r="O368" s="79">
        <f>VLOOKUP(D368,'IBGE 2014'!$A$9:$I$120,6,0)</f>
        <v>12.461864196915771</v>
      </c>
      <c r="P368" s="80">
        <f t="shared" si="82"/>
        <v>124873.56468982939</v>
      </c>
      <c r="Q368" s="80">
        <f t="shared" si="83"/>
        <v>16834.284999999996</v>
      </c>
      <c r="R368" s="80">
        <f t="shared" si="84"/>
        <v>108039.27968982939</v>
      </c>
      <c r="S368" s="80">
        <f t="shared" si="85"/>
        <v>4</v>
      </c>
      <c r="T368" s="80">
        <f t="shared" si="86"/>
        <v>0.79209366323802022</v>
      </c>
      <c r="U368" s="80">
        <f>VLOOKUP(D368,'IBGE 2014'!$A$9:$I$120,3,0)/VLOOKUP(C368+1,'IBGE 2014'!$A$9:$I$120,3,0)</f>
        <v>0.97397051599678397</v>
      </c>
      <c r="V368" s="80">
        <f t="shared" si="87"/>
        <v>133093.12844507454</v>
      </c>
      <c r="W368" s="80">
        <f t="shared" si="88"/>
        <v>13467.427999999998</v>
      </c>
      <c r="X368" s="80">
        <f t="shared" si="89"/>
        <v>119625.70044507454</v>
      </c>
      <c r="Y368" s="120"/>
    </row>
    <row r="369" spans="1:25">
      <c r="A369" s="77">
        <v>357</v>
      </c>
      <c r="B369" s="79">
        <v>2</v>
      </c>
      <c r="C369" s="78">
        <v>57</v>
      </c>
      <c r="D369" s="78">
        <f t="shared" si="75"/>
        <v>60</v>
      </c>
      <c r="E369" s="79">
        <f t="shared" si="76"/>
        <v>60</v>
      </c>
      <c r="F369" s="79">
        <v>26</v>
      </c>
      <c r="G369" s="79">
        <f t="shared" si="77"/>
        <v>4</v>
      </c>
      <c r="H369" s="79">
        <f t="shared" si="78"/>
        <v>3</v>
      </c>
      <c r="I369" s="80">
        <v>2071.92</v>
      </c>
      <c r="J369" s="80">
        <f>'Fator aplicado no salr'!$I$33*I369</f>
        <v>1831.6270207663492</v>
      </c>
      <c r="K369" s="79">
        <f t="shared" si="79"/>
        <v>3</v>
      </c>
      <c r="L369" s="92">
        <f t="shared" si="80"/>
        <v>0.83961928303230149</v>
      </c>
      <c r="M369" s="79">
        <f t="shared" si="81"/>
        <v>60</v>
      </c>
      <c r="N369" s="79">
        <f>VLOOKUP(D369,'IBGE 2014'!$A$9:$I$120,3,0)/VLOOKUP(C369,'IBGE 2014'!$A$9:$I$120,3,0)</f>
        <v>0.97119061291113273</v>
      </c>
      <c r="O369" s="79">
        <f>VLOOKUP(D369,'IBGE 2014'!$A$9:$I$120,6,0)</f>
        <v>11.482229001501651</v>
      </c>
      <c r="P369" s="80">
        <f t="shared" si="82"/>
        <v>222942.81399501476</v>
      </c>
      <c r="Q369" s="80">
        <f t="shared" si="83"/>
        <v>17373.049200000001</v>
      </c>
      <c r="R369" s="80">
        <f t="shared" si="84"/>
        <v>205569.76479501475</v>
      </c>
      <c r="S369" s="80">
        <f t="shared" si="85"/>
        <v>2</v>
      </c>
      <c r="T369" s="80">
        <f t="shared" si="86"/>
        <v>0.88999644001423972</v>
      </c>
      <c r="U369" s="80">
        <f>VLOOKUP(D369,'IBGE 2014'!$A$9:$I$120,3,0)/VLOOKUP(C369+1,'IBGE 2014'!$A$9:$I$120,3,0)</f>
        <v>0.98004855256890711</v>
      </c>
      <c r="V369" s="80">
        <f t="shared" si="87"/>
        <v>238474.78137881582</v>
      </c>
      <c r="W369" s="80">
        <f t="shared" si="88"/>
        <v>11582.032800000001</v>
      </c>
      <c r="X369" s="80">
        <f t="shared" si="89"/>
        <v>226892.74857881584</v>
      </c>
      <c r="Y369" s="120"/>
    </row>
    <row r="370" spans="1:25">
      <c r="A370" s="77">
        <v>358</v>
      </c>
      <c r="B370" s="79">
        <v>2</v>
      </c>
      <c r="C370" s="78">
        <v>58</v>
      </c>
      <c r="D370" s="78">
        <f t="shared" si="75"/>
        <v>60</v>
      </c>
      <c r="E370" s="79">
        <f t="shared" si="76"/>
        <v>60</v>
      </c>
      <c r="F370" s="79">
        <v>26</v>
      </c>
      <c r="G370" s="79">
        <f t="shared" si="77"/>
        <v>4</v>
      </c>
      <c r="H370" s="79">
        <f t="shared" si="78"/>
        <v>2</v>
      </c>
      <c r="I370" s="80">
        <v>6869.74</v>
      </c>
      <c r="J370" s="80">
        <f>'Fator aplicado no salr'!$I$33*I370</f>
        <v>6073.0150824546408</v>
      </c>
      <c r="K370" s="79">
        <f t="shared" si="79"/>
        <v>2</v>
      </c>
      <c r="L370" s="92">
        <f t="shared" si="80"/>
        <v>0.88999644001423972</v>
      </c>
      <c r="M370" s="79">
        <f t="shared" si="81"/>
        <v>60</v>
      </c>
      <c r="N370" s="79">
        <f>VLOOKUP(D370,'IBGE 2014'!$A$9:$I$120,3,0)/VLOOKUP(C370,'IBGE 2014'!$A$9:$I$120,3,0)</f>
        <v>0.98004855256890711</v>
      </c>
      <c r="O370" s="79">
        <f>VLOOKUP(D370,'IBGE 2014'!$A$9:$I$120,6,0)</f>
        <v>11.482229001501651</v>
      </c>
      <c r="P370" s="80">
        <f t="shared" si="82"/>
        <v>790696.42873726122</v>
      </c>
      <c r="Q370" s="80">
        <f t="shared" si="83"/>
        <v>41746.922834356388</v>
      </c>
      <c r="R370" s="80">
        <f t="shared" si="84"/>
        <v>748949.50590290478</v>
      </c>
      <c r="S370" s="80">
        <f t="shared" si="85"/>
        <v>1</v>
      </c>
      <c r="T370" s="80">
        <f t="shared" si="86"/>
        <v>0.94339622641509424</v>
      </c>
      <c r="U370" s="80">
        <f>VLOOKUP(D370,'IBGE 2014'!$A$9:$I$120,3,0)/VLOOKUP(C370+1,'IBGE 2014'!$A$9:$I$120,3,0)</f>
        <v>0.98963105807578911</v>
      </c>
      <c r="V370" s="80">
        <f t="shared" si="87"/>
        <v>846333.17994004732</v>
      </c>
      <c r="W370" s="80">
        <f t="shared" si="88"/>
        <v>22781.373272546225</v>
      </c>
      <c r="X370" s="80">
        <f t="shared" si="89"/>
        <v>823551.80666750111</v>
      </c>
      <c r="Y370" s="120"/>
    </row>
    <row r="371" spans="1:25">
      <c r="A371" s="77">
        <v>359</v>
      </c>
      <c r="B371" s="79">
        <v>1</v>
      </c>
      <c r="C371" s="78">
        <v>46</v>
      </c>
      <c r="D371" s="78">
        <f t="shared" si="75"/>
        <v>60</v>
      </c>
      <c r="E371" s="79">
        <f t="shared" si="76"/>
        <v>65</v>
      </c>
      <c r="F371" s="79">
        <v>26</v>
      </c>
      <c r="G371" s="79">
        <f t="shared" si="77"/>
        <v>9</v>
      </c>
      <c r="H371" s="79">
        <f t="shared" si="78"/>
        <v>14</v>
      </c>
      <c r="I371" s="80">
        <v>5699.92</v>
      </c>
      <c r="J371" s="80">
        <f>'Fator aplicado no salr'!$I$33*I371</f>
        <v>5038.8661184826287</v>
      </c>
      <c r="K371" s="79">
        <f t="shared" si="79"/>
        <v>14</v>
      </c>
      <c r="L371" s="92">
        <f t="shared" si="80"/>
        <v>0.44230096437967248</v>
      </c>
      <c r="M371" s="79">
        <f t="shared" si="81"/>
        <v>60</v>
      </c>
      <c r="N371" s="79">
        <f>VLOOKUP(D371,'IBGE 2014'!$A$9:$I$120,3,0)/VLOOKUP(C371,'IBGE 2014'!$A$9:$I$120,3,0)</f>
        <v>0.90874809831371328</v>
      </c>
      <c r="O371" s="79">
        <f>VLOOKUP(D371,'IBGE 2014'!$A$9:$I$120,6,0)</f>
        <v>11.482229001501651</v>
      </c>
      <c r="P371" s="80">
        <f t="shared" si="82"/>
        <v>302317.84087667661</v>
      </c>
      <c r="Q371" s="80">
        <f t="shared" si="83"/>
        <v>223037.86960000001</v>
      </c>
      <c r="R371" s="80">
        <f t="shared" si="84"/>
        <v>79279.971276676602</v>
      </c>
      <c r="S371" s="80">
        <f t="shared" si="85"/>
        <v>13</v>
      </c>
      <c r="T371" s="80">
        <f t="shared" si="86"/>
        <v>0.46883902224245294</v>
      </c>
      <c r="U371" s="80">
        <f>VLOOKUP(D371,'IBGE 2014'!$A$9:$I$120,3,0)/VLOOKUP(C371+1,'IBGE 2014'!$A$9:$I$120,3,0)</f>
        <v>0.91245504841360547</v>
      </c>
      <c r="V371" s="80">
        <f t="shared" si="87"/>
        <v>321764.11382209952</v>
      </c>
      <c r="W371" s="80">
        <f t="shared" si="88"/>
        <v>207106.5932</v>
      </c>
      <c r="X371" s="80">
        <f t="shared" si="89"/>
        <v>114657.52062209952</v>
      </c>
      <c r="Y371" s="120"/>
    </row>
    <row r="372" spans="1:25">
      <c r="A372" s="77">
        <v>360</v>
      </c>
      <c r="B372" s="79">
        <v>2</v>
      </c>
      <c r="C372" s="78">
        <v>62</v>
      </c>
      <c r="D372" s="78">
        <f t="shared" si="75"/>
        <v>62</v>
      </c>
      <c r="E372" s="79">
        <f t="shared" si="76"/>
        <v>60</v>
      </c>
      <c r="F372" s="79">
        <v>26</v>
      </c>
      <c r="G372" s="79">
        <f t="shared" si="77"/>
        <v>4</v>
      </c>
      <c r="H372" s="79">
        <f t="shared" si="78"/>
        <v>0</v>
      </c>
      <c r="I372" s="80">
        <v>3562.44</v>
      </c>
      <c r="J372" s="80">
        <f>'Fator aplicado no salr'!$I$33*I372</f>
        <v>3149.2824838115721</v>
      </c>
      <c r="K372" s="79">
        <f t="shared" si="79"/>
        <v>0</v>
      </c>
      <c r="L372" s="92">
        <f t="shared" si="80"/>
        <v>1</v>
      </c>
      <c r="M372" s="79">
        <f t="shared" si="81"/>
        <v>62</v>
      </c>
      <c r="N372" s="79">
        <f>VLOOKUP(D372,'IBGE 2014'!$A$9:$I$120,3,0)/VLOOKUP(C372,'IBGE 2014'!$A$9:$I$120,3,0)</f>
        <v>1</v>
      </c>
      <c r="O372" s="79">
        <f>VLOOKUP(D372,'IBGE 2014'!$A$9:$I$120,6,0)</f>
        <v>11.049834511016218</v>
      </c>
      <c r="P372" s="80">
        <f t="shared" si="82"/>
        <v>452387.65356927982</v>
      </c>
      <c r="Q372" s="80">
        <f t="shared" si="83"/>
        <v>0</v>
      </c>
      <c r="R372" s="80">
        <f t="shared" si="84"/>
        <v>452387.65356927982</v>
      </c>
      <c r="S372" s="80">
        <f t="shared" si="85"/>
        <v>0</v>
      </c>
      <c r="T372" s="80">
        <f t="shared" si="86"/>
        <v>1</v>
      </c>
      <c r="U372" s="80">
        <f>VLOOKUP(D372,'IBGE 2014'!$A$9:$I$120,3,0)/VLOOKUP(C372+1,'IBGE 2014'!$A$9:$I$120,3,0)</f>
        <v>1.0130109498601925</v>
      </c>
      <c r="V372" s="80">
        <f t="shared" si="87"/>
        <v>458273.64664723986</v>
      </c>
      <c r="W372" s="80">
        <f t="shared" si="88"/>
        <v>0</v>
      </c>
      <c r="X372" s="80">
        <f t="shared" si="89"/>
        <v>458273.64664723986</v>
      </c>
      <c r="Y372" s="120"/>
    </row>
    <row r="373" spans="1:25">
      <c r="A373" s="77">
        <v>361</v>
      </c>
      <c r="B373" s="79">
        <v>2</v>
      </c>
      <c r="C373" s="78">
        <v>52</v>
      </c>
      <c r="D373" s="78">
        <f t="shared" si="75"/>
        <v>56</v>
      </c>
      <c r="E373" s="79">
        <f t="shared" si="76"/>
        <v>60</v>
      </c>
      <c r="F373" s="79">
        <v>26</v>
      </c>
      <c r="G373" s="79">
        <f t="shared" si="77"/>
        <v>4</v>
      </c>
      <c r="H373" s="79">
        <f t="shared" si="78"/>
        <v>4</v>
      </c>
      <c r="I373" s="80">
        <v>5699.92</v>
      </c>
      <c r="J373" s="80">
        <f>'Fator aplicado no salr'!$I$33*I373</f>
        <v>5038.8661184826287</v>
      </c>
      <c r="K373" s="79">
        <f t="shared" si="79"/>
        <v>4</v>
      </c>
      <c r="L373" s="92">
        <f t="shared" si="80"/>
        <v>0.79209366323802022</v>
      </c>
      <c r="M373" s="79">
        <f t="shared" si="81"/>
        <v>56</v>
      </c>
      <c r="N373" s="79">
        <f>VLOOKUP(D373,'IBGE 2014'!$A$9:$I$120,3,0)/VLOOKUP(C373,'IBGE 2014'!$A$9:$I$120,3,0)</f>
        <v>0.97205329713990429</v>
      </c>
      <c r="O373" s="79">
        <f>VLOOKUP(D373,'IBGE 2014'!$A$9:$I$120,6,0)</f>
        <v>12.276875927517381</v>
      </c>
      <c r="P373" s="80">
        <f t="shared" si="82"/>
        <v>619199.58293842711</v>
      </c>
      <c r="Q373" s="80">
        <f t="shared" si="83"/>
        <v>63725.105600000003</v>
      </c>
      <c r="R373" s="80">
        <f t="shared" si="84"/>
        <v>555474.4773384271</v>
      </c>
      <c r="S373" s="80">
        <f t="shared" si="85"/>
        <v>3</v>
      </c>
      <c r="T373" s="80">
        <f t="shared" si="86"/>
        <v>0.83961928303230149</v>
      </c>
      <c r="U373" s="80">
        <f>VLOOKUP(D373,'IBGE 2014'!$A$9:$I$120,3,0)/VLOOKUP(C373+1,'IBGE 2014'!$A$9:$I$120,3,0)</f>
        <v>0.97823805634697203</v>
      </c>
      <c r="V373" s="80">
        <f t="shared" si="87"/>
        <v>660527.64203772321</v>
      </c>
      <c r="W373" s="80">
        <f t="shared" si="88"/>
        <v>47793.8292</v>
      </c>
      <c r="X373" s="80">
        <f t="shared" si="89"/>
        <v>612733.81283772318</v>
      </c>
      <c r="Y373" s="120"/>
    </row>
    <row r="374" spans="1:25">
      <c r="A374" s="77">
        <v>362</v>
      </c>
      <c r="B374" s="79">
        <v>1</v>
      </c>
      <c r="C374" s="78">
        <v>47</v>
      </c>
      <c r="D374" s="78">
        <f t="shared" si="75"/>
        <v>60</v>
      </c>
      <c r="E374" s="79">
        <f t="shared" si="76"/>
        <v>65</v>
      </c>
      <c r="F374" s="79">
        <v>26</v>
      </c>
      <c r="G374" s="79">
        <f t="shared" si="77"/>
        <v>9</v>
      </c>
      <c r="H374" s="79">
        <f t="shared" si="78"/>
        <v>13</v>
      </c>
      <c r="I374" s="80">
        <v>4749.93</v>
      </c>
      <c r="J374" s="80">
        <f>'Fator aplicado no salr'!$I$33*I374</f>
        <v>4199.0521519888343</v>
      </c>
      <c r="K374" s="79">
        <f t="shared" si="79"/>
        <v>13</v>
      </c>
      <c r="L374" s="92">
        <f t="shared" si="80"/>
        <v>0.46883902224245294</v>
      </c>
      <c r="M374" s="79">
        <f t="shared" si="81"/>
        <v>60</v>
      </c>
      <c r="N374" s="79">
        <f>VLOOKUP(D374,'IBGE 2014'!$A$9:$I$120,3,0)/VLOOKUP(C374,'IBGE 2014'!$A$9:$I$120,3,0)</f>
        <v>0.91245504841360547</v>
      </c>
      <c r="O374" s="79">
        <f>VLOOKUP(D374,'IBGE 2014'!$A$9:$I$120,6,0)</f>
        <v>11.482229001501651</v>
      </c>
      <c r="P374" s="80">
        <f t="shared" si="82"/>
        <v>268136.57334962691</v>
      </c>
      <c r="Q374" s="80">
        <f t="shared" si="83"/>
        <v>172588.70655</v>
      </c>
      <c r="R374" s="80">
        <f t="shared" si="84"/>
        <v>95547.866799626907</v>
      </c>
      <c r="S374" s="80">
        <f t="shared" si="85"/>
        <v>12</v>
      </c>
      <c r="T374" s="80">
        <f t="shared" si="86"/>
        <v>0.49696936357700011</v>
      </c>
      <c r="U374" s="80">
        <f>VLOOKUP(D374,'IBGE 2014'!$A$9:$I$120,3,0)/VLOOKUP(C374+1,'IBGE 2014'!$A$9:$I$120,3,0)</f>
        <v>0.91646859270948466</v>
      </c>
      <c r="V374" s="80">
        <f t="shared" si="87"/>
        <v>285474.96489438316</v>
      </c>
      <c r="W374" s="80">
        <f t="shared" si="88"/>
        <v>159312.65220000001</v>
      </c>
      <c r="X374" s="80">
        <f t="shared" si="89"/>
        <v>126162.31269438314</v>
      </c>
      <c r="Y374" s="120"/>
    </row>
    <row r="375" spans="1:25">
      <c r="A375" s="77">
        <v>363</v>
      </c>
      <c r="B375" s="79">
        <v>1</v>
      </c>
      <c r="C375" s="78">
        <v>45</v>
      </c>
      <c r="D375" s="78">
        <f t="shared" si="75"/>
        <v>60</v>
      </c>
      <c r="E375" s="79">
        <f t="shared" si="76"/>
        <v>65</v>
      </c>
      <c r="F375" s="79">
        <v>26</v>
      </c>
      <c r="G375" s="79">
        <f t="shared" si="77"/>
        <v>9</v>
      </c>
      <c r="H375" s="79">
        <f t="shared" si="78"/>
        <v>15</v>
      </c>
      <c r="I375" s="80">
        <v>4274.93</v>
      </c>
      <c r="J375" s="80">
        <f>'Fator aplicado no salr'!$I$33*I375</f>
        <v>3779.1407486219009</v>
      </c>
      <c r="K375" s="79">
        <f t="shared" si="79"/>
        <v>15</v>
      </c>
      <c r="L375" s="92">
        <f t="shared" si="80"/>
        <v>0.41726506073553998</v>
      </c>
      <c r="M375" s="79">
        <f t="shared" si="81"/>
        <v>60</v>
      </c>
      <c r="N375" s="79">
        <f>VLOOKUP(D375,'IBGE 2014'!$A$9:$I$120,3,0)/VLOOKUP(C375,'IBGE 2014'!$A$9:$I$120,3,0)</f>
        <v>0.90532483645484907</v>
      </c>
      <c r="O375" s="79">
        <f>VLOOKUP(D375,'IBGE 2014'!$A$9:$I$120,6,0)</f>
        <v>11.482229001501651</v>
      </c>
      <c r="P375" s="80">
        <f t="shared" si="82"/>
        <v>213097.85551569797</v>
      </c>
      <c r="Q375" s="80">
        <f t="shared" si="83"/>
        <v>179226.44025000001</v>
      </c>
      <c r="R375" s="80">
        <f t="shared" si="84"/>
        <v>33871.415265697957</v>
      </c>
      <c r="S375" s="80">
        <f t="shared" si="85"/>
        <v>14</v>
      </c>
      <c r="T375" s="80">
        <f t="shared" si="86"/>
        <v>0.44230096437967248</v>
      </c>
      <c r="U375" s="80">
        <f>VLOOKUP(D375,'IBGE 2014'!$A$9:$I$120,3,0)/VLOOKUP(C375+1,'IBGE 2014'!$A$9:$I$120,3,0)</f>
        <v>0.90874809831371328</v>
      </c>
      <c r="V375" s="80">
        <f t="shared" si="87"/>
        <v>226737.85026788639</v>
      </c>
      <c r="W375" s="80">
        <f t="shared" si="88"/>
        <v>167278.01089999999</v>
      </c>
      <c r="X375" s="80">
        <f t="shared" si="89"/>
        <v>59459.839367886394</v>
      </c>
      <c r="Y375" s="120"/>
    </row>
    <row r="376" spans="1:25">
      <c r="A376" s="77">
        <v>364</v>
      </c>
      <c r="B376" s="79">
        <v>1</v>
      </c>
      <c r="C376" s="78">
        <v>46</v>
      </c>
      <c r="D376" s="78">
        <f t="shared" si="75"/>
        <v>60</v>
      </c>
      <c r="E376" s="79">
        <f t="shared" si="76"/>
        <v>65</v>
      </c>
      <c r="F376" s="79">
        <v>26</v>
      </c>
      <c r="G376" s="79">
        <f t="shared" si="77"/>
        <v>9</v>
      </c>
      <c r="H376" s="79">
        <f t="shared" si="78"/>
        <v>14</v>
      </c>
      <c r="I376" s="80">
        <v>7183.79</v>
      </c>
      <c r="J376" s="80">
        <f>'Fator aplicado no salr'!$I$33*I376</f>
        <v>6350.642821880715</v>
      </c>
      <c r="K376" s="79">
        <f t="shared" si="79"/>
        <v>14</v>
      </c>
      <c r="L376" s="92">
        <f t="shared" si="80"/>
        <v>0.44230096437967248</v>
      </c>
      <c r="M376" s="79">
        <f t="shared" si="81"/>
        <v>60</v>
      </c>
      <c r="N376" s="79">
        <f>VLOOKUP(D376,'IBGE 2014'!$A$9:$I$120,3,0)/VLOOKUP(C376,'IBGE 2014'!$A$9:$I$120,3,0)</f>
        <v>0.90874809831371328</v>
      </c>
      <c r="O376" s="79">
        <f>VLOOKUP(D376,'IBGE 2014'!$A$9:$I$120,6,0)</f>
        <v>11.482229001501651</v>
      </c>
      <c r="P376" s="80">
        <f t="shared" si="82"/>
        <v>381020.76557415904</v>
      </c>
      <c r="Q376" s="80">
        <f t="shared" si="83"/>
        <v>284475.4176827686</v>
      </c>
      <c r="R376" s="80">
        <f t="shared" si="84"/>
        <v>96545.34789139044</v>
      </c>
      <c r="S376" s="80">
        <f t="shared" si="85"/>
        <v>13</v>
      </c>
      <c r="T376" s="80">
        <f t="shared" si="86"/>
        <v>0.46883902224245294</v>
      </c>
      <c r="U376" s="80">
        <f>VLOOKUP(D376,'IBGE 2014'!$A$9:$I$120,3,0)/VLOOKUP(C376+1,'IBGE 2014'!$A$9:$I$120,3,0)</f>
        <v>0.91245504841360547</v>
      </c>
      <c r="V376" s="80">
        <f t="shared" si="87"/>
        <v>405529.52027994441</v>
      </c>
      <c r="W376" s="80">
        <f t="shared" si="88"/>
        <v>264613.73525379156</v>
      </c>
      <c r="X376" s="80">
        <f t="shared" si="89"/>
        <v>140915.78502615285</v>
      </c>
      <c r="Y376" s="120"/>
    </row>
    <row r="377" spans="1:25">
      <c r="A377" s="77">
        <v>365</v>
      </c>
      <c r="B377" s="79">
        <v>2</v>
      </c>
      <c r="C377" s="78">
        <v>56</v>
      </c>
      <c r="D377" s="78">
        <f t="shared" si="75"/>
        <v>60</v>
      </c>
      <c r="E377" s="79">
        <f t="shared" si="76"/>
        <v>60</v>
      </c>
      <c r="F377" s="79">
        <v>26</v>
      </c>
      <c r="G377" s="79">
        <f t="shared" si="77"/>
        <v>4</v>
      </c>
      <c r="H377" s="79">
        <f t="shared" si="78"/>
        <v>4</v>
      </c>
      <c r="I377" s="80">
        <v>5699.92</v>
      </c>
      <c r="J377" s="80">
        <f>'Fator aplicado no salr'!$I$33*I377</f>
        <v>5038.8661184826287</v>
      </c>
      <c r="K377" s="79">
        <f t="shared" si="79"/>
        <v>4</v>
      </c>
      <c r="L377" s="92">
        <f t="shared" si="80"/>
        <v>0.79209366323802022</v>
      </c>
      <c r="M377" s="79">
        <f t="shared" si="81"/>
        <v>60</v>
      </c>
      <c r="N377" s="79">
        <f>VLOOKUP(D377,'IBGE 2014'!$A$9:$I$120,3,0)/VLOOKUP(C377,'IBGE 2014'!$A$9:$I$120,3,0)</f>
        <v>0.96301096710891343</v>
      </c>
      <c r="O377" s="79">
        <f>VLOOKUP(D377,'IBGE 2014'!$A$9:$I$120,6,0)</f>
        <v>11.482229001501651</v>
      </c>
      <c r="P377" s="80">
        <f t="shared" si="82"/>
        <v>573733.41946325835</v>
      </c>
      <c r="Q377" s="80">
        <f t="shared" si="83"/>
        <v>63725.105600000003</v>
      </c>
      <c r="R377" s="80">
        <f t="shared" si="84"/>
        <v>510008.31386325834</v>
      </c>
      <c r="S377" s="80">
        <f t="shared" si="85"/>
        <v>3</v>
      </c>
      <c r="T377" s="80">
        <f t="shared" si="86"/>
        <v>0.83961928303230149</v>
      </c>
      <c r="U377" s="80">
        <f>VLOOKUP(D377,'IBGE 2014'!$A$9:$I$120,3,0)/VLOOKUP(C377+1,'IBGE 2014'!$A$9:$I$120,3,0)</f>
        <v>0.97119061291113273</v>
      </c>
      <c r="V377" s="80">
        <f t="shared" si="87"/>
        <v>613323.00684701349</v>
      </c>
      <c r="W377" s="80">
        <f t="shared" si="88"/>
        <v>47793.8292</v>
      </c>
      <c r="X377" s="80">
        <f t="shared" si="89"/>
        <v>565529.17764701345</v>
      </c>
      <c r="Y377" s="120"/>
    </row>
    <row r="378" spans="1:25">
      <c r="A378" s="77">
        <v>366</v>
      </c>
      <c r="B378" s="79">
        <v>2</v>
      </c>
      <c r="C378" s="78">
        <v>55</v>
      </c>
      <c r="D378" s="78">
        <f t="shared" si="75"/>
        <v>59</v>
      </c>
      <c r="E378" s="79">
        <f t="shared" si="76"/>
        <v>60</v>
      </c>
      <c r="F378" s="79">
        <v>26</v>
      </c>
      <c r="G378" s="79">
        <f t="shared" si="77"/>
        <v>4</v>
      </c>
      <c r="H378" s="79">
        <f t="shared" si="78"/>
        <v>4</v>
      </c>
      <c r="I378" s="80">
        <v>1204.5999999999999</v>
      </c>
      <c r="J378" s="80">
        <f>'Fator aplicado no salr'!$I$33*I378</f>
        <v>1064.895318938542</v>
      </c>
      <c r="K378" s="79">
        <f t="shared" si="79"/>
        <v>4</v>
      </c>
      <c r="L378" s="92">
        <f t="shared" si="80"/>
        <v>0.79209366323802022</v>
      </c>
      <c r="M378" s="79">
        <f t="shared" si="81"/>
        <v>59</v>
      </c>
      <c r="N378" s="79">
        <f>VLOOKUP(D378,'IBGE 2014'!$A$9:$I$120,3,0)/VLOOKUP(C378,'IBGE 2014'!$A$9:$I$120,3,0)</f>
        <v>0.96547525742840068</v>
      </c>
      <c r="O378" s="79">
        <f>VLOOKUP(D378,'IBGE 2014'!$A$9:$I$120,6,0)</f>
        <v>11.689545286895596</v>
      </c>
      <c r="P378" s="80">
        <f t="shared" si="82"/>
        <v>123755.80385641431</v>
      </c>
      <c r="Q378" s="80">
        <f t="shared" si="83"/>
        <v>13467.427999999998</v>
      </c>
      <c r="R378" s="80">
        <f t="shared" si="84"/>
        <v>110288.37585641431</v>
      </c>
      <c r="S378" s="80">
        <f t="shared" si="85"/>
        <v>3</v>
      </c>
      <c r="T378" s="80">
        <f t="shared" si="86"/>
        <v>0.83961928303230149</v>
      </c>
      <c r="U378" s="80">
        <f>VLOOKUP(D378,'IBGE 2014'!$A$9:$I$120,3,0)/VLOOKUP(C378+1,'IBGE 2014'!$A$9:$I$120,3,0)</f>
        <v>0.97310099481049539</v>
      </c>
      <c r="V378" s="80">
        <f t="shared" si="87"/>
        <v>132217.27705071814</v>
      </c>
      <c r="W378" s="80">
        <f t="shared" si="88"/>
        <v>10100.570999999998</v>
      </c>
      <c r="X378" s="80">
        <f t="shared" si="89"/>
        <v>122116.70605071814</v>
      </c>
      <c r="Y378" s="120"/>
    </row>
    <row r="379" spans="1:25">
      <c r="A379" s="77">
        <v>367</v>
      </c>
      <c r="B379" s="79">
        <v>1</v>
      </c>
      <c r="C379" s="78">
        <v>53</v>
      </c>
      <c r="D379" s="78">
        <f t="shared" si="75"/>
        <v>62</v>
      </c>
      <c r="E379" s="79">
        <f t="shared" si="76"/>
        <v>65</v>
      </c>
      <c r="F379" s="79">
        <v>26</v>
      </c>
      <c r="G379" s="79">
        <f t="shared" si="77"/>
        <v>9</v>
      </c>
      <c r="H379" s="79">
        <f t="shared" si="78"/>
        <v>9</v>
      </c>
      <c r="I379" s="80">
        <v>2457.38</v>
      </c>
      <c r="J379" s="80">
        <f>'Fator aplicado no salr'!$I$33*I379</f>
        <v>2172.3829145385976</v>
      </c>
      <c r="K379" s="79">
        <f t="shared" si="79"/>
        <v>9</v>
      </c>
      <c r="L379" s="92">
        <f t="shared" si="80"/>
        <v>0.59189846353002462</v>
      </c>
      <c r="M379" s="79">
        <f t="shared" si="81"/>
        <v>62</v>
      </c>
      <c r="N379" s="79">
        <f>VLOOKUP(D379,'IBGE 2014'!$A$9:$I$120,3,0)/VLOOKUP(C379,'IBGE 2014'!$A$9:$I$120,3,0)</f>
        <v>0.92047772117732263</v>
      </c>
      <c r="O379" s="79">
        <f>VLOOKUP(D379,'IBGE 2014'!$A$9:$I$120,6,0)</f>
        <v>11.049834511016218</v>
      </c>
      <c r="P379" s="80">
        <f t="shared" si="82"/>
        <v>170018.42892576795</v>
      </c>
      <c r="Q379" s="80">
        <f t="shared" si="83"/>
        <v>61815.393900000003</v>
      </c>
      <c r="R379" s="80">
        <f t="shared" si="84"/>
        <v>108203.03502576795</v>
      </c>
      <c r="S379" s="80">
        <f t="shared" si="85"/>
        <v>8</v>
      </c>
      <c r="T379" s="80">
        <f t="shared" si="86"/>
        <v>0.62741237134182615</v>
      </c>
      <c r="U379" s="80">
        <f>VLOOKUP(D379,'IBGE 2014'!$A$9:$I$120,3,0)/VLOOKUP(C379+1,'IBGE 2014'!$A$9:$I$120,3,0)</f>
        <v>0.9267725719789669</v>
      </c>
      <c r="V379" s="80">
        <f t="shared" si="87"/>
        <v>181451.99803998624</v>
      </c>
      <c r="W379" s="80">
        <f t="shared" si="88"/>
        <v>54947.016800000005</v>
      </c>
      <c r="X379" s="80">
        <f t="shared" si="89"/>
        <v>126504.98123998623</v>
      </c>
      <c r="Y379" s="120"/>
    </row>
    <row r="380" spans="1:25">
      <c r="A380" s="77">
        <v>368</v>
      </c>
      <c r="B380" s="79">
        <v>1</v>
      </c>
      <c r="C380" s="78">
        <v>48</v>
      </c>
      <c r="D380" s="78">
        <f t="shared" si="75"/>
        <v>60</v>
      </c>
      <c r="E380" s="79">
        <f t="shared" si="76"/>
        <v>65</v>
      </c>
      <c r="F380" s="79">
        <v>26</v>
      </c>
      <c r="G380" s="79">
        <f t="shared" si="77"/>
        <v>9</v>
      </c>
      <c r="H380" s="79">
        <f t="shared" si="78"/>
        <v>12</v>
      </c>
      <c r="I380" s="80">
        <v>2553.75</v>
      </c>
      <c r="J380" s="80">
        <f>'Fator aplicado no salr'!$I$33*I380</f>
        <v>2257.5763081016948</v>
      </c>
      <c r="K380" s="79">
        <f t="shared" si="79"/>
        <v>12</v>
      </c>
      <c r="L380" s="92">
        <f t="shared" si="80"/>
        <v>0.49696936357700011</v>
      </c>
      <c r="M380" s="79">
        <f t="shared" si="81"/>
        <v>60</v>
      </c>
      <c r="N380" s="79">
        <f>VLOOKUP(D380,'IBGE 2014'!$A$9:$I$120,3,0)/VLOOKUP(C380,'IBGE 2014'!$A$9:$I$120,3,0)</f>
        <v>0.91646859270948466</v>
      </c>
      <c r="O380" s="79">
        <f>VLOOKUP(D380,'IBGE 2014'!$A$9:$I$120,6,0)</f>
        <v>11.482229001501651</v>
      </c>
      <c r="P380" s="80">
        <f t="shared" si="82"/>
        <v>153482.61797521872</v>
      </c>
      <c r="Q380" s="80">
        <f t="shared" si="83"/>
        <v>85652.774999999994</v>
      </c>
      <c r="R380" s="80">
        <f t="shared" si="84"/>
        <v>67829.842975218722</v>
      </c>
      <c r="S380" s="80">
        <f t="shared" si="85"/>
        <v>11</v>
      </c>
      <c r="T380" s="80">
        <f t="shared" si="86"/>
        <v>0.52678752539162021</v>
      </c>
      <c r="U380" s="80">
        <f>VLOOKUP(D380,'IBGE 2014'!$A$9:$I$120,3,0)/VLOOKUP(C380+1,'IBGE 2014'!$A$9:$I$120,3,0)</f>
        <v>0.92081167538083242</v>
      </c>
      <c r="V380" s="80">
        <f t="shared" si="87"/>
        <v>163462.55942353027</v>
      </c>
      <c r="W380" s="80">
        <f t="shared" si="88"/>
        <v>78515.043749999997</v>
      </c>
      <c r="X380" s="80">
        <f t="shared" si="89"/>
        <v>84947.515673530273</v>
      </c>
      <c r="Y380" s="120"/>
    </row>
    <row r="381" spans="1:25">
      <c r="A381" s="77">
        <v>369</v>
      </c>
      <c r="B381" s="79">
        <v>1</v>
      </c>
      <c r="C381" s="78">
        <v>60</v>
      </c>
      <c r="D381" s="78">
        <f t="shared" si="75"/>
        <v>65</v>
      </c>
      <c r="E381" s="79">
        <f t="shared" si="76"/>
        <v>65</v>
      </c>
      <c r="F381" s="79">
        <v>26</v>
      </c>
      <c r="G381" s="79">
        <f t="shared" si="77"/>
        <v>9</v>
      </c>
      <c r="H381" s="79">
        <f t="shared" si="78"/>
        <v>5</v>
      </c>
      <c r="I381" s="80">
        <v>1204.5999999999999</v>
      </c>
      <c r="J381" s="80">
        <f>'Fator aplicado no salr'!$I$33*I381</f>
        <v>1064.895318938542</v>
      </c>
      <c r="K381" s="79">
        <f t="shared" si="79"/>
        <v>5</v>
      </c>
      <c r="L381" s="92">
        <f t="shared" si="80"/>
        <v>0.74725817286605678</v>
      </c>
      <c r="M381" s="79">
        <f t="shared" si="81"/>
        <v>65</v>
      </c>
      <c r="N381" s="79">
        <f>VLOOKUP(D381,'IBGE 2014'!$A$9:$I$120,3,0)/VLOOKUP(C381,'IBGE 2014'!$A$9:$I$120,3,0)</f>
        <v>0.93685841564981587</v>
      </c>
      <c r="O381" s="79">
        <f>VLOOKUP(D381,'IBGE 2014'!$A$9:$I$120,6,0)</f>
        <v>10.361611814973374</v>
      </c>
      <c r="P381" s="80">
        <f t="shared" si="82"/>
        <v>100420.46411802775</v>
      </c>
      <c r="Q381" s="80">
        <f t="shared" si="83"/>
        <v>16834.284999999996</v>
      </c>
      <c r="R381" s="80">
        <f t="shared" si="84"/>
        <v>83586.179118027765</v>
      </c>
      <c r="S381" s="80">
        <f t="shared" si="85"/>
        <v>4</v>
      </c>
      <c r="T381" s="80">
        <f t="shared" si="86"/>
        <v>0.79209366323802022</v>
      </c>
      <c r="U381" s="80">
        <f>VLOOKUP(D381,'IBGE 2014'!$A$9:$I$120,3,0)/VLOOKUP(C381+1,'IBGE 2014'!$A$9:$I$120,3,0)</f>
        <v>0.94738297555315787</v>
      </c>
      <c r="V381" s="80">
        <f t="shared" si="87"/>
        <v>107641.49065018867</v>
      </c>
      <c r="W381" s="80">
        <f t="shared" si="88"/>
        <v>13467.427999999998</v>
      </c>
      <c r="X381" s="80">
        <f t="shared" si="89"/>
        <v>94174.062650188673</v>
      </c>
      <c r="Y381" s="120"/>
    </row>
    <row r="382" spans="1:25">
      <c r="A382" s="77">
        <v>370</v>
      </c>
      <c r="B382" s="79">
        <v>1</v>
      </c>
      <c r="C382" s="78">
        <v>53</v>
      </c>
      <c r="D382" s="78">
        <f t="shared" si="75"/>
        <v>62</v>
      </c>
      <c r="E382" s="79">
        <f t="shared" si="76"/>
        <v>65</v>
      </c>
      <c r="F382" s="79">
        <v>26</v>
      </c>
      <c r="G382" s="79">
        <f t="shared" si="77"/>
        <v>9</v>
      </c>
      <c r="H382" s="79">
        <f t="shared" si="78"/>
        <v>9</v>
      </c>
      <c r="I382" s="80">
        <v>1204.5999999999999</v>
      </c>
      <c r="J382" s="80">
        <f>'Fator aplicado no salr'!$I$33*I382</f>
        <v>1064.895318938542</v>
      </c>
      <c r="K382" s="79">
        <f t="shared" si="79"/>
        <v>9</v>
      </c>
      <c r="L382" s="92">
        <f t="shared" si="80"/>
        <v>0.59189846353002462</v>
      </c>
      <c r="M382" s="79">
        <f t="shared" si="81"/>
        <v>62</v>
      </c>
      <c r="N382" s="79">
        <f>VLOOKUP(D382,'IBGE 2014'!$A$9:$I$120,3,0)/VLOOKUP(C382,'IBGE 2014'!$A$9:$I$120,3,0)</f>
        <v>0.92047772117732263</v>
      </c>
      <c r="O382" s="79">
        <f>VLOOKUP(D382,'IBGE 2014'!$A$9:$I$120,6,0)</f>
        <v>11.049834511016218</v>
      </c>
      <c r="P382" s="80">
        <f t="shared" si="82"/>
        <v>83342.502781002535</v>
      </c>
      <c r="Q382" s="80">
        <f t="shared" si="83"/>
        <v>30301.712999999996</v>
      </c>
      <c r="R382" s="80">
        <f t="shared" si="84"/>
        <v>53040.789781002539</v>
      </c>
      <c r="S382" s="80">
        <f t="shared" si="85"/>
        <v>8</v>
      </c>
      <c r="T382" s="80">
        <f t="shared" si="86"/>
        <v>0.62741237134182615</v>
      </c>
      <c r="U382" s="80">
        <f>VLOOKUP(D382,'IBGE 2014'!$A$9:$I$120,3,0)/VLOOKUP(C382+1,'IBGE 2014'!$A$9:$I$120,3,0)</f>
        <v>0.9267725719789669</v>
      </c>
      <c r="V382" s="80">
        <f t="shared" si="87"/>
        <v>88947.202646301113</v>
      </c>
      <c r="W382" s="80">
        <f t="shared" si="88"/>
        <v>26934.855999999996</v>
      </c>
      <c r="X382" s="80">
        <f t="shared" si="89"/>
        <v>62012.346646301114</v>
      </c>
      <c r="Y382" s="120"/>
    </row>
    <row r="383" spans="1:25">
      <c r="A383" s="77">
        <v>371</v>
      </c>
      <c r="B383" s="79">
        <v>1</v>
      </c>
      <c r="C383" s="78">
        <v>46</v>
      </c>
      <c r="D383" s="78">
        <f t="shared" si="75"/>
        <v>60</v>
      </c>
      <c r="E383" s="79">
        <f t="shared" si="76"/>
        <v>65</v>
      </c>
      <c r="F383" s="79">
        <v>26</v>
      </c>
      <c r="G383" s="79">
        <f t="shared" si="77"/>
        <v>9</v>
      </c>
      <c r="H383" s="79">
        <f t="shared" si="78"/>
        <v>14</v>
      </c>
      <c r="I383" s="80">
        <v>1204.5999999999999</v>
      </c>
      <c r="J383" s="80">
        <f>'Fator aplicado no salr'!$I$33*I383</f>
        <v>1064.895318938542</v>
      </c>
      <c r="K383" s="79">
        <f t="shared" si="79"/>
        <v>14</v>
      </c>
      <c r="L383" s="92">
        <f t="shared" si="80"/>
        <v>0.44230096437967248</v>
      </c>
      <c r="M383" s="79">
        <f t="shared" si="81"/>
        <v>60</v>
      </c>
      <c r="N383" s="79">
        <f>VLOOKUP(D383,'IBGE 2014'!$A$9:$I$120,3,0)/VLOOKUP(C383,'IBGE 2014'!$A$9:$I$120,3,0)</f>
        <v>0.90874809831371328</v>
      </c>
      <c r="O383" s="79">
        <f>VLOOKUP(D383,'IBGE 2014'!$A$9:$I$120,6,0)</f>
        <v>11.482229001501651</v>
      </c>
      <c r="P383" s="80">
        <f t="shared" si="82"/>
        <v>63890.733750656946</v>
      </c>
      <c r="Q383" s="80">
        <f t="shared" si="83"/>
        <v>47135.997999999992</v>
      </c>
      <c r="R383" s="80">
        <f t="shared" si="84"/>
        <v>16754.735750656953</v>
      </c>
      <c r="S383" s="80">
        <f t="shared" si="85"/>
        <v>13</v>
      </c>
      <c r="T383" s="80">
        <f t="shared" si="86"/>
        <v>0.46883902224245294</v>
      </c>
      <c r="U383" s="80">
        <f>VLOOKUP(D383,'IBGE 2014'!$A$9:$I$120,3,0)/VLOOKUP(C383+1,'IBGE 2014'!$A$9:$I$120,3,0)</f>
        <v>0.91245504841360547</v>
      </c>
      <c r="V383" s="80">
        <f t="shared" si="87"/>
        <v>68000.437113170206</v>
      </c>
      <c r="W383" s="80">
        <f t="shared" si="88"/>
        <v>43769.140999999996</v>
      </c>
      <c r="X383" s="80">
        <f t="shared" si="89"/>
        <v>24231.29611317021</v>
      </c>
      <c r="Y383" s="120"/>
    </row>
    <row r="384" spans="1:25">
      <c r="A384" s="77">
        <v>372</v>
      </c>
      <c r="B384" s="79">
        <v>1</v>
      </c>
      <c r="C384" s="78">
        <v>52</v>
      </c>
      <c r="D384" s="78">
        <f t="shared" si="75"/>
        <v>61</v>
      </c>
      <c r="E384" s="79">
        <f t="shared" si="76"/>
        <v>65</v>
      </c>
      <c r="F384" s="79">
        <v>26</v>
      </c>
      <c r="G384" s="79">
        <f t="shared" si="77"/>
        <v>9</v>
      </c>
      <c r="H384" s="79">
        <f t="shared" si="78"/>
        <v>9</v>
      </c>
      <c r="I384" s="80">
        <v>1204.5999999999999</v>
      </c>
      <c r="J384" s="80">
        <f>'Fator aplicado no salr'!$I$33*I384</f>
        <v>1064.895318938542</v>
      </c>
      <c r="K384" s="79">
        <f t="shared" si="79"/>
        <v>9</v>
      </c>
      <c r="L384" s="92">
        <f t="shared" si="80"/>
        <v>0.59189846353002462</v>
      </c>
      <c r="M384" s="79">
        <f t="shared" si="81"/>
        <v>61</v>
      </c>
      <c r="N384" s="79">
        <f>VLOOKUP(D384,'IBGE 2014'!$A$9:$I$120,3,0)/VLOOKUP(C384,'IBGE 2014'!$A$9:$I$120,3,0)</f>
        <v>0.92569879179023717</v>
      </c>
      <c r="O384" s="79">
        <f>VLOOKUP(D384,'IBGE 2014'!$A$9:$I$120,6,0)</f>
        <v>11.26894206432668</v>
      </c>
      <c r="P384" s="80">
        <f t="shared" si="82"/>
        <v>85477.207572671497</v>
      </c>
      <c r="Q384" s="80">
        <f t="shared" si="83"/>
        <v>30301.712999999996</v>
      </c>
      <c r="R384" s="80">
        <f t="shared" si="84"/>
        <v>55175.494572671501</v>
      </c>
      <c r="S384" s="80">
        <f t="shared" si="85"/>
        <v>8</v>
      </c>
      <c r="T384" s="80">
        <f t="shared" si="86"/>
        <v>0.62741237134182615</v>
      </c>
      <c r="U384" s="80">
        <f>VLOOKUP(D384,'IBGE 2014'!$A$9:$I$120,3,0)/VLOOKUP(C384+1,'IBGE 2014'!$A$9:$I$120,3,0)</f>
        <v>0.93158861711395313</v>
      </c>
      <c r="V384" s="80">
        <f t="shared" si="87"/>
        <v>91182.326218653267</v>
      </c>
      <c r="W384" s="80">
        <f t="shared" si="88"/>
        <v>26934.855999999996</v>
      </c>
      <c r="X384" s="80">
        <f t="shared" si="89"/>
        <v>64247.470218653267</v>
      </c>
      <c r="Y384" s="120"/>
    </row>
    <row r="385" spans="1:25">
      <c r="A385" s="77">
        <v>373</v>
      </c>
      <c r="B385" s="79">
        <v>1</v>
      </c>
      <c r="C385" s="78">
        <v>54</v>
      </c>
      <c r="D385" s="78">
        <f t="shared" si="75"/>
        <v>63</v>
      </c>
      <c r="E385" s="79">
        <f t="shared" si="76"/>
        <v>65</v>
      </c>
      <c r="F385" s="79">
        <v>26</v>
      </c>
      <c r="G385" s="79">
        <f t="shared" si="77"/>
        <v>9</v>
      </c>
      <c r="H385" s="79">
        <f t="shared" si="78"/>
        <v>9</v>
      </c>
      <c r="I385" s="80">
        <v>3014.4</v>
      </c>
      <c r="J385" s="80">
        <f>'Fator aplicado no salr'!$I$33*I385</f>
        <v>2664.8019669669111</v>
      </c>
      <c r="K385" s="79">
        <f t="shared" si="79"/>
        <v>9</v>
      </c>
      <c r="L385" s="92">
        <f t="shared" si="80"/>
        <v>0.59189846353002462</v>
      </c>
      <c r="M385" s="79">
        <f t="shared" si="81"/>
        <v>63</v>
      </c>
      <c r="N385" s="79">
        <f>VLOOKUP(D385,'IBGE 2014'!$A$9:$I$120,3,0)/VLOOKUP(C385,'IBGE 2014'!$A$9:$I$120,3,0)</f>
        <v>0.91486925398671404</v>
      </c>
      <c r="O385" s="79">
        <f>VLOOKUP(D385,'IBGE 2014'!$A$9:$I$120,6,0)</f>
        <v>10.825249101319233</v>
      </c>
      <c r="P385" s="80">
        <f t="shared" si="82"/>
        <v>203073.11770526061</v>
      </c>
      <c r="Q385" s="80">
        <f t="shared" si="83"/>
        <v>75827.231999999989</v>
      </c>
      <c r="R385" s="80">
        <f t="shared" si="84"/>
        <v>127245.88570526062</v>
      </c>
      <c r="S385" s="80">
        <f t="shared" si="85"/>
        <v>8</v>
      </c>
      <c r="T385" s="80">
        <f t="shared" si="86"/>
        <v>0.62741237134182615</v>
      </c>
      <c r="U385" s="80">
        <f>VLOOKUP(D385,'IBGE 2014'!$A$9:$I$120,3,0)/VLOOKUP(C385+1,'IBGE 2014'!$A$9:$I$120,3,0)</f>
        <v>0.92159013968187453</v>
      </c>
      <c r="V385" s="80">
        <f t="shared" si="87"/>
        <v>216838.84666781392</v>
      </c>
      <c r="W385" s="80">
        <f t="shared" si="88"/>
        <v>67401.983999999997</v>
      </c>
      <c r="X385" s="80">
        <f t="shared" si="89"/>
        <v>149436.86266781393</v>
      </c>
      <c r="Y385" s="120"/>
    </row>
    <row r="386" spans="1:25">
      <c r="A386" s="77">
        <v>374</v>
      </c>
      <c r="B386" s="79">
        <v>1</v>
      </c>
      <c r="C386" s="78">
        <v>52</v>
      </c>
      <c r="D386" s="78">
        <f t="shared" si="75"/>
        <v>61</v>
      </c>
      <c r="E386" s="79">
        <f t="shared" si="76"/>
        <v>65</v>
      </c>
      <c r="F386" s="79">
        <v>26</v>
      </c>
      <c r="G386" s="79">
        <f t="shared" si="77"/>
        <v>9</v>
      </c>
      <c r="H386" s="79">
        <f t="shared" si="78"/>
        <v>9</v>
      </c>
      <c r="I386" s="80">
        <v>1204.5999999999999</v>
      </c>
      <c r="J386" s="80">
        <f>'Fator aplicado no salr'!$I$33*I386</f>
        <v>1064.895318938542</v>
      </c>
      <c r="K386" s="79">
        <f t="shared" si="79"/>
        <v>9</v>
      </c>
      <c r="L386" s="92">
        <f t="shared" si="80"/>
        <v>0.59189846353002462</v>
      </c>
      <c r="M386" s="79">
        <f t="shared" si="81"/>
        <v>61</v>
      </c>
      <c r="N386" s="79">
        <f>VLOOKUP(D386,'IBGE 2014'!$A$9:$I$120,3,0)/VLOOKUP(C386,'IBGE 2014'!$A$9:$I$120,3,0)</f>
        <v>0.92569879179023717</v>
      </c>
      <c r="O386" s="79">
        <f>VLOOKUP(D386,'IBGE 2014'!$A$9:$I$120,6,0)</f>
        <v>11.26894206432668</v>
      </c>
      <c r="P386" s="80">
        <f t="shared" si="82"/>
        <v>85477.207572671497</v>
      </c>
      <c r="Q386" s="80">
        <f t="shared" si="83"/>
        <v>30301.712999999996</v>
      </c>
      <c r="R386" s="80">
        <f t="shared" si="84"/>
        <v>55175.494572671501</v>
      </c>
      <c r="S386" s="80">
        <f t="shared" si="85"/>
        <v>8</v>
      </c>
      <c r="T386" s="80">
        <f t="shared" si="86"/>
        <v>0.62741237134182615</v>
      </c>
      <c r="U386" s="80">
        <f>VLOOKUP(D386,'IBGE 2014'!$A$9:$I$120,3,0)/VLOOKUP(C386+1,'IBGE 2014'!$A$9:$I$120,3,0)</f>
        <v>0.93158861711395313</v>
      </c>
      <c r="V386" s="80">
        <f t="shared" si="87"/>
        <v>91182.326218653267</v>
      </c>
      <c r="W386" s="80">
        <f t="shared" si="88"/>
        <v>26934.855999999996</v>
      </c>
      <c r="X386" s="80">
        <f t="shared" si="89"/>
        <v>64247.470218653267</v>
      </c>
      <c r="Y386" s="120"/>
    </row>
    <row r="387" spans="1:25">
      <c r="A387" s="77">
        <v>375</v>
      </c>
      <c r="B387" s="79">
        <v>1</v>
      </c>
      <c r="C387" s="78">
        <v>51</v>
      </c>
      <c r="D387" s="78">
        <f t="shared" si="75"/>
        <v>60</v>
      </c>
      <c r="E387" s="79">
        <f t="shared" si="76"/>
        <v>65</v>
      </c>
      <c r="F387" s="79">
        <v>26</v>
      </c>
      <c r="G387" s="79">
        <f t="shared" si="77"/>
        <v>9</v>
      </c>
      <c r="H387" s="79">
        <f t="shared" si="78"/>
        <v>9</v>
      </c>
      <c r="I387" s="80">
        <v>1204.5999999999999</v>
      </c>
      <c r="J387" s="80">
        <f>'Fator aplicado no salr'!$I$33*I387</f>
        <v>1064.895318938542</v>
      </c>
      <c r="K387" s="79">
        <f t="shared" si="79"/>
        <v>9</v>
      </c>
      <c r="L387" s="92">
        <f t="shared" si="80"/>
        <v>0.59189846353002462</v>
      </c>
      <c r="M387" s="79">
        <f t="shared" si="81"/>
        <v>60</v>
      </c>
      <c r="N387" s="79">
        <f>VLOOKUP(D387,'IBGE 2014'!$A$9:$I$120,3,0)/VLOOKUP(C387,'IBGE 2014'!$A$9:$I$120,3,0)</f>
        <v>0.93059405782792626</v>
      </c>
      <c r="O387" s="79">
        <f>VLOOKUP(D387,'IBGE 2014'!$A$9:$I$120,6,0)</f>
        <v>11.482229001501651</v>
      </c>
      <c r="P387" s="80">
        <f t="shared" si="82"/>
        <v>87555.606785305019</v>
      </c>
      <c r="Q387" s="80">
        <f t="shared" si="83"/>
        <v>30301.712999999996</v>
      </c>
      <c r="R387" s="80">
        <f t="shared" si="84"/>
        <v>57253.893785305023</v>
      </c>
      <c r="S387" s="80">
        <f t="shared" si="85"/>
        <v>8</v>
      </c>
      <c r="T387" s="80">
        <f t="shared" si="86"/>
        <v>0.62741237134182615</v>
      </c>
      <c r="U387" s="80">
        <f>VLOOKUP(D387,'IBGE 2014'!$A$9:$I$120,3,0)/VLOOKUP(C387+1,'IBGE 2014'!$A$9:$I$120,3,0)</f>
        <v>0.93609798576010728</v>
      </c>
      <c r="V387" s="80">
        <f t="shared" si="87"/>
        <v>93357.854643658313</v>
      </c>
      <c r="W387" s="80">
        <f t="shared" si="88"/>
        <v>26934.855999999996</v>
      </c>
      <c r="X387" s="80">
        <f t="shared" si="89"/>
        <v>66422.998643658313</v>
      </c>
      <c r="Y387" s="120"/>
    </row>
    <row r="388" spans="1:25">
      <c r="A388" s="77">
        <v>376</v>
      </c>
      <c r="B388" s="79">
        <v>1</v>
      </c>
      <c r="C388" s="78">
        <v>59</v>
      </c>
      <c r="D388" s="78">
        <f t="shared" si="75"/>
        <v>65</v>
      </c>
      <c r="E388" s="79">
        <f t="shared" si="76"/>
        <v>65</v>
      </c>
      <c r="F388" s="79">
        <v>26</v>
      </c>
      <c r="G388" s="79">
        <f t="shared" si="77"/>
        <v>9</v>
      </c>
      <c r="H388" s="79">
        <f t="shared" si="78"/>
        <v>6</v>
      </c>
      <c r="I388" s="80">
        <v>7940.09</v>
      </c>
      <c r="J388" s="80">
        <f>'Fator aplicado no salr'!$I$33*I388</f>
        <v>7019.2301784415813</v>
      </c>
      <c r="K388" s="79">
        <f t="shared" si="79"/>
        <v>6</v>
      </c>
      <c r="L388" s="92">
        <f t="shared" si="80"/>
        <v>0.70496054043967604</v>
      </c>
      <c r="M388" s="79">
        <f t="shared" si="81"/>
        <v>65</v>
      </c>
      <c r="N388" s="79">
        <f>VLOOKUP(D388,'IBGE 2014'!$A$9:$I$120,3,0)/VLOOKUP(C388,'IBGE 2014'!$A$9:$I$120,3,0)</f>
        <v>0.9271441851467348</v>
      </c>
      <c r="O388" s="79">
        <f>VLOOKUP(D388,'IBGE 2014'!$A$9:$I$120,6,0)</f>
        <v>10.361611814973374</v>
      </c>
      <c r="P388" s="80">
        <f t="shared" si="82"/>
        <v>617976.90048222698</v>
      </c>
      <c r="Q388" s="80">
        <f t="shared" si="83"/>
        <v>144580.84411404884</v>
      </c>
      <c r="R388" s="80">
        <f t="shared" si="84"/>
        <v>473396.05636817811</v>
      </c>
      <c r="S388" s="80">
        <f t="shared" si="85"/>
        <v>5</v>
      </c>
      <c r="T388" s="80">
        <f t="shared" si="86"/>
        <v>0.74725817286605678</v>
      </c>
      <c r="U388" s="80">
        <f>VLOOKUP(D388,'IBGE 2014'!$A$9:$I$120,3,0)/VLOOKUP(C388+1,'IBGE 2014'!$A$9:$I$120,3,0)</f>
        <v>0.93685841564981587</v>
      </c>
      <c r="V388" s="80">
        <f t="shared" si="87"/>
        <v>661918.91328151349</v>
      </c>
      <c r="W388" s="80">
        <f t="shared" si="88"/>
        <v>123200.71936616048</v>
      </c>
      <c r="X388" s="80">
        <f t="shared" si="89"/>
        <v>538718.19391535304</v>
      </c>
      <c r="Y388" s="120"/>
    </row>
    <row r="389" spans="1:25">
      <c r="A389" s="77">
        <v>377</v>
      </c>
      <c r="B389" s="79">
        <v>2</v>
      </c>
      <c r="C389" s="78">
        <v>47</v>
      </c>
      <c r="D389" s="78">
        <f t="shared" si="75"/>
        <v>55</v>
      </c>
      <c r="E389" s="79">
        <f t="shared" si="76"/>
        <v>60</v>
      </c>
      <c r="F389" s="79">
        <v>26</v>
      </c>
      <c r="G389" s="79">
        <f t="shared" si="77"/>
        <v>4</v>
      </c>
      <c r="H389" s="79">
        <f t="shared" si="78"/>
        <v>8</v>
      </c>
      <c r="I389" s="80">
        <v>2746.49</v>
      </c>
      <c r="J389" s="80">
        <f>'Fator aplicado no salr'!$I$33*I389</f>
        <v>2427.9630952278899</v>
      </c>
      <c r="K389" s="79">
        <f t="shared" si="79"/>
        <v>8</v>
      </c>
      <c r="L389" s="92">
        <f t="shared" si="80"/>
        <v>0.62741237134182615</v>
      </c>
      <c r="M389" s="79">
        <f t="shared" si="81"/>
        <v>55</v>
      </c>
      <c r="N389" s="79">
        <f>VLOOKUP(D389,'IBGE 2014'!$A$9:$I$120,3,0)/VLOOKUP(C389,'IBGE 2014'!$A$9:$I$120,3,0)</f>
        <v>0.95498601871751687</v>
      </c>
      <c r="O389" s="79">
        <f>VLOOKUP(D389,'IBGE 2014'!$A$9:$I$120,6,0)</f>
        <v>12.461864196915771</v>
      </c>
      <c r="P389" s="80">
        <f t="shared" si="82"/>
        <v>235677.72597496945</v>
      </c>
      <c r="Q389" s="80">
        <f t="shared" si="83"/>
        <v>61411.516399999993</v>
      </c>
      <c r="R389" s="80">
        <f t="shared" si="84"/>
        <v>174266.20957496946</v>
      </c>
      <c r="S389" s="80">
        <f t="shared" si="85"/>
        <v>7</v>
      </c>
      <c r="T389" s="80">
        <f t="shared" si="86"/>
        <v>0.66505711362233577</v>
      </c>
      <c r="U389" s="80">
        <f>VLOOKUP(D389,'IBGE 2014'!$A$9:$I$120,3,0)/VLOOKUP(C389+1,'IBGE 2014'!$A$9:$I$120,3,0)</f>
        <v>0.95918664064922943</v>
      </c>
      <c r="V389" s="80">
        <f t="shared" si="87"/>
        <v>250917.24604597306</v>
      </c>
      <c r="W389" s="80">
        <f t="shared" si="88"/>
        <v>53735.076849999998</v>
      </c>
      <c r="X389" s="80">
        <f t="shared" si="89"/>
        <v>197182.16919597308</v>
      </c>
      <c r="Y389" s="120"/>
    </row>
    <row r="390" spans="1:25">
      <c r="A390" s="77">
        <v>378</v>
      </c>
      <c r="B390" s="79">
        <v>2</v>
      </c>
      <c r="C390" s="78">
        <v>47</v>
      </c>
      <c r="D390" s="78">
        <f t="shared" si="75"/>
        <v>55</v>
      </c>
      <c r="E390" s="79">
        <f t="shared" si="76"/>
        <v>60</v>
      </c>
      <c r="F390" s="79">
        <v>26</v>
      </c>
      <c r="G390" s="79">
        <f t="shared" si="77"/>
        <v>4</v>
      </c>
      <c r="H390" s="79">
        <f t="shared" si="78"/>
        <v>8</v>
      </c>
      <c r="I390" s="80">
        <v>2457.39</v>
      </c>
      <c r="J390" s="80">
        <f>'Fator aplicado no salr'!$I$33*I390</f>
        <v>2172.3917547786682</v>
      </c>
      <c r="K390" s="79">
        <f t="shared" si="79"/>
        <v>8</v>
      </c>
      <c r="L390" s="92">
        <f t="shared" si="80"/>
        <v>0.62741237134182615</v>
      </c>
      <c r="M390" s="79">
        <f t="shared" si="81"/>
        <v>55</v>
      </c>
      <c r="N390" s="79">
        <f>VLOOKUP(D390,'IBGE 2014'!$A$9:$I$120,3,0)/VLOOKUP(C390,'IBGE 2014'!$A$9:$I$120,3,0)</f>
        <v>0.95498601871751687</v>
      </c>
      <c r="O390" s="79">
        <f>VLOOKUP(D390,'IBGE 2014'!$A$9:$I$120,6,0)</f>
        <v>12.461864196915771</v>
      </c>
      <c r="P390" s="80">
        <f t="shared" si="82"/>
        <v>210869.90560083243</v>
      </c>
      <c r="Q390" s="80">
        <f t="shared" si="83"/>
        <v>54947.240399999995</v>
      </c>
      <c r="R390" s="80">
        <f t="shared" si="84"/>
        <v>155922.66520083242</v>
      </c>
      <c r="S390" s="80">
        <f t="shared" si="85"/>
        <v>7</v>
      </c>
      <c r="T390" s="80">
        <f t="shared" si="86"/>
        <v>0.66505711362233577</v>
      </c>
      <c r="U390" s="80">
        <f>VLOOKUP(D390,'IBGE 2014'!$A$9:$I$120,3,0)/VLOOKUP(C390+1,'IBGE 2014'!$A$9:$I$120,3,0)</f>
        <v>0.95918664064922943</v>
      </c>
      <c r="V390" s="80">
        <f t="shared" si="87"/>
        <v>224505.28902741818</v>
      </c>
      <c r="W390" s="80">
        <f t="shared" si="88"/>
        <v>48078.835349999994</v>
      </c>
      <c r="X390" s="80">
        <f t="shared" si="89"/>
        <v>176426.45367741818</v>
      </c>
      <c r="Y390" s="120"/>
    </row>
    <row r="391" spans="1:25">
      <c r="A391" s="77">
        <v>379</v>
      </c>
      <c r="B391" s="79">
        <v>2</v>
      </c>
      <c r="C391" s="78">
        <v>47</v>
      </c>
      <c r="D391" s="78">
        <f t="shared" si="75"/>
        <v>55</v>
      </c>
      <c r="E391" s="79">
        <f t="shared" si="76"/>
        <v>60</v>
      </c>
      <c r="F391" s="79">
        <v>29</v>
      </c>
      <c r="G391" s="79">
        <f t="shared" si="77"/>
        <v>1</v>
      </c>
      <c r="H391" s="79">
        <f t="shared" si="78"/>
        <v>8</v>
      </c>
      <c r="I391" s="80">
        <v>4912.29</v>
      </c>
      <c r="J391" s="80">
        <f>'Fator aplicado no salr'!$I$33*I391</f>
        <v>4342.582289779687</v>
      </c>
      <c r="K391" s="79">
        <f t="shared" si="79"/>
        <v>8</v>
      </c>
      <c r="L391" s="92">
        <f t="shared" si="80"/>
        <v>0.62741237134182615</v>
      </c>
      <c r="M391" s="79">
        <f t="shared" si="81"/>
        <v>55</v>
      </c>
      <c r="N391" s="79">
        <f>VLOOKUP(D391,'IBGE 2014'!$A$9:$I$120,3,0)/VLOOKUP(C391,'IBGE 2014'!$A$9:$I$120,3,0)</f>
        <v>0.95498601871751687</v>
      </c>
      <c r="O391" s="79">
        <f>VLOOKUP(D391,'IBGE 2014'!$A$9:$I$120,6,0)</f>
        <v>12.461864196915771</v>
      </c>
      <c r="P391" s="80">
        <f t="shared" si="82"/>
        <v>421526.14301511482</v>
      </c>
      <c r="Q391" s="80">
        <f t="shared" si="83"/>
        <v>109838.80440000001</v>
      </c>
      <c r="R391" s="80">
        <f t="shared" si="84"/>
        <v>311687.3386151148</v>
      </c>
      <c r="S391" s="80">
        <f t="shared" si="85"/>
        <v>7</v>
      </c>
      <c r="T391" s="80">
        <f t="shared" si="86"/>
        <v>0.66505711362233577</v>
      </c>
      <c r="U391" s="80">
        <f>VLOOKUP(D391,'IBGE 2014'!$A$9:$I$120,3,0)/VLOOKUP(C391+1,'IBGE 2014'!$A$9:$I$120,3,0)</f>
        <v>0.95918664064922943</v>
      </c>
      <c r="V391" s="80">
        <f t="shared" si="87"/>
        <v>448783.09354090976</v>
      </c>
      <c r="W391" s="80">
        <f t="shared" si="88"/>
        <v>96108.953850000005</v>
      </c>
      <c r="X391" s="80">
        <f t="shared" si="89"/>
        <v>352674.13969090977</v>
      </c>
      <c r="Y391" s="120"/>
    </row>
    <row r="392" spans="1:25">
      <c r="A392" s="77">
        <v>380</v>
      </c>
      <c r="B392" s="79">
        <v>1</v>
      </c>
      <c r="C392" s="78">
        <v>48</v>
      </c>
      <c r="D392" s="78">
        <f t="shared" si="75"/>
        <v>60</v>
      </c>
      <c r="E392" s="79">
        <f t="shared" si="76"/>
        <v>65</v>
      </c>
      <c r="F392" s="79">
        <v>26</v>
      </c>
      <c r="G392" s="79">
        <f t="shared" si="77"/>
        <v>9</v>
      </c>
      <c r="H392" s="79">
        <f t="shared" si="78"/>
        <v>12</v>
      </c>
      <c r="I392" s="80">
        <v>2553.75</v>
      </c>
      <c r="J392" s="80">
        <f>'Fator aplicado no salr'!$I$33*I392</f>
        <v>2257.5763081016948</v>
      </c>
      <c r="K392" s="79">
        <f t="shared" si="79"/>
        <v>12</v>
      </c>
      <c r="L392" s="92">
        <f t="shared" si="80"/>
        <v>0.49696936357700011</v>
      </c>
      <c r="M392" s="79">
        <f t="shared" si="81"/>
        <v>60</v>
      </c>
      <c r="N392" s="79">
        <f>VLOOKUP(D392,'IBGE 2014'!$A$9:$I$120,3,0)/VLOOKUP(C392,'IBGE 2014'!$A$9:$I$120,3,0)</f>
        <v>0.91646859270948466</v>
      </c>
      <c r="O392" s="79">
        <f>VLOOKUP(D392,'IBGE 2014'!$A$9:$I$120,6,0)</f>
        <v>11.482229001501651</v>
      </c>
      <c r="P392" s="80">
        <f t="shared" si="82"/>
        <v>153482.61797521872</v>
      </c>
      <c r="Q392" s="80">
        <f t="shared" si="83"/>
        <v>85652.774999999994</v>
      </c>
      <c r="R392" s="80">
        <f t="shared" si="84"/>
        <v>67829.842975218722</v>
      </c>
      <c r="S392" s="80">
        <f t="shared" si="85"/>
        <v>11</v>
      </c>
      <c r="T392" s="80">
        <f t="shared" si="86"/>
        <v>0.52678752539162021</v>
      </c>
      <c r="U392" s="80">
        <f>VLOOKUP(D392,'IBGE 2014'!$A$9:$I$120,3,0)/VLOOKUP(C392+1,'IBGE 2014'!$A$9:$I$120,3,0)</f>
        <v>0.92081167538083242</v>
      </c>
      <c r="V392" s="80">
        <f t="shared" si="87"/>
        <v>163462.55942353027</v>
      </c>
      <c r="W392" s="80">
        <f t="shared" si="88"/>
        <v>78515.043749999997</v>
      </c>
      <c r="X392" s="80">
        <f t="shared" si="89"/>
        <v>84947.515673530273</v>
      </c>
      <c r="Y392" s="120"/>
    </row>
    <row r="393" spans="1:25">
      <c r="A393" s="77">
        <v>381</v>
      </c>
      <c r="B393" s="79">
        <v>2</v>
      </c>
      <c r="C393" s="78">
        <v>51</v>
      </c>
      <c r="D393" s="78">
        <f t="shared" si="75"/>
        <v>55</v>
      </c>
      <c r="E393" s="79">
        <f t="shared" si="76"/>
        <v>60</v>
      </c>
      <c r="F393" s="79">
        <v>26</v>
      </c>
      <c r="G393" s="79">
        <f t="shared" si="77"/>
        <v>4</v>
      </c>
      <c r="H393" s="79">
        <f t="shared" si="78"/>
        <v>4</v>
      </c>
      <c r="I393" s="80">
        <v>2746.49</v>
      </c>
      <c r="J393" s="80">
        <f>'Fator aplicado no salr'!$I$33*I393</f>
        <v>2427.9630952278899</v>
      </c>
      <c r="K393" s="79">
        <f t="shared" si="79"/>
        <v>4</v>
      </c>
      <c r="L393" s="92">
        <f t="shared" si="80"/>
        <v>0.79209366323802022</v>
      </c>
      <c r="M393" s="79">
        <f t="shared" si="81"/>
        <v>55</v>
      </c>
      <c r="N393" s="79">
        <f>VLOOKUP(D393,'IBGE 2014'!$A$9:$I$120,3,0)/VLOOKUP(C393,'IBGE 2014'!$A$9:$I$120,3,0)</f>
        <v>0.97397051599678397</v>
      </c>
      <c r="O393" s="79">
        <f>VLOOKUP(D393,'IBGE 2014'!$A$9:$I$120,6,0)</f>
        <v>12.461864196915771</v>
      </c>
      <c r="P393" s="80">
        <f t="shared" si="82"/>
        <v>303452.55382958066</v>
      </c>
      <c r="Q393" s="80">
        <f t="shared" si="83"/>
        <v>30705.758199999997</v>
      </c>
      <c r="R393" s="80">
        <f t="shared" si="84"/>
        <v>272746.79562958068</v>
      </c>
      <c r="S393" s="80">
        <f t="shared" si="85"/>
        <v>3</v>
      </c>
      <c r="T393" s="80">
        <f t="shared" si="86"/>
        <v>0.83961928303230149</v>
      </c>
      <c r="U393" s="80">
        <f>VLOOKUP(D393,'IBGE 2014'!$A$9:$I$120,3,0)/VLOOKUP(C393+1,'IBGE 2014'!$A$9:$I$120,3,0)</f>
        <v>0.97973099069896252</v>
      </c>
      <c r="V393" s="80">
        <f t="shared" si="87"/>
        <v>323562.13898598234</v>
      </c>
      <c r="W393" s="80">
        <f t="shared" si="88"/>
        <v>23029.318649999997</v>
      </c>
      <c r="X393" s="80">
        <f t="shared" si="89"/>
        <v>300532.82033598237</v>
      </c>
      <c r="Y393" s="120"/>
    </row>
    <row r="394" spans="1:25">
      <c r="A394" s="77">
        <v>382</v>
      </c>
      <c r="B394" s="79">
        <v>2</v>
      </c>
      <c r="C394" s="78">
        <v>48</v>
      </c>
      <c r="D394" s="78">
        <f t="shared" si="75"/>
        <v>55</v>
      </c>
      <c r="E394" s="79">
        <f t="shared" si="76"/>
        <v>60</v>
      </c>
      <c r="F394" s="79">
        <v>26</v>
      </c>
      <c r="G394" s="79">
        <f t="shared" si="77"/>
        <v>4</v>
      </c>
      <c r="H394" s="79">
        <f t="shared" si="78"/>
        <v>7</v>
      </c>
      <c r="I394" s="80">
        <v>3135.38</v>
      </c>
      <c r="J394" s="80">
        <f>'Fator aplicado no salr'!$I$33*I394</f>
        <v>2771.7511913444514</v>
      </c>
      <c r="K394" s="79">
        <f t="shared" si="79"/>
        <v>7</v>
      </c>
      <c r="L394" s="92">
        <f t="shared" si="80"/>
        <v>0.66505711362233577</v>
      </c>
      <c r="M394" s="79">
        <f t="shared" si="81"/>
        <v>55</v>
      </c>
      <c r="N394" s="79">
        <f>VLOOKUP(D394,'IBGE 2014'!$A$9:$I$120,3,0)/VLOOKUP(C394,'IBGE 2014'!$A$9:$I$120,3,0)</f>
        <v>0.95918664064922943</v>
      </c>
      <c r="O394" s="79">
        <f>VLOOKUP(D394,'IBGE 2014'!$A$9:$I$120,6,0)</f>
        <v>12.461864196915771</v>
      </c>
      <c r="P394" s="80">
        <f t="shared" si="82"/>
        <v>286445.94187767775</v>
      </c>
      <c r="Q394" s="80">
        <f t="shared" si="83"/>
        <v>61343.709699999999</v>
      </c>
      <c r="R394" s="80">
        <f t="shared" si="84"/>
        <v>225102.23217767774</v>
      </c>
      <c r="S394" s="80">
        <f t="shared" si="85"/>
        <v>6</v>
      </c>
      <c r="T394" s="80">
        <f t="shared" si="86"/>
        <v>0.70496054043967604</v>
      </c>
      <c r="U394" s="80">
        <f>VLOOKUP(D394,'IBGE 2014'!$A$9:$I$120,3,0)/VLOOKUP(C394+1,'IBGE 2014'!$A$9:$I$120,3,0)</f>
        <v>0.96373216126033501</v>
      </c>
      <c r="V394" s="80">
        <f t="shared" si="87"/>
        <v>305071.59321043809</v>
      </c>
      <c r="W394" s="80">
        <f t="shared" si="88"/>
        <v>52580.3226</v>
      </c>
      <c r="X394" s="80">
        <f t="shared" si="89"/>
        <v>252491.27061043808</v>
      </c>
      <c r="Y394" s="120"/>
    </row>
    <row r="395" spans="1:25">
      <c r="A395" s="77">
        <v>383</v>
      </c>
      <c r="B395" s="79">
        <v>1</v>
      </c>
      <c r="C395" s="78">
        <v>52</v>
      </c>
      <c r="D395" s="78">
        <f t="shared" si="75"/>
        <v>61</v>
      </c>
      <c r="E395" s="79">
        <f t="shared" si="76"/>
        <v>65</v>
      </c>
      <c r="F395" s="79">
        <v>26</v>
      </c>
      <c r="G395" s="79">
        <f t="shared" si="77"/>
        <v>9</v>
      </c>
      <c r="H395" s="79">
        <f t="shared" si="78"/>
        <v>9</v>
      </c>
      <c r="I395" s="80">
        <v>1204.5999999999999</v>
      </c>
      <c r="J395" s="80">
        <f>'Fator aplicado no salr'!$I$33*I395</f>
        <v>1064.895318938542</v>
      </c>
      <c r="K395" s="79">
        <f t="shared" si="79"/>
        <v>9</v>
      </c>
      <c r="L395" s="92">
        <f t="shared" si="80"/>
        <v>0.59189846353002462</v>
      </c>
      <c r="M395" s="79">
        <f t="shared" si="81"/>
        <v>61</v>
      </c>
      <c r="N395" s="79">
        <f>VLOOKUP(D395,'IBGE 2014'!$A$9:$I$120,3,0)/VLOOKUP(C395,'IBGE 2014'!$A$9:$I$120,3,0)</f>
        <v>0.92569879179023717</v>
      </c>
      <c r="O395" s="79">
        <f>VLOOKUP(D395,'IBGE 2014'!$A$9:$I$120,6,0)</f>
        <v>11.26894206432668</v>
      </c>
      <c r="P395" s="80">
        <f t="shared" si="82"/>
        <v>85477.207572671497</v>
      </c>
      <c r="Q395" s="80">
        <f t="shared" si="83"/>
        <v>30301.712999999996</v>
      </c>
      <c r="R395" s="80">
        <f t="shared" si="84"/>
        <v>55175.494572671501</v>
      </c>
      <c r="S395" s="80">
        <f t="shared" si="85"/>
        <v>8</v>
      </c>
      <c r="T395" s="80">
        <f t="shared" si="86"/>
        <v>0.62741237134182615</v>
      </c>
      <c r="U395" s="80">
        <f>VLOOKUP(D395,'IBGE 2014'!$A$9:$I$120,3,0)/VLOOKUP(C395+1,'IBGE 2014'!$A$9:$I$120,3,0)</f>
        <v>0.93158861711395313</v>
      </c>
      <c r="V395" s="80">
        <f t="shared" si="87"/>
        <v>91182.326218653267</v>
      </c>
      <c r="W395" s="80">
        <f t="shared" si="88"/>
        <v>26934.855999999996</v>
      </c>
      <c r="X395" s="80">
        <f t="shared" si="89"/>
        <v>64247.470218653267</v>
      </c>
      <c r="Y395" s="120"/>
    </row>
    <row r="396" spans="1:25">
      <c r="A396" s="77">
        <v>384</v>
      </c>
      <c r="B396" s="79">
        <v>1</v>
      </c>
      <c r="C396" s="78">
        <v>47</v>
      </c>
      <c r="D396" s="78">
        <f t="shared" si="75"/>
        <v>60</v>
      </c>
      <c r="E396" s="79">
        <f t="shared" si="76"/>
        <v>65</v>
      </c>
      <c r="F396" s="79">
        <v>26</v>
      </c>
      <c r="G396" s="79">
        <f t="shared" si="77"/>
        <v>9</v>
      </c>
      <c r="H396" s="79">
        <f t="shared" si="78"/>
        <v>13</v>
      </c>
      <c r="I396" s="80">
        <v>1252.78</v>
      </c>
      <c r="J396" s="80">
        <f>'Fator aplicado no salr'!$I$33*I396</f>
        <v>1107.4875956000553</v>
      </c>
      <c r="K396" s="79">
        <f t="shared" si="79"/>
        <v>13</v>
      </c>
      <c r="L396" s="92">
        <f t="shared" si="80"/>
        <v>0.46883902224245294</v>
      </c>
      <c r="M396" s="79">
        <f t="shared" si="81"/>
        <v>60</v>
      </c>
      <c r="N396" s="79">
        <f>VLOOKUP(D396,'IBGE 2014'!$A$9:$I$120,3,0)/VLOOKUP(C396,'IBGE 2014'!$A$9:$I$120,3,0)</f>
        <v>0.91245504841360547</v>
      </c>
      <c r="O396" s="79">
        <f>VLOOKUP(D396,'IBGE 2014'!$A$9:$I$120,6,0)</f>
        <v>11.482229001501651</v>
      </c>
      <c r="P396" s="80">
        <f t="shared" si="82"/>
        <v>70720.228795149727</v>
      </c>
      <c r="Q396" s="80">
        <f t="shared" si="83"/>
        <v>45519.761299999998</v>
      </c>
      <c r="R396" s="80">
        <f t="shared" si="84"/>
        <v>25200.467495149729</v>
      </c>
      <c r="S396" s="80">
        <f t="shared" si="85"/>
        <v>12</v>
      </c>
      <c r="T396" s="80">
        <f t="shared" si="86"/>
        <v>0.49696936357700011</v>
      </c>
      <c r="U396" s="80">
        <f>VLOOKUP(D396,'IBGE 2014'!$A$9:$I$120,3,0)/VLOOKUP(C396+1,'IBGE 2014'!$A$9:$I$120,3,0)</f>
        <v>0.91646859270948466</v>
      </c>
      <c r="V396" s="80">
        <f t="shared" si="87"/>
        <v>75293.178324814304</v>
      </c>
      <c r="W396" s="80">
        <f t="shared" si="88"/>
        <v>42018.241199999997</v>
      </c>
      <c r="X396" s="80">
        <f t="shared" si="89"/>
        <v>33274.937124814307</v>
      </c>
      <c r="Y396" s="120"/>
    </row>
    <row r="397" spans="1:25">
      <c r="A397" s="77">
        <v>385</v>
      </c>
      <c r="B397" s="79">
        <v>1</v>
      </c>
      <c r="C397" s="78">
        <v>45</v>
      </c>
      <c r="D397" s="78">
        <f t="shared" si="75"/>
        <v>60</v>
      </c>
      <c r="E397" s="79">
        <f t="shared" si="76"/>
        <v>65</v>
      </c>
      <c r="F397" s="79">
        <v>26</v>
      </c>
      <c r="G397" s="79">
        <f t="shared" si="77"/>
        <v>9</v>
      </c>
      <c r="H397" s="79">
        <f t="shared" si="78"/>
        <v>15</v>
      </c>
      <c r="I397" s="80">
        <v>3035.59</v>
      </c>
      <c r="J397" s="80">
        <f>'Fator aplicado no salr'!$I$33*I397</f>
        <v>2683.534435677112</v>
      </c>
      <c r="K397" s="79">
        <f t="shared" si="79"/>
        <v>15</v>
      </c>
      <c r="L397" s="92">
        <f t="shared" si="80"/>
        <v>0.41726506073553998</v>
      </c>
      <c r="M397" s="79">
        <f t="shared" si="81"/>
        <v>60</v>
      </c>
      <c r="N397" s="79">
        <f>VLOOKUP(D397,'IBGE 2014'!$A$9:$I$120,3,0)/VLOOKUP(C397,'IBGE 2014'!$A$9:$I$120,3,0)</f>
        <v>0.90532483645484907</v>
      </c>
      <c r="O397" s="79">
        <f>VLOOKUP(D397,'IBGE 2014'!$A$9:$I$120,6,0)</f>
        <v>11.482229001501651</v>
      </c>
      <c r="P397" s="80">
        <f t="shared" si="82"/>
        <v>151318.90328611177</v>
      </c>
      <c r="Q397" s="80">
        <f t="shared" si="83"/>
        <v>127267.11074999998</v>
      </c>
      <c r="R397" s="80">
        <f t="shared" si="84"/>
        <v>24051.792536111796</v>
      </c>
      <c r="S397" s="80">
        <f t="shared" si="85"/>
        <v>14</v>
      </c>
      <c r="T397" s="80">
        <f t="shared" si="86"/>
        <v>0.44230096437967248</v>
      </c>
      <c r="U397" s="80">
        <f>VLOOKUP(D397,'IBGE 2014'!$A$9:$I$120,3,0)/VLOOKUP(C397+1,'IBGE 2014'!$A$9:$I$120,3,0)</f>
        <v>0.90874809831371328</v>
      </c>
      <c r="V397" s="80">
        <f t="shared" si="87"/>
        <v>161004.54297373132</v>
      </c>
      <c r="W397" s="80">
        <f t="shared" si="88"/>
        <v>118782.63669999999</v>
      </c>
      <c r="X397" s="80">
        <f t="shared" si="89"/>
        <v>42221.906273731336</v>
      </c>
      <c r="Y397" s="120"/>
    </row>
    <row r="398" spans="1:25">
      <c r="A398" s="77">
        <v>386</v>
      </c>
      <c r="B398" s="79">
        <v>1</v>
      </c>
      <c r="C398" s="78">
        <v>49</v>
      </c>
      <c r="D398" s="78">
        <f t="shared" ref="D398:D461" si="90">IF(IF(C398+G398&gt;70,70,IF(C398+G398&lt;E398,IF(B398=1,IF(C398+G398&lt;60,60,C398+G398),IF(C398+G398&lt;55,55,C398+G398)),E398))&lt;C398,C398,IF(C398+G398&gt;70,70,IF(C398+G398&lt;E398,IF(B398=1,IF(C398+G398&lt;60,60,C398+G398),IF(C398+G398&lt;55,55,C398+G398)),E398)))</f>
        <v>60</v>
      </c>
      <c r="E398" s="79">
        <f t="shared" ref="E398:E461" si="91">IF(B398=1,65,60)</f>
        <v>65</v>
      </c>
      <c r="F398" s="79">
        <v>26</v>
      </c>
      <c r="G398" s="79">
        <f t="shared" ref="G398:G461" si="92">IF(B398=1,IF(35-F398&lt;=1,1,35-F398),IF(30-F398&lt;=1,1,30-F398))</f>
        <v>9</v>
      </c>
      <c r="H398" s="79">
        <f t="shared" ref="H398:H461" si="93">D398-C398</f>
        <v>11</v>
      </c>
      <c r="I398" s="80">
        <v>2746.49</v>
      </c>
      <c r="J398" s="80">
        <f>'Fator aplicado no salr'!$I$33*I398</f>
        <v>2427.9630952278899</v>
      </c>
      <c r="K398" s="79">
        <f t="shared" ref="K398:K461" si="94">H398</f>
        <v>11</v>
      </c>
      <c r="L398" s="92">
        <f t="shared" ref="L398:L461" si="95">(1/(1+$F$6))^K398</f>
        <v>0.52678752539162021</v>
      </c>
      <c r="M398" s="79">
        <f t="shared" ref="M398:M461" si="96">D398</f>
        <v>60</v>
      </c>
      <c r="N398" s="79">
        <f>VLOOKUP(D398,'IBGE 2014'!$A$9:$I$120,3,0)/VLOOKUP(C398,'IBGE 2014'!$A$9:$I$120,3,0)</f>
        <v>0.92081167538083242</v>
      </c>
      <c r="O398" s="79">
        <f>VLOOKUP(D398,'IBGE 2014'!$A$9:$I$120,6,0)</f>
        <v>11.482229001501651</v>
      </c>
      <c r="P398" s="80">
        <f t="shared" ref="P398:P461" si="97">J398*L398*N398*O398*13</f>
        <v>175799.62205820132</v>
      </c>
      <c r="Q398" s="80">
        <f t="shared" ref="Q398:Q461" si="98">0.215*I398*13*H398+IF(J398&gt;5839.45,0.11*(J398-5839.45)*O398*N398*L398*13,0)</f>
        <v>84440.835049999994</v>
      </c>
      <c r="R398" s="80">
        <f t="shared" ref="R398:R461" si="99">P398-Q398</f>
        <v>91358.787008201325</v>
      </c>
      <c r="S398" s="80">
        <f t="shared" ref="S398:S461" si="100">IF(K398=0,0,K398-1)</f>
        <v>10</v>
      </c>
      <c r="T398" s="80">
        <f t="shared" ref="T398:T461" si="101">(1/(1+$F$6))^S398</f>
        <v>0.55839477691511752</v>
      </c>
      <c r="U398" s="80">
        <f>VLOOKUP(D398,'IBGE 2014'!$A$9:$I$120,3,0)/VLOOKUP(C398+1,'IBGE 2014'!$A$9:$I$120,3,0)</f>
        <v>0.92550978819157592</v>
      </c>
      <c r="V398" s="80">
        <f t="shared" ref="V398:V461" si="102">J398*T398*U398*13*O398</f>
        <v>187298.37147474312</v>
      </c>
      <c r="W398" s="80">
        <f t="shared" ref="W398:W461" si="103">0.215*I398*13*S398+IF(J398&gt;5839.45,0.11*(J398-5839.45)*O398*U398*T398*13,0)</f>
        <v>76764.395499999984</v>
      </c>
      <c r="X398" s="80">
        <f t="shared" ref="X398:X461" si="104">V398-W398</f>
        <v>110533.97597474314</v>
      </c>
      <c r="Y398" s="120"/>
    </row>
    <row r="399" spans="1:25">
      <c r="A399" s="77">
        <v>387</v>
      </c>
      <c r="B399" s="79">
        <v>1</v>
      </c>
      <c r="C399" s="78">
        <v>67</v>
      </c>
      <c r="D399" s="78">
        <f t="shared" si="90"/>
        <v>70</v>
      </c>
      <c r="E399" s="79">
        <f t="shared" si="91"/>
        <v>65</v>
      </c>
      <c r="F399" s="79">
        <v>26</v>
      </c>
      <c r="G399" s="79">
        <f t="shared" si="92"/>
        <v>9</v>
      </c>
      <c r="H399" s="79">
        <f t="shared" si="93"/>
        <v>3</v>
      </c>
      <c r="I399" s="80">
        <v>1752.81</v>
      </c>
      <c r="J399" s="80">
        <f>'Fator aplicado no salr'!$I$33*I399</f>
        <v>1549.526119864408</v>
      </c>
      <c r="K399" s="79">
        <f t="shared" si="94"/>
        <v>3</v>
      </c>
      <c r="L399" s="92">
        <f t="shared" si="95"/>
        <v>0.83961928303230149</v>
      </c>
      <c r="M399" s="79">
        <f t="shared" si="96"/>
        <v>70</v>
      </c>
      <c r="N399" s="79">
        <f>VLOOKUP(D399,'IBGE 2014'!$A$9:$I$120,3,0)/VLOOKUP(C399,'IBGE 2014'!$A$9:$I$120,3,0)</f>
        <v>0.9385149218678096</v>
      </c>
      <c r="O399" s="79">
        <f>VLOOKUP(D399,'IBGE 2014'!$A$9:$I$120,6,0)</f>
        <v>9.1340168195096396</v>
      </c>
      <c r="P399" s="80">
        <f t="shared" si="97"/>
        <v>144986.52701311099</v>
      </c>
      <c r="Q399" s="80">
        <f t="shared" si="98"/>
        <v>14697.311849999998</v>
      </c>
      <c r="R399" s="80">
        <f t="shared" si="99"/>
        <v>130289.21516311099</v>
      </c>
      <c r="S399" s="80">
        <f t="shared" si="100"/>
        <v>2</v>
      </c>
      <c r="T399" s="80">
        <f t="shared" si="101"/>
        <v>0.88999644001423972</v>
      </c>
      <c r="U399" s="80">
        <f>VLOOKUP(D399,'IBGE 2014'!$A$9:$I$120,3,0)/VLOOKUP(C399+1,'IBGE 2014'!$A$9:$I$120,3,0)</f>
        <v>0.95684998695127199</v>
      </c>
      <c r="V399" s="80">
        <f t="shared" si="102"/>
        <v>156688.16173618016</v>
      </c>
      <c r="W399" s="80">
        <f t="shared" si="103"/>
        <v>9798.2078999999994</v>
      </c>
      <c r="X399" s="80">
        <f t="shared" si="104"/>
        <v>146889.95383618015</v>
      </c>
      <c r="Y399" s="120"/>
    </row>
    <row r="400" spans="1:25">
      <c r="A400" s="77">
        <v>388</v>
      </c>
      <c r="B400" s="79">
        <v>1</v>
      </c>
      <c r="C400" s="78">
        <v>46</v>
      </c>
      <c r="D400" s="78">
        <f t="shared" si="90"/>
        <v>60</v>
      </c>
      <c r="E400" s="79">
        <f t="shared" si="91"/>
        <v>65</v>
      </c>
      <c r="F400" s="79">
        <v>26</v>
      </c>
      <c r="G400" s="79">
        <f t="shared" si="92"/>
        <v>9</v>
      </c>
      <c r="H400" s="79">
        <f t="shared" si="93"/>
        <v>14</v>
      </c>
      <c r="I400" s="80">
        <v>6445.78</v>
      </c>
      <c r="J400" s="80">
        <f>'Fator aplicado no salr'!$I$33*I400</f>
        <v>5698.2242644094931</v>
      </c>
      <c r="K400" s="79">
        <f t="shared" si="94"/>
        <v>14</v>
      </c>
      <c r="L400" s="92">
        <f t="shared" si="95"/>
        <v>0.44230096437967248</v>
      </c>
      <c r="M400" s="79">
        <f t="shared" si="96"/>
        <v>60</v>
      </c>
      <c r="N400" s="79">
        <f>VLOOKUP(D400,'IBGE 2014'!$A$9:$I$120,3,0)/VLOOKUP(C400,'IBGE 2014'!$A$9:$I$120,3,0)</f>
        <v>0.90874809831371328</v>
      </c>
      <c r="O400" s="79">
        <f>VLOOKUP(D400,'IBGE 2014'!$A$9:$I$120,6,0)</f>
        <v>11.482229001501651</v>
      </c>
      <c r="P400" s="80">
        <f t="shared" si="97"/>
        <v>341877.48115167662</v>
      </c>
      <c r="Q400" s="80">
        <f t="shared" si="98"/>
        <v>252223.3714</v>
      </c>
      <c r="R400" s="80">
        <f t="shared" si="99"/>
        <v>89654.109751676617</v>
      </c>
      <c r="S400" s="80">
        <f t="shared" si="100"/>
        <v>13</v>
      </c>
      <c r="T400" s="80">
        <f t="shared" si="101"/>
        <v>0.46883902224245294</v>
      </c>
      <c r="U400" s="80">
        <f>VLOOKUP(D400,'IBGE 2014'!$A$9:$I$120,3,0)/VLOOKUP(C400+1,'IBGE 2014'!$A$9:$I$120,3,0)</f>
        <v>0.91245504841360547</v>
      </c>
      <c r="V400" s="80">
        <f t="shared" si="102"/>
        <v>363868.38580053975</v>
      </c>
      <c r="W400" s="80">
        <f t="shared" si="103"/>
        <v>234207.41629999998</v>
      </c>
      <c r="X400" s="80">
        <f t="shared" si="104"/>
        <v>129660.96950053977</v>
      </c>
      <c r="Y400" s="120"/>
    </row>
    <row r="401" spans="1:25">
      <c r="A401" s="77">
        <v>389</v>
      </c>
      <c r="B401" s="79">
        <v>1</v>
      </c>
      <c r="C401" s="78">
        <v>57</v>
      </c>
      <c r="D401" s="78">
        <f t="shared" si="90"/>
        <v>65</v>
      </c>
      <c r="E401" s="79">
        <f t="shared" si="91"/>
        <v>65</v>
      </c>
      <c r="F401" s="79">
        <v>26</v>
      </c>
      <c r="G401" s="79">
        <f t="shared" si="92"/>
        <v>9</v>
      </c>
      <c r="H401" s="79">
        <f t="shared" si="93"/>
        <v>8</v>
      </c>
      <c r="I401" s="80">
        <v>5627.53</v>
      </c>
      <c r="J401" s="80">
        <f>'Fator aplicado no salr'!$I$33*I401</f>
        <v>4974.8716206095078</v>
      </c>
      <c r="K401" s="79">
        <f t="shared" si="94"/>
        <v>8</v>
      </c>
      <c r="L401" s="92">
        <f t="shared" si="95"/>
        <v>0.62741237134182615</v>
      </c>
      <c r="M401" s="79">
        <f t="shared" si="96"/>
        <v>65</v>
      </c>
      <c r="N401" s="79">
        <f>VLOOKUP(D401,'IBGE 2014'!$A$9:$I$120,3,0)/VLOOKUP(C401,'IBGE 2014'!$A$9:$I$120,3,0)</f>
        <v>0.90986809890589748</v>
      </c>
      <c r="O401" s="79">
        <f>VLOOKUP(D401,'IBGE 2014'!$A$9:$I$120,6,0)</f>
        <v>10.361611814973374</v>
      </c>
      <c r="P401" s="80">
        <f t="shared" si="97"/>
        <v>382546.35173691902</v>
      </c>
      <c r="Q401" s="80">
        <f t="shared" si="98"/>
        <v>125831.5708</v>
      </c>
      <c r="R401" s="80">
        <f t="shared" si="99"/>
        <v>256714.78093691904</v>
      </c>
      <c r="S401" s="80">
        <f t="shared" si="100"/>
        <v>7</v>
      </c>
      <c r="T401" s="80">
        <f t="shared" si="101"/>
        <v>0.66505711362233577</v>
      </c>
      <c r="U401" s="80">
        <f>VLOOKUP(D401,'IBGE 2014'!$A$9:$I$120,3,0)/VLOOKUP(C401+1,'IBGE 2014'!$A$9:$I$120,3,0)</f>
        <v>0.91816673421960171</v>
      </c>
      <c r="V401" s="80">
        <f t="shared" si="102"/>
        <v>409197.56938102201</v>
      </c>
      <c r="W401" s="80">
        <f t="shared" si="103"/>
        <v>110102.62445</v>
      </c>
      <c r="X401" s="80">
        <f t="shared" si="104"/>
        <v>299094.94493102201</v>
      </c>
      <c r="Y401" s="120"/>
    </row>
    <row r="402" spans="1:25">
      <c r="A402" s="77">
        <v>390</v>
      </c>
      <c r="B402" s="79">
        <v>1</v>
      </c>
      <c r="C402" s="78">
        <v>54</v>
      </c>
      <c r="D402" s="78">
        <f t="shared" si="90"/>
        <v>63</v>
      </c>
      <c r="E402" s="79">
        <f t="shared" si="91"/>
        <v>65</v>
      </c>
      <c r="F402" s="79">
        <v>26</v>
      </c>
      <c r="G402" s="79">
        <f t="shared" si="92"/>
        <v>9</v>
      </c>
      <c r="H402" s="79">
        <f t="shared" si="93"/>
        <v>9</v>
      </c>
      <c r="I402" s="80">
        <v>4749.93</v>
      </c>
      <c r="J402" s="80">
        <f>'Fator aplicado no salr'!$I$33*I402</f>
        <v>4199.0521519888343</v>
      </c>
      <c r="K402" s="79">
        <f t="shared" si="94"/>
        <v>9</v>
      </c>
      <c r="L402" s="92">
        <f t="shared" si="95"/>
        <v>0.59189846353002462</v>
      </c>
      <c r="M402" s="79">
        <f t="shared" si="96"/>
        <v>63</v>
      </c>
      <c r="N402" s="79">
        <f>VLOOKUP(D402,'IBGE 2014'!$A$9:$I$120,3,0)/VLOOKUP(C402,'IBGE 2014'!$A$9:$I$120,3,0)</f>
        <v>0.91486925398671404</v>
      </c>
      <c r="O402" s="79">
        <f>VLOOKUP(D402,'IBGE 2014'!$A$9:$I$120,6,0)</f>
        <v>10.825249101319233</v>
      </c>
      <c r="P402" s="80">
        <f t="shared" si="97"/>
        <v>319991.73765318102</v>
      </c>
      <c r="Q402" s="80">
        <f t="shared" si="98"/>
        <v>119484.48915000001</v>
      </c>
      <c r="R402" s="80">
        <f t="shared" si="99"/>
        <v>200507.24850318101</v>
      </c>
      <c r="S402" s="80">
        <f t="shared" si="100"/>
        <v>8</v>
      </c>
      <c r="T402" s="80">
        <f t="shared" si="101"/>
        <v>0.62741237134182615</v>
      </c>
      <c r="U402" s="80">
        <f>VLOOKUP(D402,'IBGE 2014'!$A$9:$I$120,3,0)/VLOOKUP(C402+1,'IBGE 2014'!$A$9:$I$120,3,0)</f>
        <v>0.92159013968187453</v>
      </c>
      <c r="V402" s="80">
        <f t="shared" si="102"/>
        <v>341683.03574603557</v>
      </c>
      <c r="W402" s="80">
        <f t="shared" si="103"/>
        <v>106208.4348</v>
      </c>
      <c r="X402" s="80">
        <f t="shared" si="104"/>
        <v>235474.60094603559</v>
      </c>
      <c r="Y402" s="120"/>
    </row>
    <row r="403" spans="1:25">
      <c r="A403" s="77">
        <v>391</v>
      </c>
      <c r="B403" s="79">
        <v>1</v>
      </c>
      <c r="C403" s="78">
        <v>60</v>
      </c>
      <c r="D403" s="78">
        <f t="shared" si="90"/>
        <v>65</v>
      </c>
      <c r="E403" s="79">
        <f t="shared" si="91"/>
        <v>65</v>
      </c>
      <c r="F403" s="79">
        <v>26</v>
      </c>
      <c r="G403" s="79">
        <f t="shared" si="92"/>
        <v>9</v>
      </c>
      <c r="H403" s="79">
        <f t="shared" si="93"/>
        <v>5</v>
      </c>
      <c r="I403" s="80">
        <v>7378.54</v>
      </c>
      <c r="J403" s="80">
        <f>'Fator aplicado no salr'!$I$33*I403</f>
        <v>6522.8064972611573</v>
      </c>
      <c r="K403" s="79">
        <f t="shared" si="94"/>
        <v>5</v>
      </c>
      <c r="L403" s="92">
        <f t="shared" si="95"/>
        <v>0.74725817286605678</v>
      </c>
      <c r="M403" s="79">
        <f t="shared" si="96"/>
        <v>65</v>
      </c>
      <c r="N403" s="79">
        <f>VLOOKUP(D403,'IBGE 2014'!$A$9:$I$120,3,0)/VLOOKUP(C403,'IBGE 2014'!$A$9:$I$120,3,0)</f>
        <v>0.93685841564981587</v>
      </c>
      <c r="O403" s="79">
        <f>VLOOKUP(D403,'IBGE 2014'!$A$9:$I$120,6,0)</f>
        <v>10.361611814973374</v>
      </c>
      <c r="P403" s="80">
        <f t="shared" si="97"/>
        <v>615105.77064040559</v>
      </c>
      <c r="Q403" s="80">
        <f t="shared" si="98"/>
        <v>110203.61242563862</v>
      </c>
      <c r="R403" s="80">
        <f t="shared" si="99"/>
        <v>504902.158214767</v>
      </c>
      <c r="S403" s="80">
        <f t="shared" si="100"/>
        <v>4</v>
      </c>
      <c r="T403" s="80">
        <f t="shared" si="101"/>
        <v>0.79209366323802022</v>
      </c>
      <c r="U403" s="80">
        <f>VLOOKUP(D403,'IBGE 2014'!$A$9:$I$120,3,0)/VLOOKUP(C403+1,'IBGE 2014'!$A$9:$I$120,3,0)</f>
        <v>0.94738297555315787</v>
      </c>
      <c r="V403" s="80">
        <f t="shared" si="102"/>
        <v>659336.74615809671</v>
      </c>
      <c r="W403" s="80">
        <f t="shared" si="103"/>
        <v>90090.31354987924</v>
      </c>
      <c r="X403" s="80">
        <f t="shared" si="104"/>
        <v>569246.43260821747</v>
      </c>
      <c r="Y403" s="120"/>
    </row>
    <row r="404" spans="1:25">
      <c r="A404" s="77">
        <v>392</v>
      </c>
      <c r="B404" s="79">
        <v>2</v>
      </c>
      <c r="C404" s="78">
        <v>51</v>
      </c>
      <c r="D404" s="78">
        <f t="shared" si="90"/>
        <v>55</v>
      </c>
      <c r="E404" s="79">
        <f t="shared" si="91"/>
        <v>60</v>
      </c>
      <c r="F404" s="79">
        <v>26</v>
      </c>
      <c r="G404" s="79">
        <f t="shared" si="92"/>
        <v>4</v>
      </c>
      <c r="H404" s="79">
        <f t="shared" si="93"/>
        <v>4</v>
      </c>
      <c r="I404" s="80">
        <v>5699.92</v>
      </c>
      <c r="J404" s="80">
        <f>'Fator aplicado no salr'!$I$33*I404</f>
        <v>5038.8661184826287</v>
      </c>
      <c r="K404" s="79">
        <f t="shared" si="94"/>
        <v>4</v>
      </c>
      <c r="L404" s="92">
        <f t="shared" si="95"/>
        <v>0.79209366323802022</v>
      </c>
      <c r="M404" s="79">
        <f t="shared" si="96"/>
        <v>55</v>
      </c>
      <c r="N404" s="79">
        <f>VLOOKUP(D404,'IBGE 2014'!$A$9:$I$120,3,0)/VLOOKUP(C404,'IBGE 2014'!$A$9:$I$120,3,0)</f>
        <v>0.97397051599678397</v>
      </c>
      <c r="O404" s="79">
        <f>VLOOKUP(D404,'IBGE 2014'!$A$9:$I$120,6,0)</f>
        <v>12.461864196915771</v>
      </c>
      <c r="P404" s="80">
        <f t="shared" si="97"/>
        <v>629769.37131549837</v>
      </c>
      <c r="Q404" s="80">
        <f t="shared" si="98"/>
        <v>63725.105600000003</v>
      </c>
      <c r="R404" s="80">
        <f t="shared" si="99"/>
        <v>566044.26571549836</v>
      </c>
      <c r="S404" s="80">
        <f t="shared" si="100"/>
        <v>3</v>
      </c>
      <c r="T404" s="80">
        <f t="shared" si="101"/>
        <v>0.83961928303230149</v>
      </c>
      <c r="U404" s="80">
        <f>VLOOKUP(D404,'IBGE 2014'!$A$9:$I$120,3,0)/VLOOKUP(C404+1,'IBGE 2014'!$A$9:$I$120,3,0)</f>
        <v>0.97973099069896252</v>
      </c>
      <c r="V404" s="80">
        <f t="shared" si="102"/>
        <v>671503.74013704073</v>
      </c>
      <c r="W404" s="80">
        <f t="shared" si="103"/>
        <v>47793.8292</v>
      </c>
      <c r="X404" s="80">
        <f t="shared" si="104"/>
        <v>623709.91093704069</v>
      </c>
      <c r="Y404" s="120"/>
    </row>
    <row r="405" spans="1:25">
      <c r="A405" s="77">
        <v>393</v>
      </c>
      <c r="B405" s="79">
        <v>1</v>
      </c>
      <c r="C405" s="78">
        <v>56</v>
      </c>
      <c r="D405" s="78">
        <f t="shared" si="90"/>
        <v>65</v>
      </c>
      <c r="E405" s="79">
        <f t="shared" si="91"/>
        <v>65</v>
      </c>
      <c r="F405" s="79">
        <v>26</v>
      </c>
      <c r="G405" s="79">
        <f t="shared" si="92"/>
        <v>9</v>
      </c>
      <c r="H405" s="79">
        <f t="shared" si="93"/>
        <v>9</v>
      </c>
      <c r="I405" s="80">
        <v>3387.94</v>
      </c>
      <c r="J405" s="80">
        <f>'Fator aplicado no salr'!$I$33*I405</f>
        <v>2995.0202945746673</v>
      </c>
      <c r="K405" s="79">
        <f t="shared" si="94"/>
        <v>9</v>
      </c>
      <c r="L405" s="92">
        <f t="shared" si="95"/>
        <v>0.59189846353002462</v>
      </c>
      <c r="M405" s="79">
        <f t="shared" si="96"/>
        <v>65</v>
      </c>
      <c r="N405" s="79">
        <f>VLOOKUP(D405,'IBGE 2014'!$A$9:$I$120,3,0)/VLOOKUP(C405,'IBGE 2014'!$A$9:$I$120,3,0)</f>
        <v>0.90220492889905368</v>
      </c>
      <c r="O405" s="79">
        <f>VLOOKUP(D405,'IBGE 2014'!$A$9:$I$120,6,0)</f>
        <v>10.361611814973374</v>
      </c>
      <c r="P405" s="80">
        <f t="shared" si="97"/>
        <v>215438.26744747921</v>
      </c>
      <c r="Q405" s="80">
        <f t="shared" si="98"/>
        <v>85223.630700000009</v>
      </c>
      <c r="R405" s="80">
        <f t="shared" si="99"/>
        <v>130214.63674747921</v>
      </c>
      <c r="S405" s="80">
        <f t="shared" si="100"/>
        <v>8</v>
      </c>
      <c r="T405" s="80">
        <f t="shared" si="101"/>
        <v>0.62741237134182615</v>
      </c>
      <c r="U405" s="80">
        <f>VLOOKUP(D405,'IBGE 2014'!$A$9:$I$120,3,0)/VLOOKUP(C405+1,'IBGE 2014'!$A$9:$I$120,3,0)</f>
        <v>0.90986809890589748</v>
      </c>
      <c r="V405" s="80">
        <f t="shared" si="102"/>
        <v>230304.25193709807</v>
      </c>
      <c r="W405" s="80">
        <f t="shared" si="103"/>
        <v>75754.338400000008</v>
      </c>
      <c r="X405" s="80">
        <f t="shared" si="104"/>
        <v>154549.91353709807</v>
      </c>
      <c r="Y405" s="120"/>
    </row>
    <row r="406" spans="1:25">
      <c r="A406" s="77">
        <v>394</v>
      </c>
      <c r="B406" s="79">
        <v>2</v>
      </c>
      <c r="C406" s="78">
        <v>48</v>
      </c>
      <c r="D406" s="78">
        <f t="shared" si="90"/>
        <v>55</v>
      </c>
      <c r="E406" s="79">
        <f t="shared" si="91"/>
        <v>60</v>
      </c>
      <c r="F406" s="79">
        <v>26</v>
      </c>
      <c r="G406" s="79">
        <f t="shared" si="92"/>
        <v>4</v>
      </c>
      <c r="H406" s="79">
        <f t="shared" si="93"/>
        <v>7</v>
      </c>
      <c r="I406" s="80">
        <v>6445.78</v>
      </c>
      <c r="J406" s="80">
        <f>'Fator aplicado no salr'!$I$33*I406</f>
        <v>5698.2242644094931</v>
      </c>
      <c r="K406" s="79">
        <f t="shared" si="94"/>
        <v>7</v>
      </c>
      <c r="L406" s="92">
        <f t="shared" si="95"/>
        <v>0.66505711362233577</v>
      </c>
      <c r="M406" s="79">
        <f t="shared" si="96"/>
        <v>55</v>
      </c>
      <c r="N406" s="79">
        <f>VLOOKUP(D406,'IBGE 2014'!$A$9:$I$120,3,0)/VLOOKUP(C406,'IBGE 2014'!$A$9:$I$120,3,0)</f>
        <v>0.95918664064922943</v>
      </c>
      <c r="O406" s="79">
        <f>VLOOKUP(D406,'IBGE 2014'!$A$9:$I$120,6,0)</f>
        <v>12.461864196915771</v>
      </c>
      <c r="P406" s="80">
        <f t="shared" si="97"/>
        <v>588881.57838485215</v>
      </c>
      <c r="Q406" s="80">
        <f t="shared" si="98"/>
        <v>126111.6857</v>
      </c>
      <c r="R406" s="80">
        <f t="shared" si="99"/>
        <v>462769.89268485212</v>
      </c>
      <c r="S406" s="80">
        <f t="shared" si="100"/>
        <v>6</v>
      </c>
      <c r="T406" s="80">
        <f t="shared" si="101"/>
        <v>0.70496054043967604</v>
      </c>
      <c r="U406" s="80">
        <f>VLOOKUP(D406,'IBGE 2014'!$A$9:$I$120,3,0)/VLOOKUP(C406+1,'IBGE 2014'!$A$9:$I$120,3,0)</f>
        <v>0.96373216126033501</v>
      </c>
      <c r="V406" s="80">
        <f t="shared" si="102"/>
        <v>627172.5832543351</v>
      </c>
      <c r="W406" s="80">
        <f t="shared" si="103"/>
        <v>108095.7306</v>
      </c>
      <c r="X406" s="80">
        <f t="shared" si="104"/>
        <v>519076.85265433509</v>
      </c>
      <c r="Y406" s="120"/>
    </row>
    <row r="407" spans="1:25">
      <c r="A407" s="77">
        <v>395</v>
      </c>
      <c r="B407" s="79">
        <v>1</v>
      </c>
      <c r="C407" s="78">
        <v>44</v>
      </c>
      <c r="D407" s="78">
        <f t="shared" si="90"/>
        <v>60</v>
      </c>
      <c r="E407" s="79">
        <f t="shared" si="91"/>
        <v>65</v>
      </c>
      <c r="F407" s="79">
        <v>26</v>
      </c>
      <c r="G407" s="79">
        <f t="shared" si="92"/>
        <v>9</v>
      </c>
      <c r="H407" s="79">
        <f t="shared" si="93"/>
        <v>16</v>
      </c>
      <c r="I407" s="80">
        <v>1252.78</v>
      </c>
      <c r="J407" s="80">
        <f>'Fator aplicado no salr'!$I$33*I407</f>
        <v>1107.4875956000553</v>
      </c>
      <c r="K407" s="79">
        <f t="shared" si="94"/>
        <v>16</v>
      </c>
      <c r="L407" s="92">
        <f t="shared" si="95"/>
        <v>0.39364628371277355</v>
      </c>
      <c r="M407" s="79">
        <f t="shared" si="96"/>
        <v>60</v>
      </c>
      <c r="N407" s="79">
        <f>VLOOKUP(D407,'IBGE 2014'!$A$9:$I$120,3,0)/VLOOKUP(C407,'IBGE 2014'!$A$9:$I$120,3,0)</f>
        <v>0.90216333477159161</v>
      </c>
      <c r="O407" s="79">
        <f>VLOOKUP(D407,'IBGE 2014'!$A$9:$I$120,6,0)</f>
        <v>11.482229001501651</v>
      </c>
      <c r="P407" s="80">
        <f t="shared" si="97"/>
        <v>58708.333905376487</v>
      </c>
      <c r="Q407" s="80">
        <f t="shared" si="98"/>
        <v>56024.321599999996</v>
      </c>
      <c r="R407" s="80">
        <f t="shared" si="99"/>
        <v>2684.012305376491</v>
      </c>
      <c r="S407" s="80">
        <f t="shared" si="100"/>
        <v>15</v>
      </c>
      <c r="T407" s="80">
        <f t="shared" si="101"/>
        <v>0.41726506073553998</v>
      </c>
      <c r="U407" s="80">
        <f>VLOOKUP(D407,'IBGE 2014'!$A$9:$I$120,3,0)/VLOOKUP(C407+1,'IBGE 2014'!$A$9:$I$120,3,0)</f>
        <v>0.90532483645484907</v>
      </c>
      <c r="V407" s="80">
        <f t="shared" si="102"/>
        <v>62448.912948973702</v>
      </c>
      <c r="W407" s="80">
        <f t="shared" si="103"/>
        <v>52522.801499999994</v>
      </c>
      <c r="X407" s="80">
        <f t="shared" si="104"/>
        <v>9926.1114489737083</v>
      </c>
      <c r="Y407" s="120"/>
    </row>
    <row r="408" spans="1:25">
      <c r="A408" s="77">
        <v>396</v>
      </c>
      <c r="B408" s="79">
        <v>1</v>
      </c>
      <c r="C408" s="78">
        <v>67</v>
      </c>
      <c r="D408" s="78">
        <f t="shared" si="90"/>
        <v>70</v>
      </c>
      <c r="E408" s="79">
        <f t="shared" si="91"/>
        <v>65</v>
      </c>
      <c r="F408" s="79">
        <v>26</v>
      </c>
      <c r="G408" s="79">
        <f t="shared" si="92"/>
        <v>9</v>
      </c>
      <c r="H408" s="79">
        <f t="shared" si="93"/>
        <v>3</v>
      </c>
      <c r="I408" s="80">
        <v>1204.5999999999999</v>
      </c>
      <c r="J408" s="80">
        <f>'Fator aplicado no salr'!$I$33*I408</f>
        <v>1064.895318938542</v>
      </c>
      <c r="K408" s="79">
        <f t="shared" si="94"/>
        <v>3</v>
      </c>
      <c r="L408" s="92">
        <f t="shared" si="95"/>
        <v>0.83961928303230149</v>
      </c>
      <c r="M408" s="79">
        <f t="shared" si="96"/>
        <v>70</v>
      </c>
      <c r="N408" s="79">
        <f>VLOOKUP(D408,'IBGE 2014'!$A$9:$I$120,3,0)/VLOOKUP(C408,'IBGE 2014'!$A$9:$I$120,3,0)</f>
        <v>0.9385149218678096</v>
      </c>
      <c r="O408" s="79">
        <f>VLOOKUP(D408,'IBGE 2014'!$A$9:$I$120,6,0)</f>
        <v>9.1340168195096396</v>
      </c>
      <c r="P408" s="80">
        <f t="shared" si="97"/>
        <v>99640.446163585031</v>
      </c>
      <c r="Q408" s="80">
        <f t="shared" si="98"/>
        <v>10100.570999999998</v>
      </c>
      <c r="R408" s="80">
        <f t="shared" si="99"/>
        <v>89539.875163585035</v>
      </c>
      <c r="S408" s="80">
        <f t="shared" si="100"/>
        <v>2</v>
      </c>
      <c r="T408" s="80">
        <f t="shared" si="101"/>
        <v>0.88999644001423972</v>
      </c>
      <c r="U408" s="80">
        <f>VLOOKUP(D408,'IBGE 2014'!$A$9:$I$120,3,0)/VLOOKUP(C408+1,'IBGE 2014'!$A$9:$I$120,3,0)</f>
        <v>0.95684998695127199</v>
      </c>
      <c r="V408" s="80">
        <f t="shared" si="102"/>
        <v>107682.2699707342</v>
      </c>
      <c r="W408" s="80">
        <f t="shared" si="103"/>
        <v>6733.713999999999</v>
      </c>
      <c r="X408" s="80">
        <f t="shared" si="104"/>
        <v>100948.5559707342</v>
      </c>
      <c r="Y408" s="120"/>
    </row>
    <row r="409" spans="1:25">
      <c r="A409" s="77">
        <v>397</v>
      </c>
      <c r="B409" s="79">
        <v>1</v>
      </c>
      <c r="C409" s="78">
        <v>55</v>
      </c>
      <c r="D409" s="78">
        <f t="shared" si="90"/>
        <v>64</v>
      </c>
      <c r="E409" s="79">
        <f t="shared" si="91"/>
        <v>65</v>
      </c>
      <c r="F409" s="79">
        <v>26</v>
      </c>
      <c r="G409" s="79">
        <f t="shared" si="92"/>
        <v>9</v>
      </c>
      <c r="H409" s="79">
        <f t="shared" si="93"/>
        <v>9</v>
      </c>
      <c r="I409" s="80">
        <v>6779.8</v>
      </c>
      <c r="J409" s="80">
        <f>'Fator aplicado no salr'!$I$33*I409</f>
        <v>5993.505963257121</v>
      </c>
      <c r="K409" s="79">
        <f t="shared" si="94"/>
        <v>9</v>
      </c>
      <c r="L409" s="92">
        <f t="shared" si="95"/>
        <v>0.59189846353002462</v>
      </c>
      <c r="M409" s="79">
        <f t="shared" si="96"/>
        <v>64</v>
      </c>
      <c r="N409" s="79">
        <f>VLOOKUP(D409,'IBGE 2014'!$A$9:$I$120,3,0)/VLOOKUP(C409,'IBGE 2014'!$A$9:$I$120,3,0)</f>
        <v>0.90879898659350689</v>
      </c>
      <c r="O409" s="79">
        <f>VLOOKUP(D409,'IBGE 2014'!$A$9:$I$120,6,0)</f>
        <v>10.595687644814832</v>
      </c>
      <c r="P409" s="80">
        <f t="shared" si="97"/>
        <v>444087.43744466658</v>
      </c>
      <c r="Q409" s="80">
        <f t="shared" si="98"/>
        <v>171801.49050437269</v>
      </c>
      <c r="R409" s="80">
        <f t="shared" si="99"/>
        <v>272285.94694029388</v>
      </c>
      <c r="S409" s="80">
        <f t="shared" si="100"/>
        <v>8</v>
      </c>
      <c r="T409" s="80">
        <f t="shared" si="101"/>
        <v>0.62741237134182615</v>
      </c>
      <c r="U409" s="80">
        <f>VLOOKUP(D409,'IBGE 2014'!$A$9:$I$120,3,0)/VLOOKUP(C409+1,'IBGE 2014'!$A$9:$I$120,3,0)</f>
        <v>0.91597707049731925</v>
      </c>
      <c r="V409" s="80">
        <f t="shared" si="102"/>
        <v>474450.73218133103</v>
      </c>
      <c r="W409" s="80">
        <f t="shared" si="103"/>
        <v>152937.79927763881</v>
      </c>
      <c r="X409" s="80">
        <f t="shared" si="104"/>
        <v>321512.93290369224</v>
      </c>
      <c r="Y409" s="120"/>
    </row>
    <row r="410" spans="1:25">
      <c r="A410" s="77">
        <v>398</v>
      </c>
      <c r="B410" s="79">
        <v>1</v>
      </c>
      <c r="C410" s="78">
        <v>49</v>
      </c>
      <c r="D410" s="78">
        <f t="shared" si="90"/>
        <v>60</v>
      </c>
      <c r="E410" s="79">
        <f t="shared" si="91"/>
        <v>65</v>
      </c>
      <c r="F410" s="79">
        <v>26</v>
      </c>
      <c r="G410" s="79">
        <f t="shared" si="92"/>
        <v>9</v>
      </c>
      <c r="H410" s="79">
        <f t="shared" si="93"/>
        <v>11</v>
      </c>
      <c r="I410" s="80">
        <v>4274.93</v>
      </c>
      <c r="J410" s="80">
        <f>'Fator aplicado no salr'!$I$33*I410</f>
        <v>3779.1407486219009</v>
      </c>
      <c r="K410" s="79">
        <f t="shared" si="94"/>
        <v>11</v>
      </c>
      <c r="L410" s="92">
        <f t="shared" si="95"/>
        <v>0.52678752539162021</v>
      </c>
      <c r="M410" s="79">
        <f t="shared" si="96"/>
        <v>60</v>
      </c>
      <c r="N410" s="79">
        <f>VLOOKUP(D410,'IBGE 2014'!$A$9:$I$120,3,0)/VLOOKUP(C410,'IBGE 2014'!$A$9:$I$120,3,0)</f>
        <v>0.92081167538083242</v>
      </c>
      <c r="O410" s="79">
        <f>VLOOKUP(D410,'IBGE 2014'!$A$9:$I$120,6,0)</f>
        <v>11.482229001501651</v>
      </c>
      <c r="P410" s="80">
        <f t="shared" si="97"/>
        <v>273633.28405538219</v>
      </c>
      <c r="Q410" s="80">
        <f t="shared" si="98"/>
        <v>131432.72284999999</v>
      </c>
      <c r="R410" s="80">
        <f t="shared" si="99"/>
        <v>142200.5612053822</v>
      </c>
      <c r="S410" s="80">
        <f t="shared" si="100"/>
        <v>10</v>
      </c>
      <c r="T410" s="80">
        <f t="shared" si="101"/>
        <v>0.55839477691511752</v>
      </c>
      <c r="U410" s="80">
        <f>VLOOKUP(D410,'IBGE 2014'!$A$9:$I$120,3,0)/VLOOKUP(C410+1,'IBGE 2014'!$A$9:$I$120,3,0)</f>
        <v>0.92550978819157592</v>
      </c>
      <c r="V410" s="80">
        <f t="shared" si="102"/>
        <v>291531.16420177161</v>
      </c>
      <c r="W410" s="80">
        <f t="shared" si="103"/>
        <v>119484.2935</v>
      </c>
      <c r="X410" s="80">
        <f t="shared" si="104"/>
        <v>172046.87070177161</v>
      </c>
      <c r="Y410" s="120"/>
    </row>
    <row r="411" spans="1:25">
      <c r="A411" s="77">
        <v>399</v>
      </c>
      <c r="B411" s="79">
        <v>1</v>
      </c>
      <c r="C411" s="78">
        <v>48</v>
      </c>
      <c r="D411" s="78">
        <f t="shared" si="90"/>
        <v>60</v>
      </c>
      <c r="E411" s="79">
        <f t="shared" si="91"/>
        <v>65</v>
      </c>
      <c r="F411" s="79">
        <v>26</v>
      </c>
      <c r="G411" s="79">
        <f t="shared" si="92"/>
        <v>9</v>
      </c>
      <c r="H411" s="79">
        <f t="shared" si="93"/>
        <v>12</v>
      </c>
      <c r="I411" s="80">
        <v>5334.83</v>
      </c>
      <c r="J411" s="80">
        <f>'Fator aplicado no salr'!$I$33*I411</f>
        <v>4716.1177937347684</v>
      </c>
      <c r="K411" s="79">
        <f t="shared" si="94"/>
        <v>12</v>
      </c>
      <c r="L411" s="92">
        <f t="shared" si="95"/>
        <v>0.49696936357700011</v>
      </c>
      <c r="M411" s="79">
        <f t="shared" si="96"/>
        <v>60</v>
      </c>
      <c r="N411" s="79">
        <f>VLOOKUP(D411,'IBGE 2014'!$A$9:$I$120,3,0)/VLOOKUP(C411,'IBGE 2014'!$A$9:$I$120,3,0)</f>
        <v>0.91646859270948466</v>
      </c>
      <c r="O411" s="79">
        <f>VLOOKUP(D411,'IBGE 2014'!$A$9:$I$120,6,0)</f>
        <v>11.482229001501651</v>
      </c>
      <c r="P411" s="80">
        <f t="shared" si="97"/>
        <v>320627.96861585358</v>
      </c>
      <c r="Q411" s="80">
        <f t="shared" si="98"/>
        <v>178930.19820000001</v>
      </c>
      <c r="R411" s="80">
        <f t="shared" si="99"/>
        <v>141697.77041585356</v>
      </c>
      <c r="S411" s="80">
        <f t="shared" si="100"/>
        <v>11</v>
      </c>
      <c r="T411" s="80">
        <f t="shared" si="101"/>
        <v>0.52678752539162021</v>
      </c>
      <c r="U411" s="80">
        <f>VLOOKUP(D411,'IBGE 2014'!$A$9:$I$120,3,0)/VLOOKUP(C411+1,'IBGE 2014'!$A$9:$I$120,3,0)</f>
        <v>0.92081167538083242</v>
      </c>
      <c r="V411" s="80">
        <f t="shared" si="102"/>
        <v>341476.24704431993</v>
      </c>
      <c r="W411" s="80">
        <f t="shared" si="103"/>
        <v>164019.34835000001</v>
      </c>
      <c r="X411" s="80">
        <f t="shared" si="104"/>
        <v>177456.89869431991</v>
      </c>
      <c r="Y411" s="120"/>
    </row>
    <row r="412" spans="1:25">
      <c r="A412" s="77">
        <v>400</v>
      </c>
      <c r="B412" s="79">
        <v>1</v>
      </c>
      <c r="C412" s="78">
        <v>48</v>
      </c>
      <c r="D412" s="78">
        <f t="shared" si="90"/>
        <v>60</v>
      </c>
      <c r="E412" s="79">
        <f t="shared" si="91"/>
        <v>65</v>
      </c>
      <c r="F412" s="79">
        <v>26</v>
      </c>
      <c r="G412" s="79">
        <f t="shared" si="92"/>
        <v>9</v>
      </c>
      <c r="H412" s="79">
        <f t="shared" si="93"/>
        <v>12</v>
      </c>
      <c r="I412" s="80">
        <v>3617.28</v>
      </c>
      <c r="J412" s="80">
        <f>'Fator aplicado no salr'!$I$33*I412</f>
        <v>3197.7623603602938</v>
      </c>
      <c r="K412" s="79">
        <f t="shared" si="94"/>
        <v>12</v>
      </c>
      <c r="L412" s="92">
        <f t="shared" si="95"/>
        <v>0.49696936357700011</v>
      </c>
      <c r="M412" s="79">
        <f t="shared" si="96"/>
        <v>60</v>
      </c>
      <c r="N412" s="79">
        <f>VLOOKUP(D412,'IBGE 2014'!$A$9:$I$120,3,0)/VLOOKUP(C412,'IBGE 2014'!$A$9:$I$120,3,0)</f>
        <v>0.91646859270948466</v>
      </c>
      <c r="O412" s="79">
        <f>VLOOKUP(D412,'IBGE 2014'!$A$9:$I$120,6,0)</f>
        <v>11.482229001501651</v>
      </c>
      <c r="P412" s="80">
        <f t="shared" si="97"/>
        <v>217401.70508052837</v>
      </c>
      <c r="Q412" s="80">
        <f t="shared" si="98"/>
        <v>121323.57120000001</v>
      </c>
      <c r="R412" s="80">
        <f t="shared" si="99"/>
        <v>96078.133880528359</v>
      </c>
      <c r="S412" s="80">
        <f t="shared" si="100"/>
        <v>11</v>
      </c>
      <c r="T412" s="80">
        <f t="shared" si="101"/>
        <v>0.52678752539162021</v>
      </c>
      <c r="U412" s="80">
        <f>VLOOKUP(D412,'IBGE 2014'!$A$9:$I$120,3,0)/VLOOKUP(C412+1,'IBGE 2014'!$A$9:$I$120,3,0)</f>
        <v>0.92081167538083242</v>
      </c>
      <c r="V412" s="80">
        <f t="shared" si="102"/>
        <v>231537.87447931382</v>
      </c>
      <c r="W412" s="80">
        <f t="shared" si="103"/>
        <v>111213.2736</v>
      </c>
      <c r="X412" s="80">
        <f t="shared" si="104"/>
        <v>120324.60087931382</v>
      </c>
      <c r="Y412" s="120"/>
    </row>
    <row r="413" spans="1:25">
      <c r="A413" s="77">
        <v>401</v>
      </c>
      <c r="B413" s="79">
        <v>1</v>
      </c>
      <c r="C413" s="78">
        <v>56</v>
      </c>
      <c r="D413" s="78">
        <f t="shared" si="90"/>
        <v>65</v>
      </c>
      <c r="E413" s="79">
        <f t="shared" si="91"/>
        <v>65</v>
      </c>
      <c r="F413" s="79">
        <v>26</v>
      </c>
      <c r="G413" s="79">
        <f t="shared" si="92"/>
        <v>9</v>
      </c>
      <c r="H413" s="79">
        <f t="shared" si="93"/>
        <v>9</v>
      </c>
      <c r="I413" s="80">
        <v>3613.25</v>
      </c>
      <c r="J413" s="80">
        <f>'Fator aplicado no salr'!$I$33*I413</f>
        <v>3194.1997436117276</v>
      </c>
      <c r="K413" s="79">
        <f t="shared" si="94"/>
        <v>9</v>
      </c>
      <c r="L413" s="92">
        <f t="shared" si="95"/>
        <v>0.59189846353002462</v>
      </c>
      <c r="M413" s="79">
        <f t="shared" si="96"/>
        <v>65</v>
      </c>
      <c r="N413" s="79">
        <f>VLOOKUP(D413,'IBGE 2014'!$A$9:$I$120,3,0)/VLOOKUP(C413,'IBGE 2014'!$A$9:$I$120,3,0)</f>
        <v>0.90220492889905368</v>
      </c>
      <c r="O413" s="79">
        <f>VLOOKUP(D413,'IBGE 2014'!$A$9:$I$120,6,0)</f>
        <v>10.361611814973374</v>
      </c>
      <c r="P413" s="80">
        <f t="shared" si="97"/>
        <v>229765.6746738739</v>
      </c>
      <c r="Q413" s="80">
        <f t="shared" si="98"/>
        <v>90891.303750000006</v>
      </c>
      <c r="R413" s="80">
        <f t="shared" si="99"/>
        <v>138874.37092387391</v>
      </c>
      <c r="S413" s="80">
        <f t="shared" si="100"/>
        <v>8</v>
      </c>
      <c r="T413" s="80">
        <f t="shared" si="101"/>
        <v>0.62741237134182615</v>
      </c>
      <c r="U413" s="80">
        <f>VLOOKUP(D413,'IBGE 2014'!$A$9:$I$120,3,0)/VLOOKUP(C413+1,'IBGE 2014'!$A$9:$I$120,3,0)</f>
        <v>0.90986809890589748</v>
      </c>
      <c r="V413" s="80">
        <f t="shared" si="102"/>
        <v>245620.29974312405</v>
      </c>
      <c r="W413" s="80">
        <f t="shared" si="103"/>
        <v>80792.27</v>
      </c>
      <c r="X413" s="80">
        <f t="shared" si="104"/>
        <v>164828.02974312403</v>
      </c>
      <c r="Y413" s="120"/>
    </row>
    <row r="414" spans="1:25">
      <c r="A414" s="77">
        <v>402</v>
      </c>
      <c r="B414" s="79">
        <v>1</v>
      </c>
      <c r="C414" s="78">
        <v>45</v>
      </c>
      <c r="D414" s="78">
        <f t="shared" si="90"/>
        <v>60</v>
      </c>
      <c r="E414" s="79">
        <f t="shared" si="91"/>
        <v>65</v>
      </c>
      <c r="F414" s="79">
        <v>26</v>
      </c>
      <c r="G414" s="79">
        <f t="shared" si="92"/>
        <v>9</v>
      </c>
      <c r="H414" s="79">
        <f t="shared" si="93"/>
        <v>15</v>
      </c>
      <c r="I414" s="80">
        <v>5334.83</v>
      </c>
      <c r="J414" s="80">
        <f>'Fator aplicado no salr'!$I$33*I414</f>
        <v>4716.1177937347684</v>
      </c>
      <c r="K414" s="79">
        <f t="shared" si="94"/>
        <v>15</v>
      </c>
      <c r="L414" s="92">
        <f t="shared" si="95"/>
        <v>0.41726506073553998</v>
      </c>
      <c r="M414" s="79">
        <f t="shared" si="96"/>
        <v>60</v>
      </c>
      <c r="N414" s="79">
        <f>VLOOKUP(D414,'IBGE 2014'!$A$9:$I$120,3,0)/VLOOKUP(C414,'IBGE 2014'!$A$9:$I$120,3,0)</f>
        <v>0.90532483645484907</v>
      </c>
      <c r="O414" s="79">
        <f>VLOOKUP(D414,'IBGE 2014'!$A$9:$I$120,6,0)</f>
        <v>11.482229001501651</v>
      </c>
      <c r="P414" s="80">
        <f t="shared" si="97"/>
        <v>265932.03456917685</v>
      </c>
      <c r="Q414" s="80">
        <f t="shared" si="98"/>
        <v>223662.74775000001</v>
      </c>
      <c r="R414" s="80">
        <f t="shared" si="99"/>
        <v>42269.286819176836</v>
      </c>
      <c r="S414" s="80">
        <f t="shared" si="100"/>
        <v>14</v>
      </c>
      <c r="T414" s="80">
        <f t="shared" si="101"/>
        <v>0.44230096437967248</v>
      </c>
      <c r="U414" s="80">
        <f>VLOOKUP(D414,'IBGE 2014'!$A$9:$I$120,3,0)/VLOOKUP(C414+1,'IBGE 2014'!$A$9:$I$120,3,0)</f>
        <v>0.90874809831371328</v>
      </c>
      <c r="V414" s="80">
        <f t="shared" si="102"/>
        <v>282953.84620207309</v>
      </c>
      <c r="W414" s="80">
        <f t="shared" si="103"/>
        <v>208751.89790000001</v>
      </c>
      <c r="X414" s="80">
        <f t="shared" si="104"/>
        <v>74201.948302073084</v>
      </c>
      <c r="Y414" s="120"/>
    </row>
    <row r="415" spans="1:25">
      <c r="A415" s="77">
        <v>403</v>
      </c>
      <c r="B415" s="79">
        <v>1</v>
      </c>
      <c r="C415" s="78">
        <v>49</v>
      </c>
      <c r="D415" s="78">
        <f t="shared" si="90"/>
        <v>60</v>
      </c>
      <c r="E415" s="79">
        <f t="shared" si="91"/>
        <v>65</v>
      </c>
      <c r="F415" s="79">
        <v>26</v>
      </c>
      <c r="G415" s="79">
        <f t="shared" si="92"/>
        <v>9</v>
      </c>
      <c r="H415" s="79">
        <f t="shared" si="93"/>
        <v>11</v>
      </c>
      <c r="I415" s="80">
        <v>6721.39</v>
      </c>
      <c r="J415" s="80">
        <f>'Fator aplicado no salr'!$I$33*I415</f>
        <v>5941.8701210030949</v>
      </c>
      <c r="K415" s="79">
        <f t="shared" si="94"/>
        <v>11</v>
      </c>
      <c r="L415" s="92">
        <f t="shared" si="95"/>
        <v>0.52678752539162021</v>
      </c>
      <c r="M415" s="79">
        <f t="shared" si="96"/>
        <v>60</v>
      </c>
      <c r="N415" s="79">
        <f>VLOOKUP(D415,'IBGE 2014'!$A$9:$I$120,3,0)/VLOOKUP(C415,'IBGE 2014'!$A$9:$I$120,3,0)</f>
        <v>0.92081167538083242</v>
      </c>
      <c r="O415" s="79">
        <f>VLOOKUP(D415,'IBGE 2014'!$A$9:$I$120,6,0)</f>
        <v>11.482229001501651</v>
      </c>
      <c r="P415" s="80">
        <f t="shared" si="97"/>
        <v>430228.33569602441</v>
      </c>
      <c r="Q415" s="80">
        <f t="shared" si="98"/>
        <v>207464.87943254822</v>
      </c>
      <c r="R415" s="80">
        <f t="shared" si="99"/>
        <v>222763.4562634762</v>
      </c>
      <c r="S415" s="80">
        <f t="shared" si="100"/>
        <v>10</v>
      </c>
      <c r="T415" s="80">
        <f t="shared" si="101"/>
        <v>0.55839477691511752</v>
      </c>
      <c r="U415" s="80">
        <f>VLOOKUP(D415,'IBGE 2014'!$A$9:$I$120,3,0)/VLOOKUP(C415+1,'IBGE 2014'!$A$9:$I$120,3,0)</f>
        <v>0.92550978819157592</v>
      </c>
      <c r="V415" s="80">
        <f t="shared" si="102"/>
        <v>458368.82750223886</v>
      </c>
      <c r="W415" s="80">
        <f t="shared" si="103"/>
        <v>188731.95077992656</v>
      </c>
      <c r="X415" s="80">
        <f t="shared" si="104"/>
        <v>269636.8767223123</v>
      </c>
      <c r="Y415" s="120"/>
    </row>
    <row r="416" spans="1:25">
      <c r="A416" s="77">
        <v>404</v>
      </c>
      <c r="B416" s="79">
        <v>1</v>
      </c>
      <c r="C416" s="78">
        <v>47</v>
      </c>
      <c r="D416" s="78">
        <f t="shared" si="90"/>
        <v>60</v>
      </c>
      <c r="E416" s="79">
        <f t="shared" si="91"/>
        <v>65</v>
      </c>
      <c r="F416" s="79">
        <v>26</v>
      </c>
      <c r="G416" s="79">
        <f t="shared" si="92"/>
        <v>9</v>
      </c>
      <c r="H416" s="79">
        <f t="shared" si="93"/>
        <v>13</v>
      </c>
      <c r="I416" s="80">
        <v>2709.94</v>
      </c>
      <c r="J416" s="80">
        <f>'Fator aplicado no salr'!$I$33*I416</f>
        <v>2395.6520177688135</v>
      </c>
      <c r="K416" s="79">
        <f t="shared" si="94"/>
        <v>13</v>
      </c>
      <c r="L416" s="92">
        <f t="shared" si="95"/>
        <v>0.46883902224245294</v>
      </c>
      <c r="M416" s="79">
        <f t="shared" si="96"/>
        <v>60</v>
      </c>
      <c r="N416" s="79">
        <f>VLOOKUP(D416,'IBGE 2014'!$A$9:$I$120,3,0)/VLOOKUP(C416,'IBGE 2014'!$A$9:$I$120,3,0)</f>
        <v>0.91245504841360547</v>
      </c>
      <c r="O416" s="79">
        <f>VLOOKUP(D416,'IBGE 2014'!$A$9:$I$120,6,0)</f>
        <v>11.482229001501651</v>
      </c>
      <c r="P416" s="80">
        <f t="shared" si="97"/>
        <v>152977.83874353685</v>
      </c>
      <c r="Q416" s="80">
        <f t="shared" si="98"/>
        <v>98465.669900000008</v>
      </c>
      <c r="R416" s="80">
        <f t="shared" si="99"/>
        <v>54512.168843536841</v>
      </c>
      <c r="S416" s="80">
        <f t="shared" si="100"/>
        <v>12</v>
      </c>
      <c r="T416" s="80">
        <f t="shared" si="101"/>
        <v>0.49696936357700011</v>
      </c>
      <c r="U416" s="80">
        <f>VLOOKUP(D416,'IBGE 2014'!$A$9:$I$120,3,0)/VLOOKUP(C416+1,'IBGE 2014'!$A$9:$I$120,3,0)</f>
        <v>0.91646859270948466</v>
      </c>
      <c r="V416" s="80">
        <f t="shared" si="102"/>
        <v>162869.77415791064</v>
      </c>
      <c r="W416" s="80">
        <f t="shared" si="103"/>
        <v>90891.387600000016</v>
      </c>
      <c r="X416" s="80">
        <f t="shared" si="104"/>
        <v>71978.38655791062</v>
      </c>
      <c r="Y416" s="120"/>
    </row>
    <row r="417" spans="1:25">
      <c r="A417" s="77">
        <v>405</v>
      </c>
      <c r="B417" s="79">
        <v>2</v>
      </c>
      <c r="C417" s="78">
        <v>55</v>
      </c>
      <c r="D417" s="78">
        <f t="shared" si="90"/>
        <v>59</v>
      </c>
      <c r="E417" s="79">
        <f t="shared" si="91"/>
        <v>60</v>
      </c>
      <c r="F417" s="79">
        <v>26</v>
      </c>
      <c r="G417" s="79">
        <f t="shared" si="92"/>
        <v>4</v>
      </c>
      <c r="H417" s="79">
        <f t="shared" si="93"/>
        <v>4</v>
      </c>
      <c r="I417" s="80">
        <v>7607.75</v>
      </c>
      <c r="J417" s="80">
        <f>'Fator aplicado no salr'!$I$33*I417</f>
        <v>6725.4336399258618</v>
      </c>
      <c r="K417" s="79">
        <f t="shared" si="94"/>
        <v>4</v>
      </c>
      <c r="L417" s="92">
        <f t="shared" si="95"/>
        <v>0.79209366323802022</v>
      </c>
      <c r="M417" s="79">
        <f t="shared" si="96"/>
        <v>59</v>
      </c>
      <c r="N417" s="79">
        <f>VLOOKUP(D417,'IBGE 2014'!$A$9:$I$120,3,0)/VLOOKUP(C417,'IBGE 2014'!$A$9:$I$120,3,0)</f>
        <v>0.96547525742840068</v>
      </c>
      <c r="O417" s="79">
        <f>VLOOKUP(D417,'IBGE 2014'!$A$9:$I$120,6,0)</f>
        <v>11.689545286895596</v>
      </c>
      <c r="P417" s="80">
        <f t="shared" si="97"/>
        <v>781589.91929988051</v>
      </c>
      <c r="Q417" s="80">
        <f t="shared" si="98"/>
        <v>96380.657723874465</v>
      </c>
      <c r="R417" s="80">
        <f t="shared" si="99"/>
        <v>685209.26157600607</v>
      </c>
      <c r="S417" s="80">
        <f t="shared" si="100"/>
        <v>3</v>
      </c>
      <c r="T417" s="80">
        <f t="shared" si="101"/>
        <v>0.83961928303230149</v>
      </c>
      <c r="U417" s="80">
        <f>VLOOKUP(D417,'IBGE 2014'!$A$9:$I$120,3,0)/VLOOKUP(C417+1,'IBGE 2014'!$A$9:$I$120,3,0)</f>
        <v>0.97310099481049539</v>
      </c>
      <c r="V417" s="80">
        <f t="shared" si="102"/>
        <v>835029.04655703215</v>
      </c>
      <c r="W417" s="80">
        <f t="shared" si="103"/>
        <v>75891.382402251591</v>
      </c>
      <c r="X417" s="80">
        <f t="shared" si="104"/>
        <v>759137.66415478056</v>
      </c>
      <c r="Y417" s="120"/>
    </row>
    <row r="418" spans="1:25">
      <c r="A418" s="77">
        <v>406</v>
      </c>
      <c r="B418" s="79">
        <v>1</v>
      </c>
      <c r="C418" s="78">
        <v>49</v>
      </c>
      <c r="D418" s="78">
        <f t="shared" si="90"/>
        <v>60</v>
      </c>
      <c r="E418" s="79">
        <f t="shared" si="91"/>
        <v>65</v>
      </c>
      <c r="F418" s="79">
        <v>26</v>
      </c>
      <c r="G418" s="79">
        <f t="shared" si="92"/>
        <v>9</v>
      </c>
      <c r="H418" s="79">
        <f t="shared" si="93"/>
        <v>11</v>
      </c>
      <c r="I418" s="80">
        <v>3562.44</v>
      </c>
      <c r="J418" s="80">
        <f>'Fator aplicado no salr'!$I$33*I418</f>
        <v>3149.2824838115721</v>
      </c>
      <c r="K418" s="79">
        <f t="shared" si="94"/>
        <v>11</v>
      </c>
      <c r="L418" s="92">
        <f t="shared" si="95"/>
        <v>0.52678752539162021</v>
      </c>
      <c r="M418" s="79">
        <f t="shared" si="96"/>
        <v>60</v>
      </c>
      <c r="N418" s="79">
        <f>VLOOKUP(D418,'IBGE 2014'!$A$9:$I$120,3,0)/VLOOKUP(C418,'IBGE 2014'!$A$9:$I$120,3,0)</f>
        <v>0.92081167538083242</v>
      </c>
      <c r="O418" s="79">
        <f>VLOOKUP(D418,'IBGE 2014'!$A$9:$I$120,6,0)</f>
        <v>11.482229001501651</v>
      </c>
      <c r="P418" s="80">
        <f t="shared" si="97"/>
        <v>228027.63003142874</v>
      </c>
      <c r="Q418" s="80">
        <f t="shared" si="98"/>
        <v>109527.2178</v>
      </c>
      <c r="R418" s="80">
        <f t="shared" si="99"/>
        <v>118500.41223142874</v>
      </c>
      <c r="S418" s="80">
        <f t="shared" si="100"/>
        <v>10</v>
      </c>
      <c r="T418" s="80">
        <f t="shared" si="101"/>
        <v>0.55839477691511752</v>
      </c>
      <c r="U418" s="80">
        <f>VLOOKUP(D418,'IBGE 2014'!$A$9:$I$120,3,0)/VLOOKUP(C418+1,'IBGE 2014'!$A$9:$I$120,3,0)</f>
        <v>0.92550978819157592</v>
      </c>
      <c r="V418" s="80">
        <f t="shared" si="102"/>
        <v>242942.52317557461</v>
      </c>
      <c r="W418" s="80">
        <f t="shared" si="103"/>
        <v>99570.198000000004</v>
      </c>
      <c r="X418" s="80">
        <f t="shared" si="104"/>
        <v>143372.3251755746</v>
      </c>
      <c r="Y418" s="120"/>
    </row>
    <row r="419" spans="1:25">
      <c r="A419" s="77">
        <v>407</v>
      </c>
      <c r="B419" s="79">
        <v>1</v>
      </c>
      <c r="C419" s="78">
        <v>50</v>
      </c>
      <c r="D419" s="78">
        <f t="shared" si="90"/>
        <v>60</v>
      </c>
      <c r="E419" s="79">
        <f t="shared" si="91"/>
        <v>65</v>
      </c>
      <c r="F419" s="79">
        <v>26</v>
      </c>
      <c r="G419" s="79">
        <f t="shared" si="92"/>
        <v>9</v>
      </c>
      <c r="H419" s="79">
        <f t="shared" si="93"/>
        <v>10</v>
      </c>
      <c r="I419" s="80">
        <v>3014.4</v>
      </c>
      <c r="J419" s="80">
        <f>'Fator aplicado no salr'!$I$33*I419</f>
        <v>2664.8019669669111</v>
      </c>
      <c r="K419" s="79">
        <f t="shared" si="94"/>
        <v>10</v>
      </c>
      <c r="L419" s="92">
        <f t="shared" si="95"/>
        <v>0.55839477691511752</v>
      </c>
      <c r="M419" s="79">
        <f t="shared" si="96"/>
        <v>60</v>
      </c>
      <c r="N419" s="79">
        <f>VLOOKUP(D419,'IBGE 2014'!$A$9:$I$120,3,0)/VLOOKUP(C419,'IBGE 2014'!$A$9:$I$120,3,0)</f>
        <v>0.92550978819157592</v>
      </c>
      <c r="O419" s="79">
        <f>VLOOKUP(D419,'IBGE 2014'!$A$9:$I$120,6,0)</f>
        <v>11.482229001501651</v>
      </c>
      <c r="P419" s="80">
        <f t="shared" si="97"/>
        <v>205568.63887123775</v>
      </c>
      <c r="Q419" s="80">
        <f t="shared" si="98"/>
        <v>84252.479999999996</v>
      </c>
      <c r="R419" s="80">
        <f t="shared" si="99"/>
        <v>121316.15887123776</v>
      </c>
      <c r="S419" s="80">
        <f t="shared" si="100"/>
        <v>9</v>
      </c>
      <c r="T419" s="80">
        <f t="shared" si="101"/>
        <v>0.59189846353002462</v>
      </c>
      <c r="U419" s="80">
        <f>VLOOKUP(D419,'IBGE 2014'!$A$9:$I$120,3,0)/VLOOKUP(C419+1,'IBGE 2014'!$A$9:$I$120,3,0)</f>
        <v>0.93059405782792626</v>
      </c>
      <c r="V419" s="80">
        <f t="shared" si="102"/>
        <v>219099.8016716117</v>
      </c>
      <c r="W419" s="80">
        <f t="shared" si="103"/>
        <v>75827.231999999989</v>
      </c>
      <c r="X419" s="80">
        <f t="shared" si="104"/>
        <v>143272.56967161171</v>
      </c>
      <c r="Y419" s="120"/>
    </row>
    <row r="420" spans="1:25">
      <c r="A420" s="77">
        <v>408</v>
      </c>
      <c r="B420" s="79">
        <v>2</v>
      </c>
      <c r="C420" s="78">
        <v>53</v>
      </c>
      <c r="D420" s="78">
        <f t="shared" si="90"/>
        <v>55</v>
      </c>
      <c r="E420" s="79">
        <f t="shared" si="91"/>
        <v>60</v>
      </c>
      <c r="F420" s="79">
        <v>30</v>
      </c>
      <c r="G420" s="79">
        <f t="shared" si="92"/>
        <v>1</v>
      </c>
      <c r="H420" s="79">
        <f t="shared" si="93"/>
        <v>2</v>
      </c>
      <c r="I420" s="80">
        <v>18360.18</v>
      </c>
      <c r="J420" s="80">
        <f>'Fator aplicado no salr'!$I$33*I420</f>
        <v>16230.839894462097</v>
      </c>
      <c r="K420" s="79">
        <f t="shared" si="94"/>
        <v>2</v>
      </c>
      <c r="L420" s="92">
        <f t="shared" si="95"/>
        <v>0.88999644001423972</v>
      </c>
      <c r="M420" s="79">
        <f t="shared" si="96"/>
        <v>55</v>
      </c>
      <c r="N420" s="79">
        <f>VLOOKUP(D420,'IBGE 2014'!$A$9:$I$120,3,0)/VLOOKUP(C420,'IBGE 2014'!$A$9:$I$120,3,0)</f>
        <v>0.98596459978501139</v>
      </c>
      <c r="O420" s="79">
        <f>VLOOKUP(D420,'IBGE 2014'!$A$9:$I$120,6,0)</f>
        <v>12.461864196915771</v>
      </c>
      <c r="P420" s="80">
        <f t="shared" si="97"/>
        <v>2307368.4608762697</v>
      </c>
      <c r="Q420" s="80">
        <f t="shared" si="98"/>
        <v>265129.25983024936</v>
      </c>
      <c r="R420" s="80">
        <f t="shared" si="99"/>
        <v>2042239.2010460203</v>
      </c>
      <c r="S420" s="80">
        <f t="shared" si="100"/>
        <v>1</v>
      </c>
      <c r="T420" s="80">
        <f t="shared" si="101"/>
        <v>0.94339622641509424</v>
      </c>
      <c r="U420" s="80">
        <f>VLOOKUP(D420,'IBGE 2014'!$A$9:$I$120,3,0)/VLOOKUP(C420+1,'IBGE 2014'!$A$9:$I$120,3,0)</f>
        <v>0.99270729426697146</v>
      </c>
      <c r="V420" s="80">
        <f t="shared" si="102"/>
        <v>2462536.679616339</v>
      </c>
      <c r="W420" s="80">
        <f t="shared" si="103"/>
        <v>224740.24018782651</v>
      </c>
      <c r="X420" s="80">
        <f t="shared" si="104"/>
        <v>2237796.4394285125</v>
      </c>
      <c r="Y420" s="120"/>
    </row>
    <row r="421" spans="1:25">
      <c r="A421" s="77">
        <v>409</v>
      </c>
      <c r="B421" s="79">
        <v>1</v>
      </c>
      <c r="C421" s="78">
        <v>50</v>
      </c>
      <c r="D421" s="78">
        <f t="shared" si="90"/>
        <v>60</v>
      </c>
      <c r="E421" s="79">
        <f t="shared" si="91"/>
        <v>65</v>
      </c>
      <c r="F421" s="79">
        <v>26</v>
      </c>
      <c r="G421" s="79">
        <f t="shared" si="92"/>
        <v>9</v>
      </c>
      <c r="H421" s="79">
        <f t="shared" si="93"/>
        <v>10</v>
      </c>
      <c r="I421" s="80">
        <v>3617.28</v>
      </c>
      <c r="J421" s="80">
        <f>'Fator aplicado no salr'!$I$33*I421</f>
        <v>3197.7623603602938</v>
      </c>
      <c r="K421" s="79">
        <f t="shared" si="94"/>
        <v>10</v>
      </c>
      <c r="L421" s="92">
        <f t="shared" si="95"/>
        <v>0.55839477691511752</v>
      </c>
      <c r="M421" s="79">
        <f t="shared" si="96"/>
        <v>60</v>
      </c>
      <c r="N421" s="79">
        <f>VLOOKUP(D421,'IBGE 2014'!$A$9:$I$120,3,0)/VLOOKUP(C421,'IBGE 2014'!$A$9:$I$120,3,0)</f>
        <v>0.92550978819157592</v>
      </c>
      <c r="O421" s="79">
        <f>VLOOKUP(D421,'IBGE 2014'!$A$9:$I$120,6,0)</f>
        <v>11.482229001501651</v>
      </c>
      <c r="P421" s="80">
        <f t="shared" si="97"/>
        <v>246682.36664548531</v>
      </c>
      <c r="Q421" s="80">
        <f t="shared" si="98"/>
        <v>101102.976</v>
      </c>
      <c r="R421" s="80">
        <f t="shared" si="99"/>
        <v>145579.39064548531</v>
      </c>
      <c r="S421" s="80">
        <f t="shared" si="100"/>
        <v>9</v>
      </c>
      <c r="T421" s="80">
        <f t="shared" si="101"/>
        <v>0.59189846353002462</v>
      </c>
      <c r="U421" s="80">
        <f>VLOOKUP(D421,'IBGE 2014'!$A$9:$I$120,3,0)/VLOOKUP(C421+1,'IBGE 2014'!$A$9:$I$120,3,0)</f>
        <v>0.93059405782792626</v>
      </c>
      <c r="V421" s="80">
        <f t="shared" si="102"/>
        <v>262919.76200593408</v>
      </c>
      <c r="W421" s="80">
        <f t="shared" si="103"/>
        <v>90992.678400000004</v>
      </c>
      <c r="X421" s="80">
        <f t="shared" si="104"/>
        <v>171927.08360593408</v>
      </c>
      <c r="Y421" s="120"/>
    </row>
    <row r="422" spans="1:25">
      <c r="A422" s="77">
        <v>410</v>
      </c>
      <c r="B422" s="79">
        <v>1</v>
      </c>
      <c r="C422" s="78">
        <v>50</v>
      </c>
      <c r="D422" s="78">
        <f t="shared" si="90"/>
        <v>60</v>
      </c>
      <c r="E422" s="79">
        <f t="shared" si="91"/>
        <v>65</v>
      </c>
      <c r="F422" s="79">
        <v>26</v>
      </c>
      <c r="G422" s="79">
        <f t="shared" si="92"/>
        <v>9</v>
      </c>
      <c r="H422" s="79">
        <f t="shared" si="93"/>
        <v>10</v>
      </c>
      <c r="I422" s="80">
        <v>4274.93</v>
      </c>
      <c r="J422" s="80">
        <f>'Fator aplicado no salr'!$I$33*I422</f>
        <v>3779.1407486219009</v>
      </c>
      <c r="K422" s="79">
        <f t="shared" si="94"/>
        <v>10</v>
      </c>
      <c r="L422" s="92">
        <f t="shared" si="95"/>
        <v>0.55839477691511752</v>
      </c>
      <c r="M422" s="79">
        <f t="shared" si="96"/>
        <v>60</v>
      </c>
      <c r="N422" s="79">
        <f>VLOOKUP(D422,'IBGE 2014'!$A$9:$I$120,3,0)/VLOOKUP(C422,'IBGE 2014'!$A$9:$I$120,3,0)</f>
        <v>0.92550978819157592</v>
      </c>
      <c r="O422" s="79">
        <f>VLOOKUP(D422,'IBGE 2014'!$A$9:$I$120,6,0)</f>
        <v>11.482229001501651</v>
      </c>
      <c r="P422" s="80">
        <f t="shared" si="97"/>
        <v>291531.16420177161</v>
      </c>
      <c r="Q422" s="80">
        <f t="shared" si="98"/>
        <v>119484.2935</v>
      </c>
      <c r="R422" s="80">
        <f t="shared" si="99"/>
        <v>172046.87070177161</v>
      </c>
      <c r="S422" s="80">
        <f t="shared" si="100"/>
        <v>9</v>
      </c>
      <c r="T422" s="80">
        <f t="shared" si="101"/>
        <v>0.59189846353002462</v>
      </c>
      <c r="U422" s="80">
        <f>VLOOKUP(D422,'IBGE 2014'!$A$9:$I$120,3,0)/VLOOKUP(C422+1,'IBGE 2014'!$A$9:$I$120,3,0)</f>
        <v>0.93059405782792626</v>
      </c>
      <c r="V422" s="80">
        <f t="shared" si="102"/>
        <v>310720.64595276775</v>
      </c>
      <c r="W422" s="80">
        <f t="shared" si="103"/>
        <v>107535.86415000001</v>
      </c>
      <c r="X422" s="80">
        <f t="shared" si="104"/>
        <v>203184.78180276774</v>
      </c>
      <c r="Y422" s="120"/>
    </row>
    <row r="423" spans="1:25">
      <c r="A423" s="77">
        <v>411</v>
      </c>
      <c r="B423" s="79">
        <v>1</v>
      </c>
      <c r="C423" s="78">
        <v>50</v>
      </c>
      <c r="D423" s="78">
        <f t="shared" si="90"/>
        <v>60</v>
      </c>
      <c r="E423" s="79">
        <f t="shared" si="91"/>
        <v>65</v>
      </c>
      <c r="F423" s="79">
        <v>26</v>
      </c>
      <c r="G423" s="79">
        <f t="shared" si="92"/>
        <v>9</v>
      </c>
      <c r="H423" s="79">
        <f t="shared" si="93"/>
        <v>10</v>
      </c>
      <c r="I423" s="80">
        <v>4749.93</v>
      </c>
      <c r="J423" s="80">
        <f>'Fator aplicado no salr'!$I$33*I423</f>
        <v>4199.0521519888343</v>
      </c>
      <c r="K423" s="79">
        <f t="shared" si="94"/>
        <v>10</v>
      </c>
      <c r="L423" s="92">
        <f t="shared" si="95"/>
        <v>0.55839477691511752</v>
      </c>
      <c r="M423" s="79">
        <f t="shared" si="96"/>
        <v>60</v>
      </c>
      <c r="N423" s="79">
        <f>VLOOKUP(D423,'IBGE 2014'!$A$9:$I$120,3,0)/VLOOKUP(C423,'IBGE 2014'!$A$9:$I$120,3,0)</f>
        <v>0.92550978819157592</v>
      </c>
      <c r="O423" s="79">
        <f>VLOOKUP(D423,'IBGE 2014'!$A$9:$I$120,6,0)</f>
        <v>11.482229001501651</v>
      </c>
      <c r="P423" s="80">
        <f t="shared" si="97"/>
        <v>323924.0461895098</v>
      </c>
      <c r="Q423" s="80">
        <f t="shared" si="98"/>
        <v>132760.5435</v>
      </c>
      <c r="R423" s="80">
        <f t="shared" si="99"/>
        <v>191163.5026895098</v>
      </c>
      <c r="S423" s="80">
        <f t="shared" si="100"/>
        <v>9</v>
      </c>
      <c r="T423" s="80">
        <f t="shared" si="101"/>
        <v>0.59189846353002462</v>
      </c>
      <c r="U423" s="80">
        <f>VLOOKUP(D423,'IBGE 2014'!$A$9:$I$120,3,0)/VLOOKUP(C423+1,'IBGE 2014'!$A$9:$I$120,3,0)</f>
        <v>0.93059405782792626</v>
      </c>
      <c r="V423" s="80">
        <f t="shared" si="102"/>
        <v>345245.72749271453</v>
      </c>
      <c r="W423" s="80">
        <f t="shared" si="103"/>
        <v>119484.48915000001</v>
      </c>
      <c r="X423" s="80">
        <f t="shared" si="104"/>
        <v>225761.23834271453</v>
      </c>
      <c r="Y423" s="120"/>
    </row>
    <row r="424" spans="1:25">
      <c r="A424" s="77">
        <v>412</v>
      </c>
      <c r="B424" s="79">
        <v>1</v>
      </c>
      <c r="C424" s="78">
        <v>54</v>
      </c>
      <c r="D424" s="78">
        <f t="shared" si="90"/>
        <v>63</v>
      </c>
      <c r="E424" s="79">
        <f t="shared" si="91"/>
        <v>65</v>
      </c>
      <c r="F424" s="79">
        <v>26</v>
      </c>
      <c r="G424" s="79">
        <f t="shared" si="92"/>
        <v>9</v>
      </c>
      <c r="H424" s="79">
        <f t="shared" si="93"/>
        <v>9</v>
      </c>
      <c r="I424" s="80">
        <v>1204.5999999999999</v>
      </c>
      <c r="J424" s="80">
        <f>'Fator aplicado no salr'!$I$33*I424</f>
        <v>1064.895318938542</v>
      </c>
      <c r="K424" s="79">
        <f t="shared" si="94"/>
        <v>9</v>
      </c>
      <c r="L424" s="92">
        <f t="shared" si="95"/>
        <v>0.59189846353002462</v>
      </c>
      <c r="M424" s="79">
        <f t="shared" si="96"/>
        <v>63</v>
      </c>
      <c r="N424" s="79">
        <f>VLOOKUP(D424,'IBGE 2014'!$A$9:$I$120,3,0)/VLOOKUP(C424,'IBGE 2014'!$A$9:$I$120,3,0)</f>
        <v>0.91486925398671404</v>
      </c>
      <c r="O424" s="79">
        <f>VLOOKUP(D424,'IBGE 2014'!$A$9:$I$120,6,0)</f>
        <v>10.825249101319233</v>
      </c>
      <c r="P424" s="80">
        <f t="shared" si="97"/>
        <v>81151.100579802587</v>
      </c>
      <c r="Q424" s="80">
        <f t="shared" si="98"/>
        <v>30301.712999999996</v>
      </c>
      <c r="R424" s="80">
        <f t="shared" si="99"/>
        <v>50849.387579802591</v>
      </c>
      <c r="S424" s="80">
        <f t="shared" si="100"/>
        <v>8</v>
      </c>
      <c r="T424" s="80">
        <f t="shared" si="101"/>
        <v>0.62741237134182615</v>
      </c>
      <c r="U424" s="80">
        <f>VLOOKUP(D424,'IBGE 2014'!$A$9:$I$120,3,0)/VLOOKUP(C424+1,'IBGE 2014'!$A$9:$I$120,3,0)</f>
        <v>0.92159013968187453</v>
      </c>
      <c r="V424" s="80">
        <f t="shared" si="102"/>
        <v>86652.094843434388</v>
      </c>
      <c r="W424" s="80">
        <f t="shared" si="103"/>
        <v>26934.855999999996</v>
      </c>
      <c r="X424" s="80">
        <f t="shared" si="104"/>
        <v>59717.238843434388</v>
      </c>
      <c r="Y424" s="120"/>
    </row>
    <row r="425" spans="1:25">
      <c r="A425" s="77">
        <v>413</v>
      </c>
      <c r="B425" s="79">
        <v>1</v>
      </c>
      <c r="C425" s="78">
        <v>46</v>
      </c>
      <c r="D425" s="78">
        <f t="shared" si="90"/>
        <v>60</v>
      </c>
      <c r="E425" s="79">
        <f t="shared" si="91"/>
        <v>65</v>
      </c>
      <c r="F425" s="79">
        <v>26</v>
      </c>
      <c r="G425" s="79">
        <f t="shared" si="92"/>
        <v>9</v>
      </c>
      <c r="H425" s="79">
        <f t="shared" si="93"/>
        <v>14</v>
      </c>
      <c r="I425" s="80">
        <v>4335.8999999999996</v>
      </c>
      <c r="J425" s="80">
        <f>'Fator aplicado no salr'!$I$33*I425</f>
        <v>3833.0396923340727</v>
      </c>
      <c r="K425" s="79">
        <f t="shared" si="94"/>
        <v>14</v>
      </c>
      <c r="L425" s="92">
        <f t="shared" si="95"/>
        <v>0.44230096437967248</v>
      </c>
      <c r="M425" s="79">
        <f t="shared" si="96"/>
        <v>60</v>
      </c>
      <c r="N425" s="79">
        <f>VLOOKUP(D425,'IBGE 2014'!$A$9:$I$120,3,0)/VLOOKUP(C425,'IBGE 2014'!$A$9:$I$120,3,0)</f>
        <v>0.90874809831371328</v>
      </c>
      <c r="O425" s="79">
        <f>VLOOKUP(D425,'IBGE 2014'!$A$9:$I$120,6,0)</f>
        <v>11.482229001501651</v>
      </c>
      <c r="P425" s="80">
        <f t="shared" si="97"/>
        <v>229971.63578737626</v>
      </c>
      <c r="Q425" s="80">
        <f t="shared" si="98"/>
        <v>169663.76699999999</v>
      </c>
      <c r="R425" s="80">
        <f t="shared" si="99"/>
        <v>60307.868787376268</v>
      </c>
      <c r="S425" s="80">
        <f t="shared" si="100"/>
        <v>13</v>
      </c>
      <c r="T425" s="80">
        <f t="shared" si="101"/>
        <v>0.46883902224245294</v>
      </c>
      <c r="U425" s="80">
        <f>VLOOKUP(D425,'IBGE 2014'!$A$9:$I$120,3,0)/VLOOKUP(C425+1,'IBGE 2014'!$A$9:$I$120,3,0)</f>
        <v>0.91245504841360547</v>
      </c>
      <c r="V425" s="80">
        <f t="shared" si="102"/>
        <v>244764.3161871116</v>
      </c>
      <c r="W425" s="80">
        <f t="shared" si="103"/>
        <v>157544.92649999997</v>
      </c>
      <c r="X425" s="80">
        <f t="shared" si="104"/>
        <v>87219.38968711163</v>
      </c>
      <c r="Y425" s="120"/>
    </row>
    <row r="426" spans="1:25">
      <c r="A426" s="77">
        <v>414</v>
      </c>
      <c r="B426" s="79">
        <v>1</v>
      </c>
      <c r="C426" s="78">
        <v>50</v>
      </c>
      <c r="D426" s="78">
        <f t="shared" si="90"/>
        <v>60</v>
      </c>
      <c r="E426" s="79">
        <f t="shared" si="91"/>
        <v>65</v>
      </c>
      <c r="F426" s="79">
        <v>26</v>
      </c>
      <c r="G426" s="79">
        <f t="shared" si="92"/>
        <v>9</v>
      </c>
      <c r="H426" s="79">
        <f t="shared" si="93"/>
        <v>10</v>
      </c>
      <c r="I426" s="80">
        <v>4823.05</v>
      </c>
      <c r="J426" s="80">
        <f>'Fator aplicado no salr'!$I$33*I426</f>
        <v>4263.6919873871293</v>
      </c>
      <c r="K426" s="79">
        <f t="shared" si="94"/>
        <v>10</v>
      </c>
      <c r="L426" s="92">
        <f t="shared" si="95"/>
        <v>0.55839477691511752</v>
      </c>
      <c r="M426" s="79">
        <f t="shared" si="96"/>
        <v>60</v>
      </c>
      <c r="N426" s="79">
        <f>VLOOKUP(D426,'IBGE 2014'!$A$9:$I$120,3,0)/VLOOKUP(C426,'IBGE 2014'!$A$9:$I$120,3,0)</f>
        <v>0.92550978819157592</v>
      </c>
      <c r="O426" s="79">
        <f>VLOOKUP(D426,'IBGE 2014'!$A$9:$I$120,6,0)</f>
        <v>11.482229001501651</v>
      </c>
      <c r="P426" s="80">
        <f t="shared" si="97"/>
        <v>328910.50414939073</v>
      </c>
      <c r="Q426" s="80">
        <f t="shared" si="98"/>
        <v>134804.24750000003</v>
      </c>
      <c r="R426" s="80">
        <f t="shared" si="99"/>
        <v>194106.25664939071</v>
      </c>
      <c r="S426" s="80">
        <f t="shared" si="100"/>
        <v>9</v>
      </c>
      <c r="T426" s="80">
        <f t="shared" si="101"/>
        <v>0.59189846353002462</v>
      </c>
      <c r="U426" s="80">
        <f>VLOOKUP(D426,'IBGE 2014'!$A$9:$I$120,3,0)/VLOOKUP(C426+1,'IBGE 2014'!$A$9:$I$120,3,0)</f>
        <v>0.93059405782792626</v>
      </c>
      <c r="V426" s="80">
        <f t="shared" si="102"/>
        <v>350560.40951840067</v>
      </c>
      <c r="W426" s="80">
        <f t="shared" si="103"/>
        <v>121323.82275000002</v>
      </c>
      <c r="X426" s="80">
        <f t="shared" si="104"/>
        <v>229236.58676840065</v>
      </c>
      <c r="Y426" s="120"/>
    </row>
    <row r="427" spans="1:25">
      <c r="A427" s="77">
        <v>415</v>
      </c>
      <c r="B427" s="79">
        <v>1</v>
      </c>
      <c r="C427" s="78">
        <v>58</v>
      </c>
      <c r="D427" s="78">
        <f t="shared" si="90"/>
        <v>65</v>
      </c>
      <c r="E427" s="79">
        <f t="shared" si="91"/>
        <v>65</v>
      </c>
      <c r="F427" s="79">
        <v>26</v>
      </c>
      <c r="G427" s="79">
        <f t="shared" si="92"/>
        <v>9</v>
      </c>
      <c r="H427" s="79">
        <f t="shared" si="93"/>
        <v>7</v>
      </c>
      <c r="I427" s="80">
        <v>1204.5999999999999</v>
      </c>
      <c r="J427" s="80">
        <f>'Fator aplicado no salr'!$I$33*I427</f>
        <v>1064.895318938542</v>
      </c>
      <c r="K427" s="79">
        <f t="shared" si="94"/>
        <v>7</v>
      </c>
      <c r="L427" s="92">
        <f t="shared" si="95"/>
        <v>0.66505711362233577</v>
      </c>
      <c r="M427" s="79">
        <f t="shared" si="96"/>
        <v>65</v>
      </c>
      <c r="N427" s="79">
        <f>VLOOKUP(D427,'IBGE 2014'!$A$9:$I$120,3,0)/VLOOKUP(C427,'IBGE 2014'!$A$9:$I$120,3,0)</f>
        <v>0.91816673421960171</v>
      </c>
      <c r="O427" s="79">
        <f>VLOOKUP(D427,'IBGE 2014'!$A$9:$I$120,6,0)</f>
        <v>10.361611814973374</v>
      </c>
      <c r="P427" s="80">
        <f t="shared" si="97"/>
        <v>87590.71778851097</v>
      </c>
      <c r="Q427" s="80">
        <f t="shared" si="98"/>
        <v>23567.998999999996</v>
      </c>
      <c r="R427" s="80">
        <f t="shared" si="99"/>
        <v>64022.718788510974</v>
      </c>
      <c r="S427" s="80">
        <f t="shared" si="100"/>
        <v>6</v>
      </c>
      <c r="T427" s="80">
        <f t="shared" si="101"/>
        <v>0.70496054043967604</v>
      </c>
      <c r="U427" s="80">
        <f>VLOOKUP(D427,'IBGE 2014'!$A$9:$I$120,3,0)/VLOOKUP(C427+1,'IBGE 2014'!$A$9:$I$120,3,0)</f>
        <v>0.9271441851467348</v>
      </c>
      <c r="V427" s="80">
        <f t="shared" si="102"/>
        <v>93753.971846778877</v>
      </c>
      <c r="W427" s="80">
        <f t="shared" si="103"/>
        <v>20201.141999999996</v>
      </c>
      <c r="X427" s="80">
        <f t="shared" si="104"/>
        <v>73552.829846778885</v>
      </c>
      <c r="Y427" s="120"/>
    </row>
    <row r="428" spans="1:25">
      <c r="A428" s="77">
        <v>416</v>
      </c>
      <c r="B428" s="79">
        <v>1</v>
      </c>
      <c r="C428" s="78">
        <v>54</v>
      </c>
      <c r="D428" s="78">
        <f t="shared" si="90"/>
        <v>64</v>
      </c>
      <c r="E428" s="79">
        <f t="shared" si="91"/>
        <v>65</v>
      </c>
      <c r="F428" s="79">
        <v>25</v>
      </c>
      <c r="G428" s="79">
        <f t="shared" si="92"/>
        <v>10</v>
      </c>
      <c r="H428" s="79">
        <f t="shared" si="93"/>
        <v>10</v>
      </c>
      <c r="I428" s="80">
        <v>1752.81</v>
      </c>
      <c r="J428" s="80">
        <f>'Fator aplicado no salr'!$I$33*I428</f>
        <v>1549.526119864408</v>
      </c>
      <c r="K428" s="79">
        <f t="shared" si="94"/>
        <v>10</v>
      </c>
      <c r="L428" s="92">
        <f t="shared" si="95"/>
        <v>0.55839477691511752</v>
      </c>
      <c r="M428" s="79">
        <f t="shared" si="96"/>
        <v>64</v>
      </c>
      <c r="N428" s="79">
        <f>VLOOKUP(D428,'IBGE 2014'!$A$9:$I$120,3,0)/VLOOKUP(C428,'IBGE 2014'!$A$9:$I$120,3,0)</f>
        <v>0.90217138301380595</v>
      </c>
      <c r="O428" s="79">
        <f>VLOOKUP(D428,'IBGE 2014'!$A$9:$I$120,6,0)</f>
        <v>10.595687644814832</v>
      </c>
      <c r="P428" s="80">
        <f t="shared" si="97"/>
        <v>107523.1044986036</v>
      </c>
      <c r="Q428" s="80">
        <f t="shared" si="98"/>
        <v>48991.039499999999</v>
      </c>
      <c r="R428" s="80">
        <f t="shared" si="99"/>
        <v>58532.064998603601</v>
      </c>
      <c r="S428" s="80">
        <f t="shared" si="100"/>
        <v>9</v>
      </c>
      <c r="T428" s="80">
        <f t="shared" si="101"/>
        <v>0.59189846353002462</v>
      </c>
      <c r="U428" s="80">
        <f>VLOOKUP(D428,'IBGE 2014'!$A$9:$I$120,3,0)/VLOOKUP(C428+1,'IBGE 2014'!$A$9:$I$120,3,0)</f>
        <v>0.90879898659350689</v>
      </c>
      <c r="V428" s="80">
        <f t="shared" si="102"/>
        <v>114811.77928956402</v>
      </c>
      <c r="W428" s="80">
        <f t="shared" si="103"/>
        <v>44091.935549999995</v>
      </c>
      <c r="X428" s="80">
        <f t="shared" si="104"/>
        <v>70719.843739564021</v>
      </c>
      <c r="Y428" s="120"/>
    </row>
    <row r="429" spans="1:25">
      <c r="A429" s="77">
        <v>417</v>
      </c>
      <c r="B429" s="79">
        <v>1</v>
      </c>
      <c r="C429" s="78">
        <v>51</v>
      </c>
      <c r="D429" s="78">
        <f t="shared" si="90"/>
        <v>61</v>
      </c>
      <c r="E429" s="79">
        <f t="shared" si="91"/>
        <v>65</v>
      </c>
      <c r="F429" s="79">
        <v>25</v>
      </c>
      <c r="G429" s="79">
        <f t="shared" si="92"/>
        <v>10</v>
      </c>
      <c r="H429" s="79">
        <f t="shared" si="93"/>
        <v>10</v>
      </c>
      <c r="I429" s="80">
        <v>1204.5999999999999</v>
      </c>
      <c r="J429" s="80">
        <f>'Fator aplicado no salr'!$I$33*I429</f>
        <v>1064.895318938542</v>
      </c>
      <c r="K429" s="79">
        <f t="shared" si="94"/>
        <v>10</v>
      </c>
      <c r="L429" s="92">
        <f t="shared" si="95"/>
        <v>0.55839477691511752</v>
      </c>
      <c r="M429" s="79">
        <f t="shared" si="96"/>
        <v>61</v>
      </c>
      <c r="N429" s="79">
        <f>VLOOKUP(D429,'IBGE 2014'!$A$9:$I$120,3,0)/VLOOKUP(C429,'IBGE 2014'!$A$9:$I$120,3,0)</f>
        <v>0.92025600747232905</v>
      </c>
      <c r="O429" s="79">
        <f>VLOOKUP(D429,'IBGE 2014'!$A$9:$I$120,6,0)</f>
        <v>11.26894206432668</v>
      </c>
      <c r="P429" s="80">
        <f t="shared" si="97"/>
        <v>80164.746757568108</v>
      </c>
      <c r="Q429" s="80">
        <f t="shared" si="98"/>
        <v>33668.569999999992</v>
      </c>
      <c r="R429" s="80">
        <f t="shared" si="99"/>
        <v>46496.176757568115</v>
      </c>
      <c r="S429" s="80">
        <f t="shared" si="100"/>
        <v>9</v>
      </c>
      <c r="T429" s="80">
        <f t="shared" si="101"/>
        <v>0.59189846353002462</v>
      </c>
      <c r="U429" s="80">
        <f>VLOOKUP(D429,'IBGE 2014'!$A$9:$I$120,3,0)/VLOOKUP(C429+1,'IBGE 2014'!$A$9:$I$120,3,0)</f>
        <v>0.92569879179023717</v>
      </c>
      <c r="V429" s="80">
        <f t="shared" si="102"/>
        <v>85477.207572671497</v>
      </c>
      <c r="W429" s="80">
        <f t="shared" si="103"/>
        <v>30301.712999999996</v>
      </c>
      <c r="X429" s="80">
        <f t="shared" si="104"/>
        <v>55175.494572671501</v>
      </c>
      <c r="Y429" s="120"/>
    </row>
    <row r="430" spans="1:25">
      <c r="A430" s="77">
        <v>418</v>
      </c>
      <c r="B430" s="79">
        <v>1</v>
      </c>
      <c r="C430" s="78">
        <v>50</v>
      </c>
      <c r="D430" s="78">
        <f t="shared" si="90"/>
        <v>60</v>
      </c>
      <c r="E430" s="79">
        <f t="shared" si="91"/>
        <v>65</v>
      </c>
      <c r="F430" s="79">
        <v>25</v>
      </c>
      <c r="G430" s="79">
        <f t="shared" si="92"/>
        <v>10</v>
      </c>
      <c r="H430" s="79">
        <f t="shared" si="93"/>
        <v>10</v>
      </c>
      <c r="I430" s="80">
        <v>1204.5999999999999</v>
      </c>
      <c r="J430" s="80">
        <f>'Fator aplicado no salr'!$I$33*I430</f>
        <v>1064.895318938542</v>
      </c>
      <c r="K430" s="79">
        <f t="shared" si="94"/>
        <v>10</v>
      </c>
      <c r="L430" s="92">
        <f t="shared" si="95"/>
        <v>0.55839477691511752</v>
      </c>
      <c r="M430" s="79">
        <f t="shared" si="96"/>
        <v>60</v>
      </c>
      <c r="N430" s="79">
        <f>VLOOKUP(D430,'IBGE 2014'!$A$9:$I$120,3,0)/VLOOKUP(C430,'IBGE 2014'!$A$9:$I$120,3,0)</f>
        <v>0.92550978819157592</v>
      </c>
      <c r="O430" s="79">
        <f>VLOOKUP(D430,'IBGE 2014'!$A$9:$I$120,6,0)</f>
        <v>11.482229001501651</v>
      </c>
      <c r="P430" s="80">
        <f t="shared" si="97"/>
        <v>82148.348720903989</v>
      </c>
      <c r="Q430" s="80">
        <f t="shared" si="98"/>
        <v>33668.569999999992</v>
      </c>
      <c r="R430" s="80">
        <f t="shared" si="99"/>
        <v>48479.778720903996</v>
      </c>
      <c r="S430" s="80">
        <f t="shared" si="100"/>
        <v>9</v>
      </c>
      <c r="T430" s="80">
        <f t="shared" si="101"/>
        <v>0.59189846353002462</v>
      </c>
      <c r="U430" s="80">
        <f>VLOOKUP(D430,'IBGE 2014'!$A$9:$I$120,3,0)/VLOOKUP(C430+1,'IBGE 2014'!$A$9:$I$120,3,0)</f>
        <v>0.93059405782792626</v>
      </c>
      <c r="V430" s="80">
        <f t="shared" si="102"/>
        <v>87555.606785305034</v>
      </c>
      <c r="W430" s="80">
        <f t="shared" si="103"/>
        <v>30301.712999999996</v>
      </c>
      <c r="X430" s="80">
        <f t="shared" si="104"/>
        <v>57253.893785305037</v>
      </c>
      <c r="Y430" s="120"/>
    </row>
    <row r="431" spans="1:25">
      <c r="A431" s="77">
        <v>419</v>
      </c>
      <c r="B431" s="79">
        <v>2</v>
      </c>
      <c r="C431" s="78">
        <v>48</v>
      </c>
      <c r="D431" s="78">
        <f t="shared" si="90"/>
        <v>55</v>
      </c>
      <c r="E431" s="79">
        <f t="shared" si="91"/>
        <v>60</v>
      </c>
      <c r="F431" s="79">
        <v>25</v>
      </c>
      <c r="G431" s="79">
        <f t="shared" si="92"/>
        <v>5</v>
      </c>
      <c r="H431" s="79">
        <f t="shared" si="93"/>
        <v>7</v>
      </c>
      <c r="I431" s="80">
        <v>11612.34</v>
      </c>
      <c r="J431" s="80">
        <f>'Fator aplicado no salr'!$I$33*I431</f>
        <v>10265.587338471518</v>
      </c>
      <c r="K431" s="79">
        <f t="shared" si="94"/>
        <v>7</v>
      </c>
      <c r="L431" s="92">
        <f t="shared" si="95"/>
        <v>0.66505711362233577</v>
      </c>
      <c r="M431" s="79">
        <f t="shared" si="96"/>
        <v>55</v>
      </c>
      <c r="N431" s="79">
        <f>VLOOKUP(D431,'IBGE 2014'!$A$9:$I$120,3,0)/VLOOKUP(C431,'IBGE 2014'!$A$9:$I$120,3,0)</f>
        <v>0.95918664064922943</v>
      </c>
      <c r="O431" s="79">
        <f>VLOOKUP(D431,'IBGE 2014'!$A$9:$I$120,6,0)</f>
        <v>12.461864196915771</v>
      </c>
      <c r="P431" s="80">
        <f t="shared" si="97"/>
        <v>1060894.5865266195</v>
      </c>
      <c r="Q431" s="80">
        <f t="shared" si="98"/>
        <v>277511.41973386123</v>
      </c>
      <c r="R431" s="80">
        <f t="shared" si="99"/>
        <v>783383.16679275827</v>
      </c>
      <c r="S431" s="80">
        <f t="shared" si="100"/>
        <v>6</v>
      </c>
      <c r="T431" s="80">
        <f t="shared" si="101"/>
        <v>0.70496054043967604</v>
      </c>
      <c r="U431" s="80">
        <f>VLOOKUP(D431,'IBGE 2014'!$A$9:$I$120,3,0)/VLOOKUP(C431+1,'IBGE 2014'!$A$9:$I$120,3,0)</f>
        <v>0.96373216126033501</v>
      </c>
      <c r="V431" s="80">
        <f t="shared" si="102"/>
        <v>1129877.4198665866</v>
      </c>
      <c r="W431" s="80">
        <f t="shared" si="103"/>
        <v>248326.63939766298</v>
      </c>
      <c r="X431" s="80">
        <f t="shared" si="104"/>
        <v>881550.78046892362</v>
      </c>
      <c r="Y431" s="120"/>
    </row>
    <row r="432" spans="1:25">
      <c r="A432" s="77">
        <v>420</v>
      </c>
      <c r="B432" s="79">
        <v>1</v>
      </c>
      <c r="C432" s="78">
        <v>48</v>
      </c>
      <c r="D432" s="78">
        <f t="shared" si="90"/>
        <v>60</v>
      </c>
      <c r="E432" s="79">
        <f t="shared" si="91"/>
        <v>65</v>
      </c>
      <c r="F432" s="79">
        <v>25</v>
      </c>
      <c r="G432" s="79">
        <f t="shared" si="92"/>
        <v>10</v>
      </c>
      <c r="H432" s="79">
        <f t="shared" si="93"/>
        <v>12</v>
      </c>
      <c r="I432" s="80">
        <v>2505.5700000000002</v>
      </c>
      <c r="J432" s="80">
        <f>'Fator aplicado no salr'!$I$33*I432</f>
        <v>2214.9840314401818</v>
      </c>
      <c r="K432" s="79">
        <f t="shared" si="94"/>
        <v>12</v>
      </c>
      <c r="L432" s="92">
        <f t="shared" si="95"/>
        <v>0.49696936357700011</v>
      </c>
      <c r="M432" s="79">
        <f t="shared" si="96"/>
        <v>60</v>
      </c>
      <c r="N432" s="79">
        <f>VLOOKUP(D432,'IBGE 2014'!$A$9:$I$120,3,0)/VLOOKUP(C432,'IBGE 2014'!$A$9:$I$120,3,0)</f>
        <v>0.91646859270948466</v>
      </c>
      <c r="O432" s="79">
        <f>VLOOKUP(D432,'IBGE 2014'!$A$9:$I$120,6,0)</f>
        <v>11.482229001501651</v>
      </c>
      <c r="P432" s="80">
        <f t="shared" si="97"/>
        <v>150586.9576584117</v>
      </c>
      <c r="Q432" s="80">
        <f t="shared" si="98"/>
        <v>84036.817800000004</v>
      </c>
      <c r="R432" s="80">
        <f t="shared" si="99"/>
        <v>66550.139858411698</v>
      </c>
      <c r="S432" s="80">
        <f t="shared" si="100"/>
        <v>11</v>
      </c>
      <c r="T432" s="80">
        <f t="shared" si="101"/>
        <v>0.52678752539162021</v>
      </c>
      <c r="U432" s="80">
        <f>VLOOKUP(D432,'IBGE 2014'!$A$9:$I$120,3,0)/VLOOKUP(C432+1,'IBGE 2014'!$A$9:$I$120,3,0)</f>
        <v>0.92081167538083242</v>
      </c>
      <c r="V432" s="80">
        <f t="shared" si="102"/>
        <v>160378.61380903173</v>
      </c>
      <c r="W432" s="80">
        <f t="shared" si="103"/>
        <v>77033.749649999998</v>
      </c>
      <c r="X432" s="80">
        <f t="shared" si="104"/>
        <v>83344.864159031727</v>
      </c>
      <c r="Y432" s="120"/>
    </row>
    <row r="433" spans="1:25">
      <c r="A433" s="77">
        <v>421</v>
      </c>
      <c r="B433" s="79">
        <v>2</v>
      </c>
      <c r="C433" s="78">
        <v>49</v>
      </c>
      <c r="D433" s="78">
        <f t="shared" si="90"/>
        <v>55</v>
      </c>
      <c r="E433" s="79">
        <f t="shared" si="91"/>
        <v>60</v>
      </c>
      <c r="F433" s="79">
        <v>25</v>
      </c>
      <c r="G433" s="79">
        <f t="shared" si="92"/>
        <v>5</v>
      </c>
      <c r="H433" s="79">
        <f t="shared" si="93"/>
        <v>6</v>
      </c>
      <c r="I433" s="80">
        <v>2505.5700000000002</v>
      </c>
      <c r="J433" s="80">
        <f>'Fator aplicado no salr'!$I$33*I433</f>
        <v>2214.9840314401818</v>
      </c>
      <c r="K433" s="79">
        <f t="shared" si="94"/>
        <v>6</v>
      </c>
      <c r="L433" s="92">
        <f t="shared" si="95"/>
        <v>0.70496054043967604</v>
      </c>
      <c r="M433" s="79">
        <f t="shared" si="96"/>
        <v>55</v>
      </c>
      <c r="N433" s="79">
        <f>VLOOKUP(D433,'IBGE 2014'!$A$9:$I$120,3,0)/VLOOKUP(C433,'IBGE 2014'!$A$9:$I$120,3,0)</f>
        <v>0.96373216126033501</v>
      </c>
      <c r="O433" s="79">
        <f>VLOOKUP(D433,'IBGE 2014'!$A$9:$I$120,6,0)</f>
        <v>12.461864196915771</v>
      </c>
      <c r="P433" s="80">
        <f t="shared" si="97"/>
        <v>243791.25713638455</v>
      </c>
      <c r="Q433" s="80">
        <f t="shared" si="98"/>
        <v>42018.408900000002</v>
      </c>
      <c r="R433" s="80">
        <f t="shared" si="99"/>
        <v>201772.84823638454</v>
      </c>
      <c r="S433" s="80">
        <f t="shared" si="100"/>
        <v>5</v>
      </c>
      <c r="T433" s="80">
        <f t="shared" si="101"/>
        <v>0.74725817286605678</v>
      </c>
      <c r="U433" s="80">
        <f>VLOOKUP(D433,'IBGE 2014'!$A$9:$I$120,3,0)/VLOOKUP(C433+1,'IBGE 2014'!$A$9:$I$120,3,0)</f>
        <v>0.96864926052612155</v>
      </c>
      <c r="V433" s="80">
        <f t="shared" si="102"/>
        <v>259737.22188269621</v>
      </c>
      <c r="W433" s="80">
        <f t="shared" si="103"/>
        <v>35015.340750000003</v>
      </c>
      <c r="X433" s="80">
        <f t="shared" si="104"/>
        <v>224721.8811326962</v>
      </c>
      <c r="Y433" s="120"/>
    </row>
    <row r="434" spans="1:25">
      <c r="A434" s="77">
        <v>422</v>
      </c>
      <c r="B434" s="79">
        <v>2</v>
      </c>
      <c r="C434" s="78">
        <v>46</v>
      </c>
      <c r="D434" s="78">
        <f t="shared" si="90"/>
        <v>55</v>
      </c>
      <c r="E434" s="79">
        <f t="shared" si="91"/>
        <v>60</v>
      </c>
      <c r="F434" s="79">
        <v>25</v>
      </c>
      <c r="G434" s="79">
        <f t="shared" si="92"/>
        <v>5</v>
      </c>
      <c r="H434" s="79">
        <f t="shared" si="93"/>
        <v>9</v>
      </c>
      <c r="I434" s="80">
        <v>3308.51</v>
      </c>
      <c r="J434" s="80">
        <f>'Fator aplicado no salr'!$I$33*I434</f>
        <v>2924.8022676916453</v>
      </c>
      <c r="K434" s="79">
        <f t="shared" si="94"/>
        <v>9</v>
      </c>
      <c r="L434" s="92">
        <f t="shared" si="95"/>
        <v>0.59189846353002462</v>
      </c>
      <c r="M434" s="79">
        <f t="shared" si="96"/>
        <v>55</v>
      </c>
      <c r="N434" s="79">
        <f>VLOOKUP(D434,'IBGE 2014'!$A$9:$I$120,3,0)/VLOOKUP(C434,'IBGE 2014'!$A$9:$I$120,3,0)</f>
        <v>0.95110628182128787</v>
      </c>
      <c r="O434" s="79">
        <f>VLOOKUP(D434,'IBGE 2014'!$A$9:$I$120,6,0)</f>
        <v>12.461864196915771</v>
      </c>
      <c r="P434" s="80">
        <f t="shared" si="97"/>
        <v>266746.7520028415</v>
      </c>
      <c r="Q434" s="80">
        <f t="shared" si="98"/>
        <v>83225.569049999991</v>
      </c>
      <c r="R434" s="80">
        <f t="shared" si="99"/>
        <v>183521.18295284151</v>
      </c>
      <c r="S434" s="80">
        <f t="shared" si="100"/>
        <v>8</v>
      </c>
      <c r="T434" s="80">
        <f t="shared" si="101"/>
        <v>0.62741237134182615</v>
      </c>
      <c r="U434" s="80">
        <f>VLOOKUP(D434,'IBGE 2014'!$A$9:$I$120,3,0)/VLOOKUP(C434+1,'IBGE 2014'!$A$9:$I$120,3,0)</f>
        <v>0.95498601871751687</v>
      </c>
      <c r="V434" s="80">
        <f t="shared" si="102"/>
        <v>283904.95256325207</v>
      </c>
      <c r="W434" s="80">
        <f t="shared" si="103"/>
        <v>73978.283599999995</v>
      </c>
      <c r="X434" s="80">
        <f t="shared" si="104"/>
        <v>209926.66896325207</v>
      </c>
      <c r="Y434" s="120"/>
    </row>
    <row r="435" spans="1:25">
      <c r="A435" s="77">
        <v>423</v>
      </c>
      <c r="B435" s="79">
        <v>2</v>
      </c>
      <c r="C435" s="78">
        <v>46</v>
      </c>
      <c r="D435" s="78">
        <f t="shared" si="90"/>
        <v>55</v>
      </c>
      <c r="E435" s="79">
        <f t="shared" si="91"/>
        <v>60</v>
      </c>
      <c r="F435" s="79">
        <v>25</v>
      </c>
      <c r="G435" s="79">
        <f t="shared" si="92"/>
        <v>5</v>
      </c>
      <c r="H435" s="79">
        <f t="shared" si="93"/>
        <v>9</v>
      </c>
      <c r="I435" s="80">
        <v>2698.31</v>
      </c>
      <c r="J435" s="80">
        <f>'Fator aplicado no salr'!$I$33*I435</f>
        <v>2385.3708185663768</v>
      </c>
      <c r="K435" s="79">
        <f t="shared" si="94"/>
        <v>9</v>
      </c>
      <c r="L435" s="92">
        <f t="shared" si="95"/>
        <v>0.59189846353002462</v>
      </c>
      <c r="M435" s="79">
        <f t="shared" si="96"/>
        <v>55</v>
      </c>
      <c r="N435" s="79">
        <f>VLOOKUP(D435,'IBGE 2014'!$A$9:$I$120,3,0)/VLOOKUP(C435,'IBGE 2014'!$A$9:$I$120,3,0)</f>
        <v>0.95110628182128787</v>
      </c>
      <c r="O435" s="79">
        <f>VLOOKUP(D435,'IBGE 2014'!$A$9:$I$120,6,0)</f>
        <v>12.461864196915771</v>
      </c>
      <c r="P435" s="80">
        <f t="shared" si="97"/>
        <v>217549.72129350895</v>
      </c>
      <c r="Q435" s="80">
        <f t="shared" si="98"/>
        <v>67875.98805</v>
      </c>
      <c r="R435" s="80">
        <f t="shared" si="99"/>
        <v>149673.73324350896</v>
      </c>
      <c r="S435" s="80">
        <f t="shared" si="100"/>
        <v>8</v>
      </c>
      <c r="T435" s="80">
        <f t="shared" si="101"/>
        <v>0.62741237134182615</v>
      </c>
      <c r="U435" s="80">
        <f>VLOOKUP(D435,'IBGE 2014'!$A$9:$I$120,3,0)/VLOOKUP(C435+1,'IBGE 2014'!$A$9:$I$120,3,0)</f>
        <v>0.95498601871751687</v>
      </c>
      <c r="V435" s="80">
        <f t="shared" si="102"/>
        <v>231543.37528100226</v>
      </c>
      <c r="W435" s="80">
        <f t="shared" si="103"/>
        <v>60334.211600000002</v>
      </c>
      <c r="X435" s="80">
        <f t="shared" si="104"/>
        <v>171209.16368100225</v>
      </c>
      <c r="Y435" s="120"/>
    </row>
    <row r="436" spans="1:25">
      <c r="A436" s="77">
        <v>424</v>
      </c>
      <c r="B436" s="79">
        <v>1</v>
      </c>
      <c r="C436" s="78">
        <v>49</v>
      </c>
      <c r="D436" s="78">
        <f t="shared" si="90"/>
        <v>60</v>
      </c>
      <c r="E436" s="79">
        <f t="shared" si="91"/>
        <v>65</v>
      </c>
      <c r="F436" s="79">
        <v>25</v>
      </c>
      <c r="G436" s="79">
        <f t="shared" si="92"/>
        <v>10</v>
      </c>
      <c r="H436" s="79">
        <f t="shared" si="93"/>
        <v>11</v>
      </c>
      <c r="I436" s="80">
        <v>2505.5700000000002</v>
      </c>
      <c r="J436" s="80">
        <f>'Fator aplicado no salr'!$I$33*I436</f>
        <v>2214.9840314401818</v>
      </c>
      <c r="K436" s="79">
        <f t="shared" si="94"/>
        <v>11</v>
      </c>
      <c r="L436" s="92">
        <f t="shared" si="95"/>
        <v>0.52678752539162021</v>
      </c>
      <c r="M436" s="79">
        <f t="shared" si="96"/>
        <v>60</v>
      </c>
      <c r="N436" s="79">
        <f>VLOOKUP(D436,'IBGE 2014'!$A$9:$I$120,3,0)/VLOOKUP(C436,'IBGE 2014'!$A$9:$I$120,3,0)</f>
        <v>0.92081167538083242</v>
      </c>
      <c r="O436" s="79">
        <f>VLOOKUP(D436,'IBGE 2014'!$A$9:$I$120,6,0)</f>
        <v>11.482229001501651</v>
      </c>
      <c r="P436" s="80">
        <f t="shared" si="97"/>
        <v>160378.61380903175</v>
      </c>
      <c r="Q436" s="80">
        <f t="shared" si="98"/>
        <v>77033.749649999998</v>
      </c>
      <c r="R436" s="80">
        <f t="shared" si="99"/>
        <v>83344.864159031757</v>
      </c>
      <c r="S436" s="80">
        <f t="shared" si="100"/>
        <v>10</v>
      </c>
      <c r="T436" s="80">
        <f t="shared" si="101"/>
        <v>0.55839477691511752</v>
      </c>
      <c r="U436" s="80">
        <f>VLOOKUP(D436,'IBGE 2014'!$A$9:$I$120,3,0)/VLOOKUP(C436+1,'IBGE 2014'!$A$9:$I$120,3,0)</f>
        <v>0.92550978819157592</v>
      </c>
      <c r="V436" s="80">
        <f t="shared" si="102"/>
        <v>170868.70173056234</v>
      </c>
      <c r="W436" s="80">
        <f t="shared" si="103"/>
        <v>70030.681500000006</v>
      </c>
      <c r="X436" s="80">
        <f t="shared" si="104"/>
        <v>100838.02023056234</v>
      </c>
      <c r="Y436" s="120"/>
    </row>
    <row r="437" spans="1:25">
      <c r="A437" s="77">
        <v>425</v>
      </c>
      <c r="B437" s="79">
        <v>2</v>
      </c>
      <c r="C437" s="78">
        <v>45</v>
      </c>
      <c r="D437" s="78">
        <f t="shared" si="90"/>
        <v>55</v>
      </c>
      <c r="E437" s="79">
        <f t="shared" si="91"/>
        <v>60</v>
      </c>
      <c r="F437" s="79">
        <v>25</v>
      </c>
      <c r="G437" s="79">
        <f t="shared" si="92"/>
        <v>5</v>
      </c>
      <c r="H437" s="79">
        <f t="shared" si="93"/>
        <v>10</v>
      </c>
      <c r="I437" s="80">
        <v>2698.31</v>
      </c>
      <c r="J437" s="80">
        <f>'Fator aplicado no salr'!$I$33*I437</f>
        <v>2385.3708185663768</v>
      </c>
      <c r="K437" s="79">
        <f t="shared" si="94"/>
        <v>10</v>
      </c>
      <c r="L437" s="92">
        <f t="shared" si="95"/>
        <v>0.55839477691511752</v>
      </c>
      <c r="M437" s="79">
        <f t="shared" si="96"/>
        <v>55</v>
      </c>
      <c r="N437" s="79">
        <f>VLOOKUP(D437,'IBGE 2014'!$A$9:$I$120,3,0)/VLOOKUP(C437,'IBGE 2014'!$A$9:$I$120,3,0)</f>
        <v>0.9475234563228615</v>
      </c>
      <c r="O437" s="79">
        <f>VLOOKUP(D437,'IBGE 2014'!$A$9:$I$120,6,0)</f>
        <v>12.461864196915771</v>
      </c>
      <c r="P437" s="80">
        <f t="shared" si="97"/>
        <v>204462.4619176368</v>
      </c>
      <c r="Q437" s="80">
        <f t="shared" si="98"/>
        <v>75417.764500000005</v>
      </c>
      <c r="R437" s="80">
        <f t="shared" si="99"/>
        <v>129044.69741763679</v>
      </c>
      <c r="S437" s="80">
        <f t="shared" si="100"/>
        <v>9</v>
      </c>
      <c r="T437" s="80">
        <f t="shared" si="101"/>
        <v>0.59189846353002462</v>
      </c>
      <c r="U437" s="80">
        <f>VLOOKUP(D437,'IBGE 2014'!$A$9:$I$120,3,0)/VLOOKUP(C437+1,'IBGE 2014'!$A$9:$I$120,3,0)</f>
        <v>0.95110628182128787</v>
      </c>
      <c r="V437" s="80">
        <f t="shared" si="102"/>
        <v>217549.72129350895</v>
      </c>
      <c r="W437" s="80">
        <f t="shared" si="103"/>
        <v>67875.98805</v>
      </c>
      <c r="X437" s="80">
        <f t="shared" si="104"/>
        <v>149673.73324350896</v>
      </c>
      <c r="Y437" s="120"/>
    </row>
    <row r="438" spans="1:25">
      <c r="A438" s="77">
        <v>426</v>
      </c>
      <c r="B438" s="79">
        <v>2</v>
      </c>
      <c r="C438" s="78">
        <v>48</v>
      </c>
      <c r="D438" s="78">
        <f t="shared" si="90"/>
        <v>55</v>
      </c>
      <c r="E438" s="79">
        <f t="shared" si="91"/>
        <v>60</v>
      </c>
      <c r="F438" s="79">
        <v>25</v>
      </c>
      <c r="G438" s="79">
        <f t="shared" si="92"/>
        <v>5</v>
      </c>
      <c r="H438" s="79">
        <f t="shared" si="93"/>
        <v>7</v>
      </c>
      <c r="I438" s="80">
        <v>2698.31</v>
      </c>
      <c r="J438" s="80">
        <f>'Fator aplicado no salr'!$I$33*I438</f>
        <v>2385.3708185663768</v>
      </c>
      <c r="K438" s="79">
        <f t="shared" si="94"/>
        <v>7</v>
      </c>
      <c r="L438" s="92">
        <f t="shared" si="95"/>
        <v>0.66505711362233577</v>
      </c>
      <c r="M438" s="79">
        <f t="shared" si="96"/>
        <v>55</v>
      </c>
      <c r="N438" s="79">
        <f>VLOOKUP(D438,'IBGE 2014'!$A$9:$I$120,3,0)/VLOOKUP(C438,'IBGE 2014'!$A$9:$I$120,3,0)</f>
        <v>0.95918664064922943</v>
      </c>
      <c r="O438" s="79">
        <f>VLOOKUP(D438,'IBGE 2014'!$A$9:$I$120,6,0)</f>
        <v>12.461864196915771</v>
      </c>
      <c r="P438" s="80">
        <f t="shared" si="97"/>
        <v>246515.55774035575</v>
      </c>
      <c r="Q438" s="80">
        <f t="shared" si="98"/>
        <v>52792.435150000005</v>
      </c>
      <c r="R438" s="80">
        <f t="shared" si="99"/>
        <v>193723.12259035575</v>
      </c>
      <c r="S438" s="80">
        <f t="shared" si="100"/>
        <v>6</v>
      </c>
      <c r="T438" s="80">
        <f t="shared" si="101"/>
        <v>0.70496054043967604</v>
      </c>
      <c r="U438" s="80">
        <f>VLOOKUP(D438,'IBGE 2014'!$A$9:$I$120,3,0)/VLOOKUP(C438+1,'IBGE 2014'!$A$9:$I$120,3,0)</f>
        <v>0.96373216126033501</v>
      </c>
      <c r="V438" s="80">
        <f t="shared" si="102"/>
        <v>262544.804991949</v>
      </c>
      <c r="W438" s="80">
        <f t="shared" si="103"/>
        <v>45250.6587</v>
      </c>
      <c r="X438" s="80">
        <f t="shared" si="104"/>
        <v>217294.146291949</v>
      </c>
      <c r="Y438" s="120"/>
    </row>
    <row r="439" spans="1:25">
      <c r="A439" s="77">
        <v>427</v>
      </c>
      <c r="B439" s="79">
        <v>2</v>
      </c>
      <c r="C439" s="78">
        <v>52</v>
      </c>
      <c r="D439" s="78">
        <f t="shared" si="90"/>
        <v>57</v>
      </c>
      <c r="E439" s="79">
        <f t="shared" si="91"/>
        <v>60</v>
      </c>
      <c r="F439" s="79">
        <v>25</v>
      </c>
      <c r="G439" s="79">
        <f t="shared" si="92"/>
        <v>5</v>
      </c>
      <c r="H439" s="79">
        <f t="shared" si="93"/>
        <v>5</v>
      </c>
      <c r="I439" s="80">
        <v>2505.5700000000002</v>
      </c>
      <c r="J439" s="80">
        <f>'Fator aplicado no salr'!$I$33*I439</f>
        <v>2214.9840314401818</v>
      </c>
      <c r="K439" s="79">
        <f t="shared" si="94"/>
        <v>5</v>
      </c>
      <c r="L439" s="92">
        <f t="shared" si="95"/>
        <v>0.74725817286605678</v>
      </c>
      <c r="M439" s="79">
        <f t="shared" si="96"/>
        <v>57</v>
      </c>
      <c r="N439" s="79">
        <f>VLOOKUP(D439,'IBGE 2014'!$A$9:$I$120,3,0)/VLOOKUP(C439,'IBGE 2014'!$A$9:$I$120,3,0)</f>
        <v>0.96386638556376103</v>
      </c>
      <c r="O439" s="79">
        <f>VLOOKUP(D439,'IBGE 2014'!$A$9:$I$120,6,0)</f>
        <v>12.086645895133593</v>
      </c>
      <c r="P439" s="80">
        <f t="shared" si="97"/>
        <v>250672.82704908846</v>
      </c>
      <c r="Q439" s="80">
        <f t="shared" si="98"/>
        <v>35015.340750000003</v>
      </c>
      <c r="R439" s="80">
        <f t="shared" si="99"/>
        <v>215657.48629908846</v>
      </c>
      <c r="S439" s="80">
        <f t="shared" si="100"/>
        <v>4</v>
      </c>
      <c r="T439" s="80">
        <f t="shared" si="101"/>
        <v>0.79209366323802022</v>
      </c>
      <c r="U439" s="80">
        <f>VLOOKUP(D439,'IBGE 2014'!$A$9:$I$120,3,0)/VLOOKUP(C439+1,'IBGE 2014'!$A$9:$I$120,3,0)</f>
        <v>0.96999905495548944</v>
      </c>
      <c r="V439" s="80">
        <f t="shared" si="102"/>
        <v>267403.81604896724</v>
      </c>
      <c r="W439" s="80">
        <f t="shared" si="103"/>
        <v>28012.2726</v>
      </c>
      <c r="X439" s="80">
        <f t="shared" si="104"/>
        <v>239391.54344896725</v>
      </c>
      <c r="Y439" s="120"/>
    </row>
    <row r="440" spans="1:25">
      <c r="A440" s="77">
        <v>428</v>
      </c>
      <c r="B440" s="79">
        <v>2</v>
      </c>
      <c r="C440" s="78">
        <v>55</v>
      </c>
      <c r="D440" s="78">
        <f t="shared" si="90"/>
        <v>60</v>
      </c>
      <c r="E440" s="79">
        <f t="shared" si="91"/>
        <v>60</v>
      </c>
      <c r="F440" s="79">
        <v>25</v>
      </c>
      <c r="G440" s="79">
        <f t="shared" si="92"/>
        <v>5</v>
      </c>
      <c r="H440" s="79">
        <f t="shared" si="93"/>
        <v>5</v>
      </c>
      <c r="I440" s="80">
        <v>2842.86</v>
      </c>
      <c r="J440" s="80">
        <f>'Fator aplicado no salr'!$I$33*I440</f>
        <v>2513.1564887909876</v>
      </c>
      <c r="K440" s="79">
        <f t="shared" si="94"/>
        <v>5</v>
      </c>
      <c r="L440" s="92">
        <f t="shared" si="95"/>
        <v>0.74725817286605678</v>
      </c>
      <c r="M440" s="79">
        <f t="shared" si="96"/>
        <v>60</v>
      </c>
      <c r="N440" s="79">
        <f>VLOOKUP(D440,'IBGE 2014'!$A$9:$I$120,3,0)/VLOOKUP(C440,'IBGE 2014'!$A$9:$I$120,3,0)</f>
        <v>0.95546430055486298</v>
      </c>
      <c r="O440" s="79">
        <f>VLOOKUP(D440,'IBGE 2014'!$A$9:$I$120,6,0)</f>
        <v>11.482229001501651</v>
      </c>
      <c r="P440" s="80">
        <f t="shared" si="97"/>
        <v>267839.25426703953</v>
      </c>
      <c r="Q440" s="80">
        <f t="shared" si="98"/>
        <v>39728.968500000003</v>
      </c>
      <c r="R440" s="80">
        <f t="shared" si="99"/>
        <v>228110.28576703952</v>
      </c>
      <c r="S440" s="80">
        <f t="shared" si="100"/>
        <v>4</v>
      </c>
      <c r="T440" s="80">
        <f t="shared" si="101"/>
        <v>0.79209366323802022</v>
      </c>
      <c r="U440" s="80">
        <f>VLOOKUP(D440,'IBGE 2014'!$A$9:$I$120,3,0)/VLOOKUP(C440+1,'IBGE 2014'!$A$9:$I$120,3,0)</f>
        <v>0.96301096710891343</v>
      </c>
      <c r="V440" s="80">
        <f t="shared" si="102"/>
        <v>286152.04930162505</v>
      </c>
      <c r="W440" s="80">
        <f t="shared" si="103"/>
        <v>31783.174800000004</v>
      </c>
      <c r="X440" s="80">
        <f t="shared" si="104"/>
        <v>254368.87450162505</v>
      </c>
      <c r="Y440" s="120"/>
    </row>
    <row r="441" spans="1:25">
      <c r="A441" s="77">
        <v>429</v>
      </c>
      <c r="B441" s="79">
        <v>1</v>
      </c>
      <c r="C441" s="78">
        <v>57</v>
      </c>
      <c r="D441" s="78">
        <f t="shared" si="90"/>
        <v>65</v>
      </c>
      <c r="E441" s="79">
        <f t="shared" si="91"/>
        <v>65</v>
      </c>
      <c r="F441" s="79">
        <v>25</v>
      </c>
      <c r="G441" s="79">
        <f t="shared" si="92"/>
        <v>10</v>
      </c>
      <c r="H441" s="79">
        <f t="shared" si="93"/>
        <v>8</v>
      </c>
      <c r="I441" s="80">
        <v>3419.94</v>
      </c>
      <c r="J441" s="80">
        <f>'Fator aplicado no salr'!$I$33*I441</f>
        <v>3023.3090628014925</v>
      </c>
      <c r="K441" s="79">
        <f t="shared" si="94"/>
        <v>8</v>
      </c>
      <c r="L441" s="92">
        <f t="shared" si="95"/>
        <v>0.62741237134182615</v>
      </c>
      <c r="M441" s="79">
        <f t="shared" si="96"/>
        <v>65</v>
      </c>
      <c r="N441" s="79">
        <f>VLOOKUP(D441,'IBGE 2014'!$A$9:$I$120,3,0)/VLOOKUP(C441,'IBGE 2014'!$A$9:$I$120,3,0)</f>
        <v>0.90986809890589748</v>
      </c>
      <c r="O441" s="79">
        <f>VLOOKUP(D441,'IBGE 2014'!$A$9:$I$120,6,0)</f>
        <v>10.361611814973374</v>
      </c>
      <c r="P441" s="80">
        <f t="shared" si="97"/>
        <v>232479.53723199325</v>
      </c>
      <c r="Q441" s="80">
        <f t="shared" si="98"/>
        <v>76469.858399999997</v>
      </c>
      <c r="R441" s="80">
        <f t="shared" si="99"/>
        <v>156009.67883199325</v>
      </c>
      <c r="S441" s="80">
        <f t="shared" si="100"/>
        <v>7</v>
      </c>
      <c r="T441" s="80">
        <f t="shared" si="101"/>
        <v>0.66505711362233577</v>
      </c>
      <c r="U441" s="80">
        <f>VLOOKUP(D441,'IBGE 2014'!$A$9:$I$120,3,0)/VLOOKUP(C441+1,'IBGE 2014'!$A$9:$I$120,3,0)</f>
        <v>0.91816673421960171</v>
      </c>
      <c r="V441" s="80">
        <f t="shared" si="102"/>
        <v>248675.90851207063</v>
      </c>
      <c r="W441" s="80">
        <f t="shared" si="103"/>
        <v>66911.126099999994</v>
      </c>
      <c r="X441" s="80">
        <f t="shared" si="104"/>
        <v>181764.78241207064</v>
      </c>
      <c r="Y441" s="120"/>
    </row>
    <row r="442" spans="1:25">
      <c r="A442" s="77">
        <v>430</v>
      </c>
      <c r="B442" s="79">
        <v>1</v>
      </c>
      <c r="C442" s="78">
        <v>49</v>
      </c>
      <c r="D442" s="78">
        <f t="shared" si="90"/>
        <v>60</v>
      </c>
      <c r="E442" s="79">
        <f t="shared" si="91"/>
        <v>65</v>
      </c>
      <c r="F442" s="79">
        <v>25</v>
      </c>
      <c r="G442" s="79">
        <f t="shared" si="92"/>
        <v>10</v>
      </c>
      <c r="H442" s="79">
        <f t="shared" si="93"/>
        <v>11</v>
      </c>
      <c r="I442" s="80">
        <v>4214.87</v>
      </c>
      <c r="J442" s="80">
        <f>'Fator aplicado no salr'!$I$33*I442</f>
        <v>3726.0462667561787</v>
      </c>
      <c r="K442" s="79">
        <f t="shared" si="94"/>
        <v>11</v>
      </c>
      <c r="L442" s="92">
        <f t="shared" si="95"/>
        <v>0.52678752539162021</v>
      </c>
      <c r="M442" s="79">
        <f t="shared" si="96"/>
        <v>60</v>
      </c>
      <c r="N442" s="79">
        <f>VLOOKUP(D442,'IBGE 2014'!$A$9:$I$120,3,0)/VLOOKUP(C442,'IBGE 2014'!$A$9:$I$120,3,0)</f>
        <v>0.92081167538083242</v>
      </c>
      <c r="O442" s="79">
        <f>VLOOKUP(D442,'IBGE 2014'!$A$9:$I$120,6,0)</f>
        <v>11.482229001501651</v>
      </c>
      <c r="P442" s="80">
        <f t="shared" si="97"/>
        <v>269788.91349484294</v>
      </c>
      <c r="Q442" s="80">
        <f t="shared" si="98"/>
        <v>129586.17814999999</v>
      </c>
      <c r="R442" s="80">
        <f t="shared" si="99"/>
        <v>140202.73534484295</v>
      </c>
      <c r="S442" s="80">
        <f t="shared" si="100"/>
        <v>10</v>
      </c>
      <c r="T442" s="80">
        <f t="shared" si="101"/>
        <v>0.55839477691511752</v>
      </c>
      <c r="U442" s="80">
        <f>VLOOKUP(D442,'IBGE 2014'!$A$9:$I$120,3,0)/VLOOKUP(C442+1,'IBGE 2014'!$A$9:$I$120,3,0)</f>
        <v>0.92550978819157592</v>
      </c>
      <c r="V442" s="80">
        <f t="shared" si="102"/>
        <v>287435.34000770102</v>
      </c>
      <c r="W442" s="80">
        <f t="shared" si="103"/>
        <v>117805.6165</v>
      </c>
      <c r="X442" s="80">
        <f t="shared" si="104"/>
        <v>169629.72350770101</v>
      </c>
      <c r="Y442" s="120"/>
    </row>
    <row r="443" spans="1:25">
      <c r="A443" s="77">
        <v>431</v>
      </c>
      <c r="B443" s="79">
        <v>2</v>
      </c>
      <c r="C443" s="78">
        <v>52</v>
      </c>
      <c r="D443" s="78">
        <f t="shared" si="90"/>
        <v>57</v>
      </c>
      <c r="E443" s="79">
        <f t="shared" si="91"/>
        <v>60</v>
      </c>
      <c r="F443" s="79">
        <v>25</v>
      </c>
      <c r="G443" s="79">
        <f t="shared" si="92"/>
        <v>5</v>
      </c>
      <c r="H443" s="79">
        <f t="shared" si="93"/>
        <v>5</v>
      </c>
      <c r="I443" s="80">
        <v>4559.93</v>
      </c>
      <c r="J443" s="80">
        <f>'Fator aplicado no salr'!$I$33*I443</f>
        <v>4031.0875906420611</v>
      </c>
      <c r="K443" s="79">
        <f t="shared" si="94"/>
        <v>5</v>
      </c>
      <c r="L443" s="92">
        <f t="shared" si="95"/>
        <v>0.74725817286605678</v>
      </c>
      <c r="M443" s="79">
        <f t="shared" si="96"/>
        <v>57</v>
      </c>
      <c r="N443" s="79">
        <f>VLOOKUP(D443,'IBGE 2014'!$A$9:$I$120,3,0)/VLOOKUP(C443,'IBGE 2014'!$A$9:$I$120,3,0)</f>
        <v>0.96386638556376103</v>
      </c>
      <c r="O443" s="79">
        <f>VLOOKUP(D443,'IBGE 2014'!$A$9:$I$120,6,0)</f>
        <v>12.086645895133593</v>
      </c>
      <c r="P443" s="80">
        <f t="shared" si="97"/>
        <v>456203.79564169032</v>
      </c>
      <c r="Q443" s="80">
        <f t="shared" si="98"/>
        <v>63725.02175</v>
      </c>
      <c r="R443" s="80">
        <f t="shared" si="99"/>
        <v>392478.7738916903</v>
      </c>
      <c r="S443" s="80">
        <f t="shared" si="100"/>
        <v>4</v>
      </c>
      <c r="T443" s="80">
        <f t="shared" si="101"/>
        <v>0.79209366323802022</v>
      </c>
      <c r="U443" s="80">
        <f>VLOOKUP(D443,'IBGE 2014'!$A$9:$I$120,3,0)/VLOOKUP(C443+1,'IBGE 2014'!$A$9:$I$120,3,0)</f>
        <v>0.96999905495548944</v>
      </c>
      <c r="V443" s="80">
        <f t="shared" si="102"/>
        <v>486652.81070421787</v>
      </c>
      <c r="W443" s="80">
        <f t="shared" si="103"/>
        <v>50980.017399999997</v>
      </c>
      <c r="X443" s="80">
        <f t="shared" si="104"/>
        <v>435672.79330421786</v>
      </c>
      <c r="Y443" s="120"/>
    </row>
    <row r="444" spans="1:25">
      <c r="A444" s="77">
        <v>432</v>
      </c>
      <c r="B444" s="79">
        <v>2</v>
      </c>
      <c r="C444" s="78">
        <v>43</v>
      </c>
      <c r="D444" s="78">
        <f t="shared" si="90"/>
        <v>55</v>
      </c>
      <c r="E444" s="79">
        <f t="shared" si="91"/>
        <v>60</v>
      </c>
      <c r="F444" s="79">
        <v>25</v>
      </c>
      <c r="G444" s="79">
        <f t="shared" si="92"/>
        <v>5</v>
      </c>
      <c r="H444" s="79">
        <f t="shared" si="93"/>
        <v>12</v>
      </c>
      <c r="I444" s="80">
        <v>1766.62</v>
      </c>
      <c r="J444" s="80">
        <f>'Fator aplicado no salr'!$I$33*I444</f>
        <v>1561.7344914022972</v>
      </c>
      <c r="K444" s="79">
        <f t="shared" si="94"/>
        <v>12</v>
      </c>
      <c r="L444" s="92">
        <f t="shared" si="95"/>
        <v>0.49696936357700011</v>
      </c>
      <c r="M444" s="79">
        <f t="shared" si="96"/>
        <v>55</v>
      </c>
      <c r="N444" s="79">
        <f>VLOOKUP(D444,'IBGE 2014'!$A$9:$I$120,3,0)/VLOOKUP(C444,'IBGE 2014'!$A$9:$I$120,3,0)</f>
        <v>0.9411543451707014</v>
      </c>
      <c r="O444" s="79">
        <f>VLOOKUP(D444,'IBGE 2014'!$A$9:$I$120,6,0)</f>
        <v>12.461864196915771</v>
      </c>
      <c r="P444" s="80">
        <f t="shared" si="97"/>
        <v>118337.94872848575</v>
      </c>
      <c r="Q444" s="80">
        <f t="shared" si="98"/>
        <v>59252.434799999988</v>
      </c>
      <c r="R444" s="80">
        <f t="shared" si="99"/>
        <v>59085.513928485758</v>
      </c>
      <c r="S444" s="80">
        <f t="shared" si="100"/>
        <v>11</v>
      </c>
      <c r="T444" s="80">
        <f t="shared" si="101"/>
        <v>0.52678752539162021</v>
      </c>
      <c r="U444" s="80">
        <f>VLOOKUP(D444,'IBGE 2014'!$A$9:$I$120,3,0)/VLOOKUP(C444+1,'IBGE 2014'!$A$9:$I$120,3,0)</f>
        <v>0.94421459205506886</v>
      </c>
      <c r="V444" s="80">
        <f t="shared" si="102"/>
        <v>125846.09917602489</v>
      </c>
      <c r="W444" s="80">
        <f t="shared" si="103"/>
        <v>54314.731899999992</v>
      </c>
      <c r="X444" s="80">
        <f t="shared" si="104"/>
        <v>71531.367276024888</v>
      </c>
      <c r="Y444" s="120"/>
    </row>
    <row r="445" spans="1:25">
      <c r="A445" s="77">
        <v>433</v>
      </c>
      <c r="B445" s="79">
        <v>2</v>
      </c>
      <c r="C445" s="78">
        <v>59</v>
      </c>
      <c r="D445" s="78">
        <f t="shared" si="90"/>
        <v>60</v>
      </c>
      <c r="E445" s="79">
        <f t="shared" si="91"/>
        <v>60</v>
      </c>
      <c r="F445" s="79">
        <v>25</v>
      </c>
      <c r="G445" s="79">
        <f t="shared" si="92"/>
        <v>5</v>
      </c>
      <c r="H445" s="79">
        <f t="shared" si="93"/>
        <v>1</v>
      </c>
      <c r="I445" s="80">
        <v>12242.16</v>
      </c>
      <c r="J445" s="80">
        <f>'Fator aplicado no salr'!$I$33*I445</f>
        <v>10822.363338615858</v>
      </c>
      <c r="K445" s="79">
        <f t="shared" si="94"/>
        <v>1</v>
      </c>
      <c r="L445" s="92">
        <f t="shared" si="95"/>
        <v>0.94339622641509424</v>
      </c>
      <c r="M445" s="79">
        <f t="shared" si="96"/>
        <v>60</v>
      </c>
      <c r="N445" s="79">
        <f>VLOOKUP(D445,'IBGE 2014'!$A$9:$I$120,3,0)/VLOOKUP(C445,'IBGE 2014'!$A$9:$I$120,3,0)</f>
        <v>0.98963105807578911</v>
      </c>
      <c r="O445" s="79">
        <f>VLOOKUP(D445,'IBGE 2014'!$A$9:$I$120,6,0)</f>
        <v>11.482229001501651</v>
      </c>
      <c r="P445" s="80">
        <f t="shared" si="97"/>
        <v>1508200.6309023125</v>
      </c>
      <c r="Q445" s="80">
        <f t="shared" si="98"/>
        <v>110602.70677839534</v>
      </c>
      <c r="R445" s="80">
        <f t="shared" si="99"/>
        <v>1397597.9241239172</v>
      </c>
      <c r="S445" s="80">
        <f t="shared" si="100"/>
        <v>0</v>
      </c>
      <c r="T445" s="80">
        <f t="shared" si="101"/>
        <v>1</v>
      </c>
      <c r="U445" s="80">
        <f>VLOOKUP(D445,'IBGE 2014'!$A$9:$I$120,3,0)/VLOOKUP(C445+1,'IBGE 2014'!$A$9:$I$120,3,0)</f>
        <v>1</v>
      </c>
      <c r="V445" s="80">
        <f t="shared" si="102"/>
        <v>1615443.1044887619</v>
      </c>
      <c r="W445" s="80">
        <f t="shared" si="103"/>
        <v>81817.381429532921</v>
      </c>
      <c r="X445" s="80">
        <f t="shared" si="104"/>
        <v>1533625.7230592289</v>
      </c>
      <c r="Y445" s="120"/>
    </row>
    <row r="446" spans="1:25">
      <c r="A446" s="77">
        <v>434</v>
      </c>
      <c r="B446" s="79">
        <v>1</v>
      </c>
      <c r="C446" s="78">
        <v>58</v>
      </c>
      <c r="D446" s="78">
        <f t="shared" si="90"/>
        <v>65</v>
      </c>
      <c r="E446" s="79">
        <f t="shared" si="91"/>
        <v>65</v>
      </c>
      <c r="F446" s="79">
        <v>25</v>
      </c>
      <c r="G446" s="79">
        <f t="shared" si="92"/>
        <v>10</v>
      </c>
      <c r="H446" s="79">
        <f t="shared" si="93"/>
        <v>7</v>
      </c>
      <c r="I446" s="80">
        <v>1503.34</v>
      </c>
      <c r="J446" s="80">
        <f>'Fator aplicado no salr'!$I$33*I446</f>
        <v>1328.9886508160948</v>
      </c>
      <c r="K446" s="79">
        <f t="shared" si="94"/>
        <v>7</v>
      </c>
      <c r="L446" s="92">
        <f t="shared" si="95"/>
        <v>0.66505711362233577</v>
      </c>
      <c r="M446" s="79">
        <f t="shared" si="96"/>
        <v>65</v>
      </c>
      <c r="N446" s="79">
        <f>VLOOKUP(D446,'IBGE 2014'!$A$9:$I$120,3,0)/VLOOKUP(C446,'IBGE 2014'!$A$9:$I$120,3,0)</f>
        <v>0.91816673421960171</v>
      </c>
      <c r="O446" s="79">
        <f>VLOOKUP(D446,'IBGE 2014'!$A$9:$I$120,6,0)</f>
        <v>10.361611814973374</v>
      </c>
      <c r="P446" s="80">
        <f t="shared" si="97"/>
        <v>109313.15762923802</v>
      </c>
      <c r="Q446" s="80">
        <f t="shared" si="98"/>
        <v>29412.847099999999</v>
      </c>
      <c r="R446" s="80">
        <f t="shared" si="99"/>
        <v>79900.310529238021</v>
      </c>
      <c r="S446" s="80">
        <f t="shared" si="100"/>
        <v>6</v>
      </c>
      <c r="T446" s="80">
        <f t="shared" si="101"/>
        <v>0.70496054043967604</v>
      </c>
      <c r="U446" s="80">
        <f>VLOOKUP(D446,'IBGE 2014'!$A$9:$I$120,3,0)/VLOOKUP(C446+1,'IBGE 2014'!$A$9:$I$120,3,0)</f>
        <v>0.9271441851467348</v>
      </c>
      <c r="V446" s="80">
        <f t="shared" si="102"/>
        <v>117004.89460081069</v>
      </c>
      <c r="W446" s="80">
        <f t="shared" si="103"/>
        <v>25211.0118</v>
      </c>
      <c r="X446" s="80">
        <f t="shared" si="104"/>
        <v>91793.882800810679</v>
      </c>
      <c r="Y446" s="120"/>
    </row>
    <row r="447" spans="1:25">
      <c r="A447" s="77">
        <v>435</v>
      </c>
      <c r="B447" s="79">
        <v>1</v>
      </c>
      <c r="C447" s="78">
        <v>60</v>
      </c>
      <c r="D447" s="78">
        <f t="shared" si="90"/>
        <v>65</v>
      </c>
      <c r="E447" s="79">
        <f t="shared" si="91"/>
        <v>65</v>
      </c>
      <c r="F447" s="79">
        <v>25</v>
      </c>
      <c r="G447" s="79">
        <f t="shared" si="92"/>
        <v>10</v>
      </c>
      <c r="H447" s="79">
        <f t="shared" si="93"/>
        <v>5</v>
      </c>
      <c r="I447" s="80">
        <v>2126.0700000000002</v>
      </c>
      <c r="J447" s="80">
        <f>'Fator aplicado no salr'!$I$33*I447</f>
        <v>1879.4969207501797</v>
      </c>
      <c r="K447" s="79">
        <f t="shared" si="94"/>
        <v>5</v>
      </c>
      <c r="L447" s="92">
        <f t="shared" si="95"/>
        <v>0.74725817286605678</v>
      </c>
      <c r="M447" s="79">
        <f t="shared" si="96"/>
        <v>65</v>
      </c>
      <c r="N447" s="79">
        <f>VLOOKUP(D447,'IBGE 2014'!$A$9:$I$120,3,0)/VLOOKUP(C447,'IBGE 2014'!$A$9:$I$120,3,0)</f>
        <v>0.93685841564981587</v>
      </c>
      <c r="O447" s="79">
        <f>VLOOKUP(D447,'IBGE 2014'!$A$9:$I$120,6,0)</f>
        <v>10.361611814973374</v>
      </c>
      <c r="P447" s="80">
        <f t="shared" si="97"/>
        <v>177238.03432460176</v>
      </c>
      <c r="Q447" s="80">
        <f t="shared" si="98"/>
        <v>29711.828249999999</v>
      </c>
      <c r="R447" s="80">
        <f t="shared" si="99"/>
        <v>147526.20607460177</v>
      </c>
      <c r="S447" s="80">
        <f t="shared" si="100"/>
        <v>4</v>
      </c>
      <c r="T447" s="80">
        <f t="shared" si="101"/>
        <v>0.79209366323802022</v>
      </c>
      <c r="U447" s="80">
        <f>VLOOKUP(D447,'IBGE 2014'!$A$9:$I$120,3,0)/VLOOKUP(C447+1,'IBGE 2014'!$A$9:$I$120,3,0)</f>
        <v>0.94738297555315787</v>
      </c>
      <c r="V447" s="80">
        <f t="shared" si="102"/>
        <v>189982.85242125741</v>
      </c>
      <c r="W447" s="80">
        <f t="shared" si="103"/>
        <v>23769.462599999999</v>
      </c>
      <c r="X447" s="80">
        <f t="shared" si="104"/>
        <v>166213.38982125741</v>
      </c>
      <c r="Y447" s="120"/>
    </row>
    <row r="448" spans="1:25">
      <c r="A448" s="77">
        <v>436</v>
      </c>
      <c r="B448" s="79">
        <v>1</v>
      </c>
      <c r="C448" s="78">
        <v>49</v>
      </c>
      <c r="D448" s="78">
        <f t="shared" si="90"/>
        <v>60</v>
      </c>
      <c r="E448" s="79">
        <f t="shared" si="91"/>
        <v>65</v>
      </c>
      <c r="F448" s="79">
        <v>25</v>
      </c>
      <c r="G448" s="79">
        <f t="shared" si="92"/>
        <v>10</v>
      </c>
      <c r="H448" s="79">
        <f t="shared" si="93"/>
        <v>11</v>
      </c>
      <c r="I448" s="80">
        <v>1515.87</v>
      </c>
      <c r="J448" s="80">
        <f>'Fator aplicado no salr'!$I$33*I448</f>
        <v>1340.065471624911</v>
      </c>
      <c r="K448" s="79">
        <f t="shared" si="94"/>
        <v>11</v>
      </c>
      <c r="L448" s="92">
        <f t="shared" si="95"/>
        <v>0.52678752539162021</v>
      </c>
      <c r="M448" s="79">
        <f t="shared" si="96"/>
        <v>60</v>
      </c>
      <c r="N448" s="79">
        <f>VLOOKUP(D448,'IBGE 2014'!$A$9:$I$120,3,0)/VLOOKUP(C448,'IBGE 2014'!$A$9:$I$120,3,0)</f>
        <v>0.92081167538083242</v>
      </c>
      <c r="O448" s="79">
        <f>VLOOKUP(D448,'IBGE 2014'!$A$9:$I$120,6,0)</f>
        <v>11.482229001501651</v>
      </c>
      <c r="P448" s="80">
        <f t="shared" si="97"/>
        <v>97029.070955789255</v>
      </c>
      <c r="Q448" s="80">
        <f t="shared" si="98"/>
        <v>46605.423149999995</v>
      </c>
      <c r="R448" s="80">
        <f t="shared" si="99"/>
        <v>50423.64780578926</v>
      </c>
      <c r="S448" s="80">
        <f t="shared" si="100"/>
        <v>10</v>
      </c>
      <c r="T448" s="80">
        <f t="shared" si="101"/>
        <v>0.55839477691511752</v>
      </c>
      <c r="U448" s="80">
        <f>VLOOKUP(D448,'IBGE 2014'!$A$9:$I$120,3,0)/VLOOKUP(C448+1,'IBGE 2014'!$A$9:$I$120,3,0)</f>
        <v>0.92550978819157592</v>
      </c>
      <c r="V448" s="80">
        <f t="shared" si="102"/>
        <v>103375.57477632137</v>
      </c>
      <c r="W448" s="80">
        <f t="shared" si="103"/>
        <v>42368.566500000001</v>
      </c>
      <c r="X448" s="80">
        <f t="shared" si="104"/>
        <v>61007.008276321372</v>
      </c>
      <c r="Y448" s="120"/>
    </row>
    <row r="449" spans="1:25">
      <c r="A449" s="77">
        <v>437</v>
      </c>
      <c r="B449" s="79">
        <v>1</v>
      </c>
      <c r="C449" s="78">
        <v>56</v>
      </c>
      <c r="D449" s="78">
        <f t="shared" si="90"/>
        <v>65</v>
      </c>
      <c r="E449" s="79">
        <f t="shared" si="91"/>
        <v>65</v>
      </c>
      <c r="F449" s="79">
        <v>25</v>
      </c>
      <c r="G449" s="79">
        <f t="shared" si="92"/>
        <v>10</v>
      </c>
      <c r="H449" s="79">
        <f t="shared" si="93"/>
        <v>9</v>
      </c>
      <c r="I449" s="80">
        <v>1515.87</v>
      </c>
      <c r="J449" s="80">
        <f>'Fator aplicado no salr'!$I$33*I449</f>
        <v>1340.065471624911</v>
      </c>
      <c r="K449" s="79">
        <f t="shared" si="94"/>
        <v>9</v>
      </c>
      <c r="L449" s="92">
        <f t="shared" si="95"/>
        <v>0.59189846353002462</v>
      </c>
      <c r="M449" s="79">
        <f t="shared" si="96"/>
        <v>65</v>
      </c>
      <c r="N449" s="79">
        <f>VLOOKUP(D449,'IBGE 2014'!$A$9:$I$120,3,0)/VLOOKUP(C449,'IBGE 2014'!$A$9:$I$120,3,0)</f>
        <v>0.90220492889905368</v>
      </c>
      <c r="O449" s="79">
        <f>VLOOKUP(D449,'IBGE 2014'!$A$9:$I$120,6,0)</f>
        <v>10.361611814973374</v>
      </c>
      <c r="P449" s="80">
        <f t="shared" si="97"/>
        <v>96393.798731857794</v>
      </c>
      <c r="Q449" s="80">
        <f t="shared" si="98"/>
        <v>38131.709849999999</v>
      </c>
      <c r="R449" s="80">
        <f t="shared" si="99"/>
        <v>58262.088881857795</v>
      </c>
      <c r="S449" s="80">
        <f t="shared" si="100"/>
        <v>8</v>
      </c>
      <c r="T449" s="80">
        <f t="shared" si="101"/>
        <v>0.62741237134182615</v>
      </c>
      <c r="U449" s="80">
        <f>VLOOKUP(D449,'IBGE 2014'!$A$9:$I$120,3,0)/VLOOKUP(C449+1,'IBGE 2014'!$A$9:$I$120,3,0)</f>
        <v>0.90986809890589748</v>
      </c>
      <c r="V449" s="80">
        <f t="shared" si="102"/>
        <v>103045.30374914809</v>
      </c>
      <c r="W449" s="80">
        <f t="shared" si="103"/>
        <v>33894.853199999998</v>
      </c>
      <c r="X449" s="80">
        <f t="shared" si="104"/>
        <v>69150.450549148096</v>
      </c>
      <c r="Y449" s="120"/>
    </row>
    <row r="450" spans="1:25">
      <c r="A450" s="77">
        <v>438</v>
      </c>
      <c r="B450" s="79">
        <v>1</v>
      </c>
      <c r="C450" s="78">
        <v>60</v>
      </c>
      <c r="D450" s="78">
        <f t="shared" si="90"/>
        <v>65</v>
      </c>
      <c r="E450" s="79">
        <f t="shared" si="91"/>
        <v>65</v>
      </c>
      <c r="F450" s="79">
        <v>25</v>
      </c>
      <c r="G450" s="79">
        <f t="shared" si="92"/>
        <v>10</v>
      </c>
      <c r="H450" s="79">
        <f t="shared" si="93"/>
        <v>5</v>
      </c>
      <c r="I450" s="80">
        <v>1618.98</v>
      </c>
      <c r="J450" s="80">
        <f>'Fator aplicado no salr'!$I$33*I450</f>
        <v>1431.2171869957835</v>
      </c>
      <c r="K450" s="79">
        <f t="shared" si="94"/>
        <v>5</v>
      </c>
      <c r="L450" s="92">
        <f t="shared" si="95"/>
        <v>0.74725817286605678</v>
      </c>
      <c r="M450" s="79">
        <f t="shared" si="96"/>
        <v>65</v>
      </c>
      <c r="N450" s="79">
        <f>VLOOKUP(D450,'IBGE 2014'!$A$9:$I$120,3,0)/VLOOKUP(C450,'IBGE 2014'!$A$9:$I$120,3,0)</f>
        <v>0.93685841564981587</v>
      </c>
      <c r="O450" s="79">
        <f>VLOOKUP(D450,'IBGE 2014'!$A$9:$I$120,6,0)</f>
        <v>10.361611814973374</v>
      </c>
      <c r="P450" s="80">
        <f t="shared" si="97"/>
        <v>134964.90370065131</v>
      </c>
      <c r="Q450" s="80">
        <f t="shared" si="98"/>
        <v>22625.245500000001</v>
      </c>
      <c r="R450" s="80">
        <f t="shared" si="99"/>
        <v>112339.65820065131</v>
      </c>
      <c r="S450" s="80">
        <f t="shared" si="100"/>
        <v>4</v>
      </c>
      <c r="T450" s="80">
        <f t="shared" si="101"/>
        <v>0.79209366323802022</v>
      </c>
      <c r="U450" s="80">
        <f>VLOOKUP(D450,'IBGE 2014'!$A$9:$I$120,3,0)/VLOOKUP(C450+1,'IBGE 2014'!$A$9:$I$120,3,0)</f>
        <v>0.94738297555315787</v>
      </c>
      <c r="V450" s="80">
        <f t="shared" si="102"/>
        <v>144669.94897297231</v>
      </c>
      <c r="W450" s="80">
        <f t="shared" si="103"/>
        <v>18100.196400000001</v>
      </c>
      <c r="X450" s="80">
        <f t="shared" si="104"/>
        <v>126569.75257297231</v>
      </c>
      <c r="Y450" s="120"/>
    </row>
    <row r="451" spans="1:25">
      <c r="A451" s="77">
        <v>439</v>
      </c>
      <c r="B451" s="79">
        <v>1</v>
      </c>
      <c r="C451" s="78">
        <v>66</v>
      </c>
      <c r="D451" s="78">
        <f t="shared" si="90"/>
        <v>70</v>
      </c>
      <c r="E451" s="79">
        <f t="shared" si="91"/>
        <v>65</v>
      </c>
      <c r="F451" s="79">
        <v>25</v>
      </c>
      <c r="G451" s="79">
        <f t="shared" si="92"/>
        <v>10</v>
      </c>
      <c r="H451" s="79">
        <f t="shared" si="93"/>
        <v>4</v>
      </c>
      <c r="I451" s="80">
        <v>1628.62</v>
      </c>
      <c r="J451" s="80">
        <f>'Fator aplicado no salr'!$I$33*I451</f>
        <v>1439.7391784241145</v>
      </c>
      <c r="K451" s="79">
        <f t="shared" si="94"/>
        <v>4</v>
      </c>
      <c r="L451" s="92">
        <f t="shared" si="95"/>
        <v>0.79209366323802022</v>
      </c>
      <c r="M451" s="79">
        <f t="shared" si="96"/>
        <v>70</v>
      </c>
      <c r="N451" s="79">
        <f>VLOOKUP(D451,'IBGE 2014'!$A$9:$I$120,3,0)/VLOOKUP(C451,'IBGE 2014'!$A$9:$I$120,3,0)</f>
        <v>0.9219560196928005</v>
      </c>
      <c r="O451" s="79">
        <f>VLOOKUP(D451,'IBGE 2014'!$A$9:$I$120,6,0)</f>
        <v>9.1340168195096396</v>
      </c>
      <c r="P451" s="80">
        <f t="shared" si="97"/>
        <v>124846.31422767664</v>
      </c>
      <c r="Q451" s="80">
        <f t="shared" si="98"/>
        <v>18207.971599999997</v>
      </c>
      <c r="R451" s="80">
        <f t="shared" si="99"/>
        <v>106638.34262767664</v>
      </c>
      <c r="S451" s="80">
        <f t="shared" si="100"/>
        <v>3</v>
      </c>
      <c r="T451" s="80">
        <f t="shared" si="101"/>
        <v>0.83961928303230149</v>
      </c>
      <c r="U451" s="80">
        <f>VLOOKUP(D451,'IBGE 2014'!$A$9:$I$120,3,0)/VLOOKUP(C451+1,'IBGE 2014'!$A$9:$I$120,3,0)</f>
        <v>0.9385149218678096</v>
      </c>
      <c r="V451" s="80">
        <f t="shared" si="102"/>
        <v>134713.94938646676</v>
      </c>
      <c r="W451" s="80">
        <f t="shared" si="103"/>
        <v>13655.978699999998</v>
      </c>
      <c r="X451" s="80">
        <f t="shared" si="104"/>
        <v>121057.97068646677</v>
      </c>
      <c r="Y451" s="120"/>
    </row>
    <row r="452" spans="1:25">
      <c r="A452" s="77">
        <v>440</v>
      </c>
      <c r="B452" s="79">
        <v>2</v>
      </c>
      <c r="C452" s="78">
        <v>53</v>
      </c>
      <c r="D452" s="78">
        <f t="shared" si="90"/>
        <v>58</v>
      </c>
      <c r="E452" s="79">
        <f t="shared" si="91"/>
        <v>60</v>
      </c>
      <c r="F452" s="79">
        <v>25</v>
      </c>
      <c r="G452" s="79">
        <f t="shared" si="92"/>
        <v>5</v>
      </c>
      <c r="H452" s="79">
        <f t="shared" si="93"/>
        <v>5</v>
      </c>
      <c r="I452" s="80">
        <v>5418.84</v>
      </c>
      <c r="J452" s="80">
        <f>'Fator aplicado no salr'!$I$33*I452</f>
        <v>4790.384650570255</v>
      </c>
      <c r="K452" s="79">
        <f t="shared" si="94"/>
        <v>5</v>
      </c>
      <c r="L452" s="92">
        <f t="shared" si="95"/>
        <v>0.74725817286605678</v>
      </c>
      <c r="M452" s="79">
        <f t="shared" si="96"/>
        <v>58</v>
      </c>
      <c r="N452" s="79">
        <f>VLOOKUP(D452,'IBGE 2014'!$A$9:$I$120,3,0)/VLOOKUP(C452,'IBGE 2014'!$A$9:$I$120,3,0)</f>
        <v>0.96123194533181622</v>
      </c>
      <c r="O452" s="79">
        <f>VLOOKUP(D452,'IBGE 2014'!$A$9:$I$120,6,0)</f>
        <v>11.890960856490537</v>
      </c>
      <c r="P452" s="80">
        <f t="shared" si="97"/>
        <v>531899.4706994734</v>
      </c>
      <c r="Q452" s="80">
        <f t="shared" si="98"/>
        <v>75728.289000000004</v>
      </c>
      <c r="R452" s="80">
        <f t="shared" si="99"/>
        <v>456171.18169947341</v>
      </c>
      <c r="S452" s="80">
        <f t="shared" si="100"/>
        <v>4</v>
      </c>
      <c r="T452" s="80">
        <f t="shared" si="101"/>
        <v>0.79209366323802022</v>
      </c>
      <c r="U452" s="80">
        <f>VLOOKUP(D452,'IBGE 2014'!$A$9:$I$120,3,0)/VLOOKUP(C452+1,'IBGE 2014'!$A$9:$I$120,3,0)</f>
        <v>0.96780550115226438</v>
      </c>
      <c r="V452" s="80">
        <f t="shared" si="102"/>
        <v>567669.177539394</v>
      </c>
      <c r="W452" s="80">
        <f t="shared" si="103"/>
        <v>60582.631200000003</v>
      </c>
      <c r="X452" s="80">
        <f t="shared" si="104"/>
        <v>507086.546339394</v>
      </c>
      <c r="Y452" s="120"/>
    </row>
    <row r="453" spans="1:25">
      <c r="A453" s="77">
        <v>441</v>
      </c>
      <c r="B453" s="79">
        <v>1</v>
      </c>
      <c r="C453" s="78">
        <v>54</v>
      </c>
      <c r="D453" s="78">
        <f t="shared" si="90"/>
        <v>64</v>
      </c>
      <c r="E453" s="79">
        <f t="shared" si="91"/>
        <v>65</v>
      </c>
      <c r="F453" s="79">
        <v>25</v>
      </c>
      <c r="G453" s="79">
        <f t="shared" si="92"/>
        <v>10</v>
      </c>
      <c r="H453" s="79">
        <f t="shared" si="93"/>
        <v>10</v>
      </c>
      <c r="I453" s="80">
        <v>1528.4</v>
      </c>
      <c r="J453" s="80">
        <f>'Fator aplicado no salr'!$I$33*I453</f>
        <v>1351.1422924337273</v>
      </c>
      <c r="K453" s="79">
        <f t="shared" si="94"/>
        <v>10</v>
      </c>
      <c r="L453" s="92">
        <f t="shared" si="95"/>
        <v>0.55839477691511752</v>
      </c>
      <c r="M453" s="79">
        <f t="shared" si="96"/>
        <v>64</v>
      </c>
      <c r="N453" s="79">
        <f>VLOOKUP(D453,'IBGE 2014'!$A$9:$I$120,3,0)/VLOOKUP(C453,'IBGE 2014'!$A$9:$I$120,3,0)</f>
        <v>0.90217138301380595</v>
      </c>
      <c r="O453" s="79">
        <f>VLOOKUP(D453,'IBGE 2014'!$A$9:$I$120,6,0)</f>
        <v>10.595687644814832</v>
      </c>
      <c r="P453" s="80">
        <f t="shared" si="97"/>
        <v>93757.060329223212</v>
      </c>
      <c r="Q453" s="80">
        <f t="shared" si="98"/>
        <v>42718.78</v>
      </c>
      <c r="R453" s="80">
        <f t="shared" si="99"/>
        <v>51038.280329223213</v>
      </c>
      <c r="S453" s="80">
        <f t="shared" si="100"/>
        <v>9</v>
      </c>
      <c r="T453" s="80">
        <f t="shared" si="101"/>
        <v>0.59189846353002462</v>
      </c>
      <c r="U453" s="80">
        <f>VLOOKUP(D453,'IBGE 2014'!$A$9:$I$120,3,0)/VLOOKUP(C453+1,'IBGE 2014'!$A$9:$I$120,3,0)</f>
        <v>0.90879898659350689</v>
      </c>
      <c r="V453" s="80">
        <f t="shared" si="102"/>
        <v>100112.57550229042</v>
      </c>
      <c r="W453" s="80">
        <f t="shared" si="103"/>
        <v>38446.901999999995</v>
      </c>
      <c r="X453" s="80">
        <f t="shared" si="104"/>
        <v>61665.673502290425</v>
      </c>
      <c r="Y453" s="120"/>
    </row>
    <row r="454" spans="1:25">
      <c r="A454" s="77">
        <v>442</v>
      </c>
      <c r="B454" s="79">
        <v>1</v>
      </c>
      <c r="C454" s="78">
        <v>52</v>
      </c>
      <c r="D454" s="78">
        <f t="shared" si="90"/>
        <v>62</v>
      </c>
      <c r="E454" s="79">
        <f t="shared" si="91"/>
        <v>65</v>
      </c>
      <c r="F454" s="79">
        <v>25</v>
      </c>
      <c r="G454" s="79">
        <f t="shared" si="92"/>
        <v>10</v>
      </c>
      <c r="H454" s="79">
        <f t="shared" si="93"/>
        <v>10</v>
      </c>
      <c r="I454" s="80">
        <v>1503.34</v>
      </c>
      <c r="J454" s="80">
        <f>'Fator aplicado no salr'!$I$33*I454</f>
        <v>1328.9886508160948</v>
      </c>
      <c r="K454" s="79">
        <f t="shared" si="94"/>
        <v>10</v>
      </c>
      <c r="L454" s="92">
        <f t="shared" si="95"/>
        <v>0.55839477691511752</v>
      </c>
      <c r="M454" s="79">
        <f t="shared" si="96"/>
        <v>62</v>
      </c>
      <c r="N454" s="79">
        <f>VLOOKUP(D454,'IBGE 2014'!$A$9:$I$120,3,0)/VLOOKUP(C454,'IBGE 2014'!$A$9:$I$120,3,0)</f>
        <v>0.91465814277918578</v>
      </c>
      <c r="O454" s="79">
        <f>VLOOKUP(D454,'IBGE 2014'!$A$9:$I$120,6,0)</f>
        <v>11.049834511016218</v>
      </c>
      <c r="P454" s="80">
        <f t="shared" si="97"/>
        <v>97503.577513888682</v>
      </c>
      <c r="Q454" s="80">
        <f t="shared" si="98"/>
        <v>42018.352999999996</v>
      </c>
      <c r="R454" s="80">
        <f t="shared" si="99"/>
        <v>55485.224513888686</v>
      </c>
      <c r="S454" s="80">
        <f t="shared" si="100"/>
        <v>9</v>
      </c>
      <c r="T454" s="80">
        <f t="shared" si="101"/>
        <v>0.59189846353002462</v>
      </c>
      <c r="U454" s="80">
        <f>VLOOKUP(D454,'IBGE 2014'!$A$9:$I$120,3,0)/VLOOKUP(C454+1,'IBGE 2014'!$A$9:$I$120,3,0)</f>
        <v>0.92047772117732263</v>
      </c>
      <c r="V454" s="80">
        <f t="shared" si="102"/>
        <v>104011.38812119572</v>
      </c>
      <c r="W454" s="80">
        <f t="shared" si="103"/>
        <v>37816.517699999997</v>
      </c>
      <c r="X454" s="80">
        <f t="shared" si="104"/>
        <v>66194.870421195723</v>
      </c>
      <c r="Y454" s="120"/>
    </row>
    <row r="455" spans="1:25">
      <c r="A455" s="77">
        <v>443</v>
      </c>
      <c r="B455" s="79">
        <v>1</v>
      </c>
      <c r="C455" s="78">
        <v>52</v>
      </c>
      <c r="D455" s="78">
        <f t="shared" si="90"/>
        <v>62</v>
      </c>
      <c r="E455" s="79">
        <f t="shared" si="91"/>
        <v>65</v>
      </c>
      <c r="F455" s="79">
        <v>25</v>
      </c>
      <c r="G455" s="79">
        <f t="shared" si="92"/>
        <v>10</v>
      </c>
      <c r="H455" s="79">
        <f t="shared" si="93"/>
        <v>10</v>
      </c>
      <c r="I455" s="80">
        <v>1457.56</v>
      </c>
      <c r="J455" s="80">
        <f>'Fator aplicado no salr'!$I$33*I455</f>
        <v>1288.5180317715933</v>
      </c>
      <c r="K455" s="79">
        <f t="shared" si="94"/>
        <v>10</v>
      </c>
      <c r="L455" s="92">
        <f t="shared" si="95"/>
        <v>0.55839477691511752</v>
      </c>
      <c r="M455" s="79">
        <f t="shared" si="96"/>
        <v>62</v>
      </c>
      <c r="N455" s="79">
        <f>VLOOKUP(D455,'IBGE 2014'!$A$9:$I$120,3,0)/VLOOKUP(C455,'IBGE 2014'!$A$9:$I$120,3,0)</f>
        <v>0.91465814277918578</v>
      </c>
      <c r="O455" s="79">
        <f>VLOOKUP(D455,'IBGE 2014'!$A$9:$I$120,6,0)</f>
        <v>11.049834511016218</v>
      </c>
      <c r="P455" s="80">
        <f t="shared" si="97"/>
        <v>94534.379741870493</v>
      </c>
      <c r="Q455" s="80">
        <f t="shared" si="98"/>
        <v>40738.801999999996</v>
      </c>
      <c r="R455" s="80">
        <f t="shared" si="99"/>
        <v>53795.577741870497</v>
      </c>
      <c r="S455" s="80">
        <f t="shared" si="100"/>
        <v>9</v>
      </c>
      <c r="T455" s="80">
        <f t="shared" si="101"/>
        <v>0.59189846353002462</v>
      </c>
      <c r="U455" s="80">
        <f>VLOOKUP(D455,'IBGE 2014'!$A$9:$I$120,3,0)/VLOOKUP(C455+1,'IBGE 2014'!$A$9:$I$120,3,0)</f>
        <v>0.92047772117732263</v>
      </c>
      <c r="V455" s="80">
        <f t="shared" si="102"/>
        <v>100844.01324379716</v>
      </c>
      <c r="W455" s="80">
        <f t="shared" si="103"/>
        <v>36664.921799999996</v>
      </c>
      <c r="X455" s="80">
        <f t="shared" si="104"/>
        <v>64179.091443797166</v>
      </c>
      <c r="Y455" s="120"/>
    </row>
    <row r="456" spans="1:25">
      <c r="A456" s="77">
        <v>444</v>
      </c>
      <c r="B456" s="79">
        <v>1</v>
      </c>
      <c r="C456" s="78">
        <v>50</v>
      </c>
      <c r="D456" s="78">
        <f t="shared" si="90"/>
        <v>60</v>
      </c>
      <c r="E456" s="79">
        <f t="shared" si="91"/>
        <v>65</v>
      </c>
      <c r="F456" s="79">
        <v>25</v>
      </c>
      <c r="G456" s="79">
        <f t="shared" si="92"/>
        <v>10</v>
      </c>
      <c r="H456" s="79">
        <f t="shared" si="93"/>
        <v>10</v>
      </c>
      <c r="I456" s="80">
        <v>1457.56</v>
      </c>
      <c r="J456" s="80">
        <f>'Fator aplicado no salr'!$I$33*I456</f>
        <v>1288.5180317715933</v>
      </c>
      <c r="K456" s="79">
        <f t="shared" si="94"/>
        <v>10</v>
      </c>
      <c r="L456" s="92">
        <f t="shared" si="95"/>
        <v>0.55839477691511752</v>
      </c>
      <c r="M456" s="79">
        <f t="shared" si="96"/>
        <v>60</v>
      </c>
      <c r="N456" s="79">
        <f>VLOOKUP(D456,'IBGE 2014'!$A$9:$I$120,3,0)/VLOOKUP(C456,'IBGE 2014'!$A$9:$I$120,3,0)</f>
        <v>0.92550978819157592</v>
      </c>
      <c r="O456" s="79">
        <f>VLOOKUP(D456,'IBGE 2014'!$A$9:$I$120,6,0)</f>
        <v>11.482229001501651</v>
      </c>
      <c r="P456" s="80">
        <f t="shared" si="97"/>
        <v>99399.092779047642</v>
      </c>
      <c r="Q456" s="80">
        <f t="shared" si="98"/>
        <v>40738.801999999996</v>
      </c>
      <c r="R456" s="80">
        <f t="shared" si="99"/>
        <v>58660.290779047646</v>
      </c>
      <c r="S456" s="80">
        <f t="shared" si="100"/>
        <v>9</v>
      </c>
      <c r="T456" s="80">
        <f t="shared" si="101"/>
        <v>0.59189846353002462</v>
      </c>
      <c r="U456" s="80">
        <f>VLOOKUP(D456,'IBGE 2014'!$A$9:$I$120,3,0)/VLOOKUP(C456+1,'IBGE 2014'!$A$9:$I$120,3,0)</f>
        <v>0.93059405782792626</v>
      </c>
      <c r="V456" s="80">
        <f t="shared" si="102"/>
        <v>105941.84810392592</v>
      </c>
      <c r="W456" s="80">
        <f t="shared" si="103"/>
        <v>36664.921799999996</v>
      </c>
      <c r="X456" s="80">
        <f t="shared" si="104"/>
        <v>69276.926303925924</v>
      </c>
      <c r="Y456" s="120"/>
    </row>
    <row r="457" spans="1:25">
      <c r="A457" s="77">
        <v>445</v>
      </c>
      <c r="B457" s="79">
        <v>1</v>
      </c>
      <c r="C457" s="78">
        <v>53</v>
      </c>
      <c r="D457" s="78">
        <f t="shared" si="90"/>
        <v>63</v>
      </c>
      <c r="E457" s="79">
        <f t="shared" si="91"/>
        <v>65</v>
      </c>
      <c r="F457" s="79">
        <v>25</v>
      </c>
      <c r="G457" s="79">
        <f t="shared" si="92"/>
        <v>10</v>
      </c>
      <c r="H457" s="79">
        <f t="shared" si="93"/>
        <v>10</v>
      </c>
      <c r="I457" s="80">
        <v>1457.56</v>
      </c>
      <c r="J457" s="80">
        <f>'Fator aplicado no salr'!$I$33*I457</f>
        <v>1288.5180317715933</v>
      </c>
      <c r="K457" s="79">
        <f t="shared" si="94"/>
        <v>10</v>
      </c>
      <c r="L457" s="92">
        <f t="shared" si="95"/>
        <v>0.55839477691511752</v>
      </c>
      <c r="M457" s="79">
        <f t="shared" si="96"/>
        <v>63</v>
      </c>
      <c r="N457" s="79">
        <f>VLOOKUP(D457,'IBGE 2014'!$A$9:$I$120,3,0)/VLOOKUP(C457,'IBGE 2014'!$A$9:$I$120,3,0)</f>
        <v>0.90865525323725216</v>
      </c>
      <c r="O457" s="79">
        <f>VLOOKUP(D457,'IBGE 2014'!$A$9:$I$120,6,0)</f>
        <v>10.825249101319233</v>
      </c>
      <c r="P457" s="80">
        <f t="shared" si="97"/>
        <v>92005.171811422275</v>
      </c>
      <c r="Q457" s="80">
        <f t="shared" si="98"/>
        <v>40738.801999999996</v>
      </c>
      <c r="R457" s="80">
        <f t="shared" si="99"/>
        <v>51266.369811422279</v>
      </c>
      <c r="S457" s="80">
        <f t="shared" si="100"/>
        <v>9</v>
      </c>
      <c r="T457" s="80">
        <f t="shared" si="101"/>
        <v>0.59189846353002462</v>
      </c>
      <c r="U457" s="80">
        <f>VLOOKUP(D457,'IBGE 2014'!$A$9:$I$120,3,0)/VLOOKUP(C457+1,'IBGE 2014'!$A$9:$I$120,3,0)</f>
        <v>0.91486925398671404</v>
      </c>
      <c r="V457" s="80">
        <f t="shared" si="102"/>
        <v>98192.427495514741</v>
      </c>
      <c r="W457" s="80">
        <f t="shared" si="103"/>
        <v>36664.921799999996</v>
      </c>
      <c r="X457" s="80">
        <f t="shared" si="104"/>
        <v>61527.505695514745</v>
      </c>
      <c r="Y457" s="120"/>
    </row>
    <row r="458" spans="1:25">
      <c r="A458" s="77">
        <v>446</v>
      </c>
      <c r="B458" s="79">
        <v>1</v>
      </c>
      <c r="C458" s="78">
        <v>59</v>
      </c>
      <c r="D458" s="78">
        <f t="shared" si="90"/>
        <v>65</v>
      </c>
      <c r="E458" s="79">
        <f t="shared" si="91"/>
        <v>65</v>
      </c>
      <c r="F458" s="79">
        <v>25</v>
      </c>
      <c r="G458" s="79">
        <f t="shared" si="92"/>
        <v>10</v>
      </c>
      <c r="H458" s="79">
        <f t="shared" si="93"/>
        <v>6</v>
      </c>
      <c r="I458" s="80">
        <v>1378.07</v>
      </c>
      <c r="J458" s="80">
        <f>'Fator aplicado no salr'!$I$33*I458</f>
        <v>1218.2469634481461</v>
      </c>
      <c r="K458" s="79">
        <f t="shared" si="94"/>
        <v>6</v>
      </c>
      <c r="L458" s="92">
        <f t="shared" si="95"/>
        <v>0.70496054043967604</v>
      </c>
      <c r="M458" s="79">
        <f t="shared" si="96"/>
        <v>65</v>
      </c>
      <c r="N458" s="79">
        <f>VLOOKUP(D458,'IBGE 2014'!$A$9:$I$120,3,0)/VLOOKUP(C458,'IBGE 2014'!$A$9:$I$120,3,0)</f>
        <v>0.9271441851467348</v>
      </c>
      <c r="O458" s="79">
        <f>VLOOKUP(D458,'IBGE 2014'!$A$9:$I$120,6,0)</f>
        <v>10.361611814973374</v>
      </c>
      <c r="P458" s="80">
        <f t="shared" si="97"/>
        <v>107255.13530042383</v>
      </c>
      <c r="Q458" s="80">
        <f t="shared" si="98"/>
        <v>23110.233899999996</v>
      </c>
      <c r="R458" s="80">
        <f t="shared" si="99"/>
        <v>84144.901400423842</v>
      </c>
      <c r="S458" s="80">
        <f t="shared" si="100"/>
        <v>5</v>
      </c>
      <c r="T458" s="80">
        <f t="shared" si="101"/>
        <v>0.74725817286605678</v>
      </c>
      <c r="U458" s="80">
        <f>VLOOKUP(D458,'IBGE 2014'!$A$9:$I$120,3,0)/VLOOKUP(C458+1,'IBGE 2014'!$A$9:$I$120,3,0)</f>
        <v>0.93685841564981587</v>
      </c>
      <c r="V458" s="80">
        <f t="shared" si="102"/>
        <v>114881.6445186207</v>
      </c>
      <c r="W458" s="80">
        <f t="shared" si="103"/>
        <v>19258.528249999996</v>
      </c>
      <c r="X458" s="80">
        <f t="shared" si="104"/>
        <v>95623.11626862071</v>
      </c>
      <c r="Y458" s="120"/>
    </row>
    <row r="459" spans="1:25">
      <c r="A459" s="77">
        <v>447</v>
      </c>
      <c r="B459" s="79">
        <v>1</v>
      </c>
      <c r="C459" s="78">
        <v>44</v>
      </c>
      <c r="D459" s="78">
        <f t="shared" si="90"/>
        <v>60</v>
      </c>
      <c r="E459" s="79">
        <f t="shared" si="91"/>
        <v>65</v>
      </c>
      <c r="F459" s="79">
        <v>25</v>
      </c>
      <c r="G459" s="79">
        <f t="shared" si="92"/>
        <v>10</v>
      </c>
      <c r="H459" s="79">
        <f t="shared" si="93"/>
        <v>16</v>
      </c>
      <c r="I459" s="80">
        <v>1204.5999999999999</v>
      </c>
      <c r="J459" s="80">
        <f>'Fator aplicado no salr'!$I$33*I459</f>
        <v>1064.895318938542</v>
      </c>
      <c r="K459" s="79">
        <f t="shared" si="94"/>
        <v>16</v>
      </c>
      <c r="L459" s="92">
        <f t="shared" si="95"/>
        <v>0.39364628371277355</v>
      </c>
      <c r="M459" s="79">
        <f t="shared" si="96"/>
        <v>60</v>
      </c>
      <c r="N459" s="79">
        <f>VLOOKUP(D459,'IBGE 2014'!$A$9:$I$120,3,0)/VLOOKUP(C459,'IBGE 2014'!$A$9:$I$120,3,0)</f>
        <v>0.90216333477159161</v>
      </c>
      <c r="O459" s="79">
        <f>VLOOKUP(D459,'IBGE 2014'!$A$9:$I$120,6,0)</f>
        <v>11.482229001501651</v>
      </c>
      <c r="P459" s="80">
        <f t="shared" si="97"/>
        <v>56450.501303035257</v>
      </c>
      <c r="Q459" s="80">
        <f t="shared" si="98"/>
        <v>53869.711999999992</v>
      </c>
      <c r="R459" s="80">
        <f t="shared" si="99"/>
        <v>2580.7893030352643</v>
      </c>
      <c r="S459" s="80">
        <f t="shared" si="100"/>
        <v>15</v>
      </c>
      <c r="T459" s="80">
        <f t="shared" si="101"/>
        <v>0.41726506073553998</v>
      </c>
      <c r="U459" s="80">
        <f>VLOOKUP(D459,'IBGE 2014'!$A$9:$I$120,3,0)/VLOOKUP(C459+1,'IBGE 2014'!$A$9:$I$120,3,0)</f>
        <v>0.90532483645484907</v>
      </c>
      <c r="V459" s="80">
        <f t="shared" si="102"/>
        <v>60047.223405812438</v>
      </c>
      <c r="W459" s="80">
        <f t="shared" si="103"/>
        <v>50502.854999999996</v>
      </c>
      <c r="X459" s="80">
        <f t="shared" si="104"/>
        <v>9544.3684058124418</v>
      </c>
      <c r="Y459" s="120"/>
    </row>
    <row r="460" spans="1:25">
      <c r="A460" s="77">
        <v>448</v>
      </c>
      <c r="B460" s="79">
        <v>1</v>
      </c>
      <c r="C460" s="78">
        <v>54</v>
      </c>
      <c r="D460" s="78">
        <f t="shared" si="90"/>
        <v>64</v>
      </c>
      <c r="E460" s="79">
        <f t="shared" si="91"/>
        <v>65</v>
      </c>
      <c r="F460" s="79">
        <v>25</v>
      </c>
      <c r="G460" s="79">
        <f t="shared" si="92"/>
        <v>10</v>
      </c>
      <c r="H460" s="79">
        <f t="shared" si="93"/>
        <v>10</v>
      </c>
      <c r="I460" s="80">
        <v>1515.87</v>
      </c>
      <c r="J460" s="80">
        <f>'Fator aplicado no salr'!$I$33*I460</f>
        <v>1340.065471624911</v>
      </c>
      <c r="K460" s="79">
        <f t="shared" si="94"/>
        <v>10</v>
      </c>
      <c r="L460" s="92">
        <f t="shared" si="95"/>
        <v>0.55839477691511752</v>
      </c>
      <c r="M460" s="79">
        <f t="shared" si="96"/>
        <v>64</v>
      </c>
      <c r="N460" s="79">
        <f>VLOOKUP(D460,'IBGE 2014'!$A$9:$I$120,3,0)/VLOOKUP(C460,'IBGE 2014'!$A$9:$I$120,3,0)</f>
        <v>0.90217138301380595</v>
      </c>
      <c r="O460" s="79">
        <f>VLOOKUP(D460,'IBGE 2014'!$A$9:$I$120,6,0)</f>
        <v>10.595687644814832</v>
      </c>
      <c r="P460" s="80">
        <f t="shared" si="97"/>
        <v>92988.42910315335</v>
      </c>
      <c r="Q460" s="80">
        <f t="shared" si="98"/>
        <v>42368.566500000001</v>
      </c>
      <c r="R460" s="80">
        <f t="shared" si="99"/>
        <v>50619.862603153349</v>
      </c>
      <c r="S460" s="80">
        <f t="shared" si="100"/>
        <v>9</v>
      </c>
      <c r="T460" s="80">
        <f t="shared" si="101"/>
        <v>0.59189846353002462</v>
      </c>
      <c r="U460" s="80">
        <f>VLOOKUP(D460,'IBGE 2014'!$A$9:$I$120,3,0)/VLOOKUP(C460+1,'IBGE 2014'!$A$9:$I$120,3,0)</f>
        <v>0.90879898659350689</v>
      </c>
      <c r="V460" s="80">
        <f t="shared" si="102"/>
        <v>99291.841027647839</v>
      </c>
      <c r="W460" s="80">
        <f t="shared" si="103"/>
        <v>38131.709849999999</v>
      </c>
      <c r="X460" s="80">
        <f t="shared" si="104"/>
        <v>61160.13117764784</v>
      </c>
      <c r="Y460" s="120"/>
    </row>
    <row r="461" spans="1:25">
      <c r="A461" s="77">
        <v>449</v>
      </c>
      <c r="B461" s="79">
        <v>1</v>
      </c>
      <c r="C461" s="78">
        <v>59</v>
      </c>
      <c r="D461" s="78">
        <f t="shared" si="90"/>
        <v>65</v>
      </c>
      <c r="E461" s="79">
        <f t="shared" si="91"/>
        <v>65</v>
      </c>
      <c r="F461" s="79">
        <v>25</v>
      </c>
      <c r="G461" s="79">
        <f t="shared" si="92"/>
        <v>10</v>
      </c>
      <c r="H461" s="79">
        <f t="shared" si="93"/>
        <v>6</v>
      </c>
      <c r="I461" s="80">
        <v>1503.34</v>
      </c>
      <c r="J461" s="80">
        <f>'Fator aplicado no salr'!$I$33*I461</f>
        <v>1328.9886508160948</v>
      </c>
      <c r="K461" s="79">
        <f t="shared" si="94"/>
        <v>6</v>
      </c>
      <c r="L461" s="92">
        <f t="shared" si="95"/>
        <v>0.70496054043967604</v>
      </c>
      <c r="M461" s="79">
        <f t="shared" si="96"/>
        <v>65</v>
      </c>
      <c r="N461" s="79">
        <f>VLOOKUP(D461,'IBGE 2014'!$A$9:$I$120,3,0)/VLOOKUP(C461,'IBGE 2014'!$A$9:$I$120,3,0)</f>
        <v>0.9271441851467348</v>
      </c>
      <c r="O461" s="79">
        <f>VLOOKUP(D461,'IBGE 2014'!$A$9:$I$120,6,0)</f>
        <v>10.361611814973374</v>
      </c>
      <c r="P461" s="80">
        <f t="shared" si="97"/>
        <v>117004.89460081069</v>
      </c>
      <c r="Q461" s="80">
        <f t="shared" si="98"/>
        <v>25211.0118</v>
      </c>
      <c r="R461" s="80">
        <f t="shared" si="99"/>
        <v>91793.882800810679</v>
      </c>
      <c r="S461" s="80">
        <f t="shared" si="100"/>
        <v>5</v>
      </c>
      <c r="T461" s="80">
        <f t="shared" si="101"/>
        <v>0.74725817286605678</v>
      </c>
      <c r="U461" s="80">
        <f>VLOOKUP(D461,'IBGE 2014'!$A$9:$I$120,3,0)/VLOOKUP(C461+1,'IBGE 2014'!$A$9:$I$120,3,0)</f>
        <v>0.93685841564981587</v>
      </c>
      <c r="V461" s="80">
        <f t="shared" si="102"/>
        <v>125324.67252797264</v>
      </c>
      <c r="W461" s="80">
        <f t="shared" si="103"/>
        <v>21009.176499999998</v>
      </c>
      <c r="X461" s="80">
        <f t="shared" si="104"/>
        <v>104315.49602797264</v>
      </c>
      <c r="Y461" s="120"/>
    </row>
    <row r="462" spans="1:25">
      <c r="A462" s="77">
        <v>450</v>
      </c>
      <c r="B462" s="79">
        <v>1</v>
      </c>
      <c r="C462" s="78">
        <v>51</v>
      </c>
      <c r="D462" s="78">
        <f t="shared" ref="D462:D525" si="105">IF(IF(C462+G462&gt;70,70,IF(C462+G462&lt;E462,IF(B462=1,IF(C462+G462&lt;60,60,C462+G462),IF(C462+G462&lt;55,55,C462+G462)),E462))&lt;C462,C462,IF(C462+G462&gt;70,70,IF(C462+G462&lt;E462,IF(B462=1,IF(C462+G462&lt;60,60,C462+G462),IF(C462+G462&lt;55,55,C462+G462)),E462)))</f>
        <v>61</v>
      </c>
      <c r="E462" s="79">
        <f t="shared" ref="E462:E525" si="106">IF(B462=1,65,60)</f>
        <v>65</v>
      </c>
      <c r="F462" s="79">
        <v>25</v>
      </c>
      <c r="G462" s="79">
        <f t="shared" ref="G462:G525" si="107">IF(B462=1,IF(35-F462&lt;=1,1,35-F462),IF(30-F462&lt;=1,1,30-F462))</f>
        <v>10</v>
      </c>
      <c r="H462" s="79">
        <f t="shared" ref="H462:H525" si="108">D462-C462</f>
        <v>10</v>
      </c>
      <c r="I462" s="80">
        <v>1515.87</v>
      </c>
      <c r="J462" s="80">
        <f>'Fator aplicado no salr'!$I$33*I462</f>
        <v>1340.065471624911</v>
      </c>
      <c r="K462" s="79">
        <f t="shared" ref="K462:K525" si="109">H462</f>
        <v>10</v>
      </c>
      <c r="L462" s="92">
        <f t="shared" ref="L462:L525" si="110">(1/(1+$F$6))^K462</f>
        <v>0.55839477691511752</v>
      </c>
      <c r="M462" s="79">
        <f t="shared" ref="M462:M525" si="111">D462</f>
        <v>61</v>
      </c>
      <c r="N462" s="79">
        <f>VLOOKUP(D462,'IBGE 2014'!$A$9:$I$120,3,0)/VLOOKUP(C462,'IBGE 2014'!$A$9:$I$120,3,0)</f>
        <v>0.92025600747232905</v>
      </c>
      <c r="O462" s="79">
        <f>VLOOKUP(D462,'IBGE 2014'!$A$9:$I$120,6,0)</f>
        <v>11.26894206432668</v>
      </c>
      <c r="P462" s="80">
        <f t="shared" ref="P462:P525" si="112">J462*L462*N462*O462*13</f>
        <v>100879.407826162</v>
      </c>
      <c r="Q462" s="80">
        <f t="shared" ref="Q462:Q525" si="113">0.215*I462*13*H462+IF(J462&gt;5839.45,0.11*(J462-5839.45)*O462*N462*L462*13,0)</f>
        <v>42368.566500000001</v>
      </c>
      <c r="R462" s="80">
        <f t="shared" ref="R462:R525" si="114">P462-Q462</f>
        <v>58510.841326162001</v>
      </c>
      <c r="S462" s="80">
        <f t="shared" ref="S462:S525" si="115">IF(K462=0,0,K462-1)</f>
        <v>9</v>
      </c>
      <c r="T462" s="80">
        <f t="shared" ref="T462:T525" si="116">(1/(1+$F$6))^S462</f>
        <v>0.59189846353002462</v>
      </c>
      <c r="U462" s="80">
        <f>VLOOKUP(D462,'IBGE 2014'!$A$9:$I$120,3,0)/VLOOKUP(C462+1,'IBGE 2014'!$A$9:$I$120,3,0)</f>
        <v>0.92569879179023717</v>
      </c>
      <c r="V462" s="80">
        <f t="shared" ref="V462:V525" si="117">J462*T462*U462*13*O462</f>
        <v>107564.61451368549</v>
      </c>
      <c r="W462" s="80">
        <f t="shared" ref="W462:W525" si="118">0.215*I462*13*S462+IF(J462&gt;5839.45,0.11*(J462-5839.45)*O462*U462*T462*13,0)</f>
        <v>38131.709849999999</v>
      </c>
      <c r="X462" s="80">
        <f t="shared" ref="X462:X525" si="119">V462-W462</f>
        <v>69432.904663685491</v>
      </c>
      <c r="Y462" s="120"/>
    </row>
    <row r="463" spans="1:25">
      <c r="A463" s="77">
        <v>451</v>
      </c>
      <c r="B463" s="79">
        <v>1</v>
      </c>
      <c r="C463" s="78">
        <v>56</v>
      </c>
      <c r="D463" s="78">
        <f t="shared" si="105"/>
        <v>65</v>
      </c>
      <c r="E463" s="79">
        <f t="shared" si="106"/>
        <v>65</v>
      </c>
      <c r="F463" s="79">
        <v>25</v>
      </c>
      <c r="G463" s="79">
        <f t="shared" si="107"/>
        <v>10</v>
      </c>
      <c r="H463" s="79">
        <f t="shared" si="108"/>
        <v>9</v>
      </c>
      <c r="I463" s="80">
        <v>1399.26</v>
      </c>
      <c r="J463" s="80">
        <f>'Fator aplicado no salr'!$I$33*I463</f>
        <v>1236.9794321583468</v>
      </c>
      <c r="K463" s="79">
        <f t="shared" si="109"/>
        <v>9</v>
      </c>
      <c r="L463" s="92">
        <f t="shared" si="110"/>
        <v>0.59189846353002462</v>
      </c>
      <c r="M463" s="79">
        <f t="shared" si="111"/>
        <v>65</v>
      </c>
      <c r="N463" s="79">
        <f>VLOOKUP(D463,'IBGE 2014'!$A$9:$I$120,3,0)/VLOOKUP(C463,'IBGE 2014'!$A$9:$I$120,3,0)</f>
        <v>0.90220492889905368</v>
      </c>
      <c r="O463" s="79">
        <f>VLOOKUP(D463,'IBGE 2014'!$A$9:$I$120,6,0)</f>
        <v>10.361611814973374</v>
      </c>
      <c r="P463" s="80">
        <f t="shared" si="112"/>
        <v>88978.59764593227</v>
      </c>
      <c r="Q463" s="80">
        <f t="shared" si="113"/>
        <v>35198.385299999994</v>
      </c>
      <c r="R463" s="80">
        <f t="shared" si="114"/>
        <v>53780.212345932276</v>
      </c>
      <c r="S463" s="80">
        <f t="shared" si="115"/>
        <v>8</v>
      </c>
      <c r="T463" s="80">
        <f t="shared" si="116"/>
        <v>0.62741237134182615</v>
      </c>
      <c r="U463" s="80">
        <f>VLOOKUP(D463,'IBGE 2014'!$A$9:$I$120,3,0)/VLOOKUP(C463+1,'IBGE 2014'!$A$9:$I$120,3,0)</f>
        <v>0.90986809890589748</v>
      </c>
      <c r="V463" s="80">
        <f t="shared" si="117"/>
        <v>95118.42817921919</v>
      </c>
      <c r="W463" s="80">
        <f t="shared" si="118"/>
        <v>31287.453599999997</v>
      </c>
      <c r="X463" s="80">
        <f t="shared" si="119"/>
        <v>63830.974579219197</v>
      </c>
      <c r="Y463" s="120"/>
    </row>
    <row r="464" spans="1:25">
      <c r="A464" s="77">
        <v>452</v>
      </c>
      <c r="B464" s="79">
        <v>1</v>
      </c>
      <c r="C464" s="78">
        <v>57</v>
      </c>
      <c r="D464" s="78">
        <f t="shared" si="105"/>
        <v>65</v>
      </c>
      <c r="E464" s="79">
        <f t="shared" si="106"/>
        <v>65</v>
      </c>
      <c r="F464" s="79">
        <v>25</v>
      </c>
      <c r="G464" s="79">
        <f t="shared" si="107"/>
        <v>10</v>
      </c>
      <c r="H464" s="79">
        <f t="shared" si="108"/>
        <v>8</v>
      </c>
      <c r="I464" s="80">
        <v>1457.56</v>
      </c>
      <c r="J464" s="80">
        <f>'Fator aplicado no salr'!$I$33*I464</f>
        <v>1288.5180317715933</v>
      </c>
      <c r="K464" s="79">
        <f t="shared" si="109"/>
        <v>8</v>
      </c>
      <c r="L464" s="92">
        <f t="shared" si="110"/>
        <v>0.62741237134182615</v>
      </c>
      <c r="M464" s="79">
        <f t="shared" si="111"/>
        <v>65</v>
      </c>
      <c r="N464" s="79">
        <f>VLOOKUP(D464,'IBGE 2014'!$A$9:$I$120,3,0)/VLOOKUP(C464,'IBGE 2014'!$A$9:$I$120,3,0)</f>
        <v>0.90986809890589748</v>
      </c>
      <c r="O464" s="79">
        <f>VLOOKUP(D464,'IBGE 2014'!$A$9:$I$120,6,0)</f>
        <v>10.361611814973374</v>
      </c>
      <c r="P464" s="80">
        <f t="shared" si="112"/>
        <v>99081.526075856324</v>
      </c>
      <c r="Q464" s="80">
        <f t="shared" si="113"/>
        <v>32591.041599999997</v>
      </c>
      <c r="R464" s="80">
        <f t="shared" si="114"/>
        <v>66490.484475856327</v>
      </c>
      <c r="S464" s="80">
        <f t="shared" si="115"/>
        <v>7</v>
      </c>
      <c r="T464" s="80">
        <f t="shared" si="116"/>
        <v>0.66505711362233577</v>
      </c>
      <c r="U464" s="80">
        <f>VLOOKUP(D464,'IBGE 2014'!$A$9:$I$120,3,0)/VLOOKUP(C464+1,'IBGE 2014'!$A$9:$I$120,3,0)</f>
        <v>0.91816673421960171</v>
      </c>
      <c r="V464" s="80">
        <f t="shared" si="117"/>
        <v>105984.33224292053</v>
      </c>
      <c r="W464" s="80">
        <f t="shared" si="118"/>
        <v>28517.161399999997</v>
      </c>
      <c r="X464" s="80">
        <f t="shared" si="119"/>
        <v>77467.170842920532</v>
      </c>
      <c r="Y464" s="120"/>
    </row>
    <row r="465" spans="1:25">
      <c r="A465" s="77">
        <v>453</v>
      </c>
      <c r="B465" s="79">
        <v>1</v>
      </c>
      <c r="C465" s="78">
        <v>56</v>
      </c>
      <c r="D465" s="78">
        <f t="shared" si="105"/>
        <v>65</v>
      </c>
      <c r="E465" s="79">
        <f t="shared" si="106"/>
        <v>65</v>
      </c>
      <c r="F465" s="79">
        <v>25</v>
      </c>
      <c r="G465" s="79">
        <f t="shared" si="107"/>
        <v>10</v>
      </c>
      <c r="H465" s="79">
        <f t="shared" si="108"/>
        <v>9</v>
      </c>
      <c r="I465" s="80">
        <v>1457.56</v>
      </c>
      <c r="J465" s="80">
        <f>'Fator aplicado no salr'!$I$33*I465</f>
        <v>1288.5180317715933</v>
      </c>
      <c r="K465" s="79">
        <f t="shared" si="109"/>
        <v>9</v>
      </c>
      <c r="L465" s="92">
        <f t="shared" si="110"/>
        <v>0.59189846353002462</v>
      </c>
      <c r="M465" s="79">
        <f t="shared" si="111"/>
        <v>65</v>
      </c>
      <c r="N465" s="79">
        <f>VLOOKUP(D465,'IBGE 2014'!$A$9:$I$120,3,0)/VLOOKUP(C465,'IBGE 2014'!$A$9:$I$120,3,0)</f>
        <v>0.90220492889905368</v>
      </c>
      <c r="O465" s="79">
        <f>VLOOKUP(D465,'IBGE 2014'!$A$9:$I$120,6,0)</f>
        <v>10.361611814973374</v>
      </c>
      <c r="P465" s="80">
        <f t="shared" si="112"/>
        <v>92685.880240130515</v>
      </c>
      <c r="Q465" s="80">
        <f t="shared" si="113"/>
        <v>36664.921799999996</v>
      </c>
      <c r="R465" s="80">
        <f t="shared" si="114"/>
        <v>56020.958440130518</v>
      </c>
      <c r="S465" s="80">
        <f t="shared" si="115"/>
        <v>8</v>
      </c>
      <c r="T465" s="80">
        <f t="shared" si="116"/>
        <v>0.62741237134182615</v>
      </c>
      <c r="U465" s="80">
        <f>VLOOKUP(D465,'IBGE 2014'!$A$9:$I$120,3,0)/VLOOKUP(C465+1,'IBGE 2014'!$A$9:$I$120,3,0)</f>
        <v>0.90986809890589748</v>
      </c>
      <c r="V465" s="80">
        <f t="shared" si="117"/>
        <v>99081.526075856324</v>
      </c>
      <c r="W465" s="80">
        <f t="shared" si="118"/>
        <v>32591.041599999997</v>
      </c>
      <c r="X465" s="80">
        <f t="shared" si="119"/>
        <v>66490.484475856327</v>
      </c>
      <c r="Y465" s="120"/>
    </row>
    <row r="466" spans="1:25">
      <c r="A466" s="77">
        <v>454</v>
      </c>
      <c r="B466" s="79">
        <v>2</v>
      </c>
      <c r="C466" s="78">
        <v>42</v>
      </c>
      <c r="D466" s="78">
        <f t="shared" si="105"/>
        <v>55</v>
      </c>
      <c r="E466" s="79">
        <f t="shared" si="106"/>
        <v>60</v>
      </c>
      <c r="F466" s="79">
        <v>25</v>
      </c>
      <c r="G466" s="79">
        <f t="shared" si="107"/>
        <v>5</v>
      </c>
      <c r="H466" s="79">
        <f t="shared" si="108"/>
        <v>13</v>
      </c>
      <c r="I466" s="80">
        <v>1978.97</v>
      </c>
      <c r="J466" s="80">
        <f>'Fator aplicado no salr'!$I$33*I466</f>
        <v>1749.4569893074936</v>
      </c>
      <c r="K466" s="79">
        <f t="shared" si="109"/>
        <v>13</v>
      </c>
      <c r="L466" s="92">
        <f t="shared" si="110"/>
        <v>0.46883902224245294</v>
      </c>
      <c r="M466" s="79">
        <f t="shared" si="111"/>
        <v>55</v>
      </c>
      <c r="N466" s="79">
        <f>VLOOKUP(D466,'IBGE 2014'!$A$9:$I$120,3,0)/VLOOKUP(C466,'IBGE 2014'!$A$9:$I$120,3,0)</f>
        <v>0.93831455410920073</v>
      </c>
      <c r="O466" s="79">
        <f>VLOOKUP(D466,'IBGE 2014'!$A$9:$I$120,6,0)</f>
        <v>12.461864196915771</v>
      </c>
      <c r="P466" s="80">
        <f t="shared" si="112"/>
        <v>124681.44890719473</v>
      </c>
      <c r="Q466" s="80">
        <f t="shared" si="113"/>
        <v>71905.874949999998</v>
      </c>
      <c r="R466" s="80">
        <f t="shared" si="114"/>
        <v>52775.573957194734</v>
      </c>
      <c r="S466" s="80">
        <f t="shared" si="115"/>
        <v>12</v>
      </c>
      <c r="T466" s="80">
        <f t="shared" si="116"/>
        <v>0.49696936357700011</v>
      </c>
      <c r="U466" s="80">
        <f>VLOOKUP(D466,'IBGE 2014'!$A$9:$I$120,3,0)/VLOOKUP(C466+1,'IBGE 2014'!$A$9:$I$120,3,0)</f>
        <v>0.9411543451707014</v>
      </c>
      <c r="V466" s="80">
        <f t="shared" si="117"/>
        <v>132562.32262467954</v>
      </c>
      <c r="W466" s="80">
        <f t="shared" si="118"/>
        <v>66374.6538</v>
      </c>
      <c r="X466" s="80">
        <f t="shared" si="119"/>
        <v>66187.668824679538</v>
      </c>
      <c r="Y466" s="120"/>
    </row>
    <row r="467" spans="1:25">
      <c r="A467" s="77">
        <v>455</v>
      </c>
      <c r="B467" s="79">
        <v>2</v>
      </c>
      <c r="C467" s="78">
        <v>43</v>
      </c>
      <c r="D467" s="78">
        <f t="shared" si="105"/>
        <v>55</v>
      </c>
      <c r="E467" s="79">
        <f t="shared" si="106"/>
        <v>60</v>
      </c>
      <c r="F467" s="79">
        <v>30</v>
      </c>
      <c r="G467" s="79">
        <f t="shared" si="107"/>
        <v>1</v>
      </c>
      <c r="H467" s="79">
        <f t="shared" si="108"/>
        <v>12</v>
      </c>
      <c r="I467" s="80">
        <v>1300.97</v>
      </c>
      <c r="J467" s="80">
        <f>'Fator aplicado no salr'!$I$33*I467</f>
        <v>1150.0887125016397</v>
      </c>
      <c r="K467" s="79">
        <f t="shared" si="109"/>
        <v>12</v>
      </c>
      <c r="L467" s="92">
        <f t="shared" si="110"/>
        <v>0.49696936357700011</v>
      </c>
      <c r="M467" s="79">
        <f t="shared" si="111"/>
        <v>55</v>
      </c>
      <c r="N467" s="79">
        <f>VLOOKUP(D467,'IBGE 2014'!$A$9:$I$120,3,0)/VLOOKUP(C467,'IBGE 2014'!$A$9:$I$120,3,0)</f>
        <v>0.9411543451707014</v>
      </c>
      <c r="O467" s="79">
        <f>VLOOKUP(D467,'IBGE 2014'!$A$9:$I$120,6,0)</f>
        <v>12.461864196915771</v>
      </c>
      <c r="P467" s="80">
        <f t="shared" si="112"/>
        <v>87146.1441381271</v>
      </c>
      <c r="Q467" s="80">
        <f t="shared" si="113"/>
        <v>43634.533800000005</v>
      </c>
      <c r="R467" s="80">
        <f t="shared" si="114"/>
        <v>43511.610338127095</v>
      </c>
      <c r="S467" s="80">
        <f t="shared" si="115"/>
        <v>11</v>
      </c>
      <c r="T467" s="80">
        <f t="shared" si="116"/>
        <v>0.52678752539162021</v>
      </c>
      <c r="U467" s="80">
        <f>VLOOKUP(D467,'IBGE 2014'!$A$9:$I$120,3,0)/VLOOKUP(C467+1,'IBGE 2014'!$A$9:$I$120,3,0)</f>
        <v>0.94421459205506886</v>
      </c>
      <c r="V467" s="80">
        <f t="shared" si="117"/>
        <v>92675.278013966294</v>
      </c>
      <c r="W467" s="80">
        <f t="shared" si="118"/>
        <v>39998.322650000002</v>
      </c>
      <c r="X467" s="80">
        <f t="shared" si="119"/>
        <v>52676.955363966292</v>
      </c>
      <c r="Y467" s="120"/>
    </row>
    <row r="468" spans="1:25">
      <c r="A468" s="77">
        <v>456</v>
      </c>
      <c r="B468" s="79">
        <v>2</v>
      </c>
      <c r="C468" s="78">
        <v>44</v>
      </c>
      <c r="D468" s="78">
        <f t="shared" si="105"/>
        <v>55</v>
      </c>
      <c r="E468" s="79">
        <f t="shared" si="106"/>
        <v>60</v>
      </c>
      <c r="F468" s="79">
        <v>25</v>
      </c>
      <c r="G468" s="79">
        <f t="shared" si="107"/>
        <v>5</v>
      </c>
      <c r="H468" s="79">
        <f t="shared" si="108"/>
        <v>11</v>
      </c>
      <c r="I468" s="80">
        <v>1252.79</v>
      </c>
      <c r="J468" s="80">
        <f>'Fator aplicado no salr'!$I$33*I468</f>
        <v>1107.4964358401262</v>
      </c>
      <c r="K468" s="79">
        <f t="shared" si="109"/>
        <v>11</v>
      </c>
      <c r="L468" s="92">
        <f t="shared" si="110"/>
        <v>0.52678752539162021</v>
      </c>
      <c r="M468" s="79">
        <f t="shared" si="111"/>
        <v>55</v>
      </c>
      <c r="N468" s="79">
        <f>VLOOKUP(D468,'IBGE 2014'!$A$9:$I$120,3,0)/VLOOKUP(C468,'IBGE 2014'!$A$9:$I$120,3,0)</f>
        <v>0.94421459205506886</v>
      </c>
      <c r="O468" s="79">
        <f>VLOOKUP(D468,'IBGE 2014'!$A$9:$I$120,6,0)</f>
        <v>12.461864196915771</v>
      </c>
      <c r="P468" s="80">
        <f t="shared" si="112"/>
        <v>89243.150528541635</v>
      </c>
      <c r="Q468" s="80">
        <f t="shared" si="113"/>
        <v>38517.028549999995</v>
      </c>
      <c r="R468" s="80">
        <f t="shared" si="114"/>
        <v>50726.12197854164</v>
      </c>
      <c r="S468" s="80">
        <f t="shared" si="115"/>
        <v>10</v>
      </c>
      <c r="T468" s="80">
        <f t="shared" si="116"/>
        <v>0.55839477691511752</v>
      </c>
      <c r="U468" s="80">
        <f>VLOOKUP(D468,'IBGE 2014'!$A$9:$I$120,3,0)/VLOOKUP(C468+1,'IBGE 2014'!$A$9:$I$120,3,0)</f>
        <v>0.9475234563228615</v>
      </c>
      <c r="V468" s="80">
        <f t="shared" si="117"/>
        <v>94929.243736189004</v>
      </c>
      <c r="W468" s="80">
        <f t="shared" si="118"/>
        <v>35015.480499999998</v>
      </c>
      <c r="X468" s="80">
        <f t="shared" si="119"/>
        <v>59913.763236189006</v>
      </c>
      <c r="Y468" s="120"/>
    </row>
    <row r="469" spans="1:25">
      <c r="A469" s="77">
        <v>457</v>
      </c>
      <c r="B469" s="79">
        <v>1</v>
      </c>
      <c r="C469" s="78">
        <v>48</v>
      </c>
      <c r="D469" s="78">
        <f t="shared" si="105"/>
        <v>60</v>
      </c>
      <c r="E469" s="79">
        <f t="shared" si="106"/>
        <v>65</v>
      </c>
      <c r="F469" s="79">
        <v>25</v>
      </c>
      <c r="G469" s="79">
        <f t="shared" si="107"/>
        <v>10</v>
      </c>
      <c r="H469" s="79">
        <f t="shared" si="108"/>
        <v>12</v>
      </c>
      <c r="I469" s="80">
        <v>1204.5999999999999</v>
      </c>
      <c r="J469" s="80">
        <f>'Fator aplicado no salr'!$I$33*I469</f>
        <v>1064.895318938542</v>
      </c>
      <c r="K469" s="79">
        <f t="shared" si="109"/>
        <v>12</v>
      </c>
      <c r="L469" s="92">
        <f t="shared" si="110"/>
        <v>0.49696936357700011</v>
      </c>
      <c r="M469" s="79">
        <f t="shared" si="111"/>
        <v>60</v>
      </c>
      <c r="N469" s="79">
        <f>VLOOKUP(D469,'IBGE 2014'!$A$9:$I$120,3,0)/VLOOKUP(C469,'IBGE 2014'!$A$9:$I$120,3,0)</f>
        <v>0.91646859270948466</v>
      </c>
      <c r="O469" s="79">
        <f>VLOOKUP(D469,'IBGE 2014'!$A$9:$I$120,6,0)</f>
        <v>11.482229001501651</v>
      </c>
      <c r="P469" s="80">
        <f t="shared" si="112"/>
        <v>72397.518008007246</v>
      </c>
      <c r="Q469" s="80">
        <f t="shared" si="113"/>
        <v>40402.283999999992</v>
      </c>
      <c r="R469" s="80">
        <f t="shared" si="114"/>
        <v>31995.234008007254</v>
      </c>
      <c r="S469" s="80">
        <f t="shared" si="115"/>
        <v>11</v>
      </c>
      <c r="T469" s="80">
        <f t="shared" si="116"/>
        <v>0.52678752539162021</v>
      </c>
      <c r="U469" s="80">
        <f>VLOOKUP(D469,'IBGE 2014'!$A$9:$I$120,3,0)/VLOOKUP(C469+1,'IBGE 2014'!$A$9:$I$120,3,0)</f>
        <v>0.92081167538083242</v>
      </c>
      <c r="V469" s="80">
        <f t="shared" si="117"/>
        <v>77105.041245848101</v>
      </c>
      <c r="W469" s="80">
        <f t="shared" si="118"/>
        <v>37035.426999999996</v>
      </c>
      <c r="X469" s="80">
        <f t="shared" si="119"/>
        <v>40069.614245848104</v>
      </c>
      <c r="Y469" s="120"/>
    </row>
    <row r="470" spans="1:25">
      <c r="A470" s="77">
        <v>458</v>
      </c>
      <c r="B470" s="79">
        <v>1</v>
      </c>
      <c r="C470" s="78">
        <v>48</v>
      </c>
      <c r="D470" s="78">
        <f t="shared" si="105"/>
        <v>60</v>
      </c>
      <c r="E470" s="79">
        <f t="shared" si="106"/>
        <v>65</v>
      </c>
      <c r="F470" s="79">
        <v>26</v>
      </c>
      <c r="G470" s="79">
        <f t="shared" si="107"/>
        <v>9</v>
      </c>
      <c r="H470" s="79">
        <f t="shared" si="108"/>
        <v>12</v>
      </c>
      <c r="I470" s="80">
        <v>1882.6</v>
      </c>
      <c r="J470" s="80">
        <f>'Fator aplicado no salr'!$I$33*I470</f>
        <v>1664.2635957443958</v>
      </c>
      <c r="K470" s="79">
        <f t="shared" si="109"/>
        <v>12</v>
      </c>
      <c r="L470" s="92">
        <f t="shared" si="110"/>
        <v>0.49696936357700011</v>
      </c>
      <c r="M470" s="79">
        <f t="shared" si="111"/>
        <v>60</v>
      </c>
      <c r="N470" s="79">
        <f>VLOOKUP(D470,'IBGE 2014'!$A$9:$I$120,3,0)/VLOOKUP(C470,'IBGE 2014'!$A$9:$I$120,3,0)</f>
        <v>0.91646859270948466</v>
      </c>
      <c r="O470" s="79">
        <f>VLOOKUP(D470,'IBGE 2014'!$A$9:$I$120,6,0)</f>
        <v>11.482229001501651</v>
      </c>
      <c r="P470" s="80">
        <f t="shared" si="112"/>
        <v>113145.91349981273</v>
      </c>
      <c r="Q470" s="80">
        <f t="shared" si="113"/>
        <v>63142.403999999995</v>
      </c>
      <c r="R470" s="80">
        <f t="shared" si="114"/>
        <v>50003.509499812732</v>
      </c>
      <c r="S470" s="80">
        <f t="shared" si="115"/>
        <v>11</v>
      </c>
      <c r="T470" s="80">
        <f t="shared" si="116"/>
        <v>0.52678752539162021</v>
      </c>
      <c r="U470" s="80">
        <f>VLOOKUP(D470,'IBGE 2014'!$A$9:$I$120,3,0)/VLOOKUP(C470+1,'IBGE 2014'!$A$9:$I$120,3,0)</f>
        <v>0.92081167538083242</v>
      </c>
      <c r="V470" s="80">
        <f t="shared" si="117"/>
        <v>120503.03059059738</v>
      </c>
      <c r="W470" s="80">
        <f t="shared" si="118"/>
        <v>57880.536999999989</v>
      </c>
      <c r="X470" s="80">
        <f t="shared" si="119"/>
        <v>62622.493590597391</v>
      </c>
      <c r="Y470" s="120"/>
    </row>
    <row r="471" spans="1:25">
      <c r="A471" s="77">
        <v>459</v>
      </c>
      <c r="B471" s="79">
        <v>2</v>
      </c>
      <c r="C471" s="78">
        <v>55</v>
      </c>
      <c r="D471" s="78">
        <f t="shared" si="105"/>
        <v>60</v>
      </c>
      <c r="E471" s="79">
        <f t="shared" si="106"/>
        <v>60</v>
      </c>
      <c r="F471" s="79">
        <v>25</v>
      </c>
      <c r="G471" s="79">
        <f t="shared" si="107"/>
        <v>5</v>
      </c>
      <c r="H471" s="79">
        <f t="shared" si="108"/>
        <v>5</v>
      </c>
      <c r="I471" s="80">
        <v>2505.5700000000002</v>
      </c>
      <c r="J471" s="80">
        <f>'Fator aplicado no salr'!$I$33*I471</f>
        <v>2214.9840314401818</v>
      </c>
      <c r="K471" s="79">
        <f t="shared" si="109"/>
        <v>5</v>
      </c>
      <c r="L471" s="92">
        <f t="shared" si="110"/>
        <v>0.74725817286605678</v>
      </c>
      <c r="M471" s="79">
        <f t="shared" si="111"/>
        <v>60</v>
      </c>
      <c r="N471" s="79">
        <f>VLOOKUP(D471,'IBGE 2014'!$A$9:$I$120,3,0)/VLOOKUP(C471,'IBGE 2014'!$A$9:$I$120,3,0)</f>
        <v>0.95546430055486298</v>
      </c>
      <c r="O471" s="79">
        <f>VLOOKUP(D471,'IBGE 2014'!$A$9:$I$120,6,0)</f>
        <v>11.482229001501651</v>
      </c>
      <c r="P471" s="80">
        <f t="shared" si="112"/>
        <v>236061.57190782038</v>
      </c>
      <c r="Q471" s="80">
        <f t="shared" si="113"/>
        <v>35015.340750000003</v>
      </c>
      <c r="R471" s="80">
        <f t="shared" si="114"/>
        <v>201046.23115782038</v>
      </c>
      <c r="S471" s="80">
        <f t="shared" si="115"/>
        <v>4</v>
      </c>
      <c r="T471" s="80">
        <f t="shared" si="116"/>
        <v>0.79209366323802022</v>
      </c>
      <c r="U471" s="80">
        <f>VLOOKUP(D471,'IBGE 2014'!$A$9:$I$120,3,0)/VLOOKUP(C471+1,'IBGE 2014'!$A$9:$I$120,3,0)</f>
        <v>0.96301096710891343</v>
      </c>
      <c r="V471" s="80">
        <f t="shared" si="117"/>
        <v>252201.65262048523</v>
      </c>
      <c r="W471" s="80">
        <f t="shared" si="118"/>
        <v>28012.2726</v>
      </c>
      <c r="X471" s="80">
        <f t="shared" si="119"/>
        <v>224189.38002048523</v>
      </c>
      <c r="Y471" s="120"/>
    </row>
    <row r="472" spans="1:25">
      <c r="A472" s="77">
        <v>460</v>
      </c>
      <c r="B472" s="79">
        <v>2</v>
      </c>
      <c r="C472" s="78">
        <v>43</v>
      </c>
      <c r="D472" s="78">
        <f t="shared" si="105"/>
        <v>55</v>
      </c>
      <c r="E472" s="79">
        <f t="shared" si="106"/>
        <v>60</v>
      </c>
      <c r="F472" s="79">
        <v>25</v>
      </c>
      <c r="G472" s="79">
        <f t="shared" si="107"/>
        <v>5</v>
      </c>
      <c r="H472" s="79">
        <f t="shared" si="108"/>
        <v>12</v>
      </c>
      <c r="I472" s="80">
        <v>2601.94</v>
      </c>
      <c r="J472" s="80">
        <f>'Fator aplicado no salr'!$I$33*I472</f>
        <v>2300.1774250032795</v>
      </c>
      <c r="K472" s="79">
        <f t="shared" si="109"/>
        <v>12</v>
      </c>
      <c r="L472" s="92">
        <f t="shared" si="110"/>
        <v>0.49696936357700011</v>
      </c>
      <c r="M472" s="79">
        <f t="shared" si="111"/>
        <v>55</v>
      </c>
      <c r="N472" s="79">
        <f>VLOOKUP(D472,'IBGE 2014'!$A$9:$I$120,3,0)/VLOOKUP(C472,'IBGE 2014'!$A$9:$I$120,3,0)</f>
        <v>0.9411543451707014</v>
      </c>
      <c r="O472" s="79">
        <f>VLOOKUP(D472,'IBGE 2014'!$A$9:$I$120,6,0)</f>
        <v>12.461864196915771</v>
      </c>
      <c r="P472" s="80">
        <f t="shared" si="112"/>
        <v>174292.2882762542</v>
      </c>
      <c r="Q472" s="80">
        <f t="shared" si="113"/>
        <v>87269.067600000009</v>
      </c>
      <c r="R472" s="80">
        <f t="shared" si="114"/>
        <v>87023.22067625419</v>
      </c>
      <c r="S472" s="80">
        <f t="shared" si="115"/>
        <v>11</v>
      </c>
      <c r="T472" s="80">
        <f t="shared" si="116"/>
        <v>0.52678752539162021</v>
      </c>
      <c r="U472" s="80">
        <f>VLOOKUP(D472,'IBGE 2014'!$A$9:$I$120,3,0)/VLOOKUP(C472+1,'IBGE 2014'!$A$9:$I$120,3,0)</f>
        <v>0.94421459205506886</v>
      </c>
      <c r="V472" s="80">
        <f t="shared" si="117"/>
        <v>185350.55602793259</v>
      </c>
      <c r="W472" s="80">
        <f t="shared" si="118"/>
        <v>79996.645300000004</v>
      </c>
      <c r="X472" s="80">
        <f t="shared" si="119"/>
        <v>105353.91072793258</v>
      </c>
      <c r="Y472" s="120"/>
    </row>
    <row r="473" spans="1:25">
      <c r="A473" s="77">
        <v>461</v>
      </c>
      <c r="B473" s="79">
        <v>2</v>
      </c>
      <c r="C473" s="78">
        <v>73</v>
      </c>
      <c r="D473" s="78">
        <f t="shared" si="105"/>
        <v>73</v>
      </c>
      <c r="E473" s="79">
        <f t="shared" si="106"/>
        <v>60</v>
      </c>
      <c r="F473" s="79">
        <v>31</v>
      </c>
      <c r="G473" s="79">
        <f t="shared" si="107"/>
        <v>1</v>
      </c>
      <c r="H473" s="79">
        <f t="shared" si="108"/>
        <v>0</v>
      </c>
      <c r="I473" s="80">
        <v>2601.9299999999998</v>
      </c>
      <c r="J473" s="80">
        <f>'Fator aplicado no salr'!$I$33*I473</f>
        <v>2300.1685847632084</v>
      </c>
      <c r="K473" s="79">
        <f t="shared" si="109"/>
        <v>0</v>
      </c>
      <c r="L473" s="92">
        <f t="shared" si="110"/>
        <v>1</v>
      </c>
      <c r="M473" s="79">
        <f t="shared" si="111"/>
        <v>73</v>
      </c>
      <c r="N473" s="79">
        <f>VLOOKUP(D473,'IBGE 2014'!$A$9:$I$120,3,0)/VLOOKUP(C473,'IBGE 2014'!$A$9:$I$120,3,0)</f>
        <v>1</v>
      </c>
      <c r="O473" s="79">
        <f>VLOOKUP(D473,'IBGE 2014'!$A$9:$I$120,6,0)</f>
        <v>8.3713399255084653</v>
      </c>
      <c r="P473" s="80">
        <f t="shared" si="112"/>
        <v>250321.41041737114</v>
      </c>
      <c r="Q473" s="80">
        <f t="shared" si="113"/>
        <v>0</v>
      </c>
      <c r="R473" s="80">
        <f t="shared" si="114"/>
        <v>250321.41041737114</v>
      </c>
      <c r="S473" s="80">
        <f t="shared" si="115"/>
        <v>0</v>
      </c>
      <c r="T473" s="80">
        <f t="shared" si="116"/>
        <v>1</v>
      </c>
      <c r="U473" s="80">
        <f>VLOOKUP(D473,'IBGE 2014'!$A$9:$I$120,3,0)/VLOOKUP(C473+1,'IBGE 2014'!$A$9:$I$120,3,0)</f>
        <v>1.0331350533948824</v>
      </c>
      <c r="V473" s="80">
        <f t="shared" si="117"/>
        <v>258615.82371743297</v>
      </c>
      <c r="W473" s="80">
        <f t="shared" si="118"/>
        <v>0</v>
      </c>
      <c r="X473" s="80">
        <f t="shared" si="119"/>
        <v>258615.82371743297</v>
      </c>
      <c r="Y473" s="120"/>
    </row>
    <row r="474" spans="1:25">
      <c r="A474" s="77">
        <v>462</v>
      </c>
      <c r="B474" s="79">
        <v>2</v>
      </c>
      <c r="C474" s="78">
        <v>44</v>
      </c>
      <c r="D474" s="78">
        <f t="shared" si="105"/>
        <v>55</v>
      </c>
      <c r="E474" s="79">
        <f t="shared" si="106"/>
        <v>60</v>
      </c>
      <c r="F474" s="79">
        <v>25</v>
      </c>
      <c r="G474" s="79">
        <f t="shared" si="107"/>
        <v>5</v>
      </c>
      <c r="H474" s="79">
        <f t="shared" si="108"/>
        <v>11</v>
      </c>
      <c r="I474" s="80">
        <v>2601.94</v>
      </c>
      <c r="J474" s="80">
        <f>'Fator aplicado no salr'!$I$33*I474</f>
        <v>2300.1774250032795</v>
      </c>
      <c r="K474" s="79">
        <f t="shared" si="109"/>
        <v>11</v>
      </c>
      <c r="L474" s="92">
        <f t="shared" si="110"/>
        <v>0.52678752539162021</v>
      </c>
      <c r="M474" s="79">
        <f t="shared" si="111"/>
        <v>55</v>
      </c>
      <c r="N474" s="79">
        <f>VLOOKUP(D474,'IBGE 2014'!$A$9:$I$120,3,0)/VLOOKUP(C474,'IBGE 2014'!$A$9:$I$120,3,0)</f>
        <v>0.94421459205506886</v>
      </c>
      <c r="O474" s="79">
        <f>VLOOKUP(D474,'IBGE 2014'!$A$9:$I$120,6,0)</f>
        <v>12.461864196915771</v>
      </c>
      <c r="P474" s="80">
        <f t="shared" si="112"/>
        <v>185350.55602793259</v>
      </c>
      <c r="Q474" s="80">
        <f t="shared" si="113"/>
        <v>79996.645300000004</v>
      </c>
      <c r="R474" s="80">
        <f t="shared" si="114"/>
        <v>105353.91072793258</v>
      </c>
      <c r="S474" s="80">
        <f t="shared" si="115"/>
        <v>10</v>
      </c>
      <c r="T474" s="80">
        <f t="shared" si="116"/>
        <v>0.55839477691511752</v>
      </c>
      <c r="U474" s="80">
        <f>VLOOKUP(D474,'IBGE 2014'!$A$9:$I$120,3,0)/VLOOKUP(C474+1,'IBGE 2014'!$A$9:$I$120,3,0)</f>
        <v>0.9475234563228615</v>
      </c>
      <c r="V474" s="80">
        <f t="shared" si="117"/>
        <v>197160.09582367333</v>
      </c>
      <c r="W474" s="80">
        <f t="shared" si="118"/>
        <v>72724.222999999998</v>
      </c>
      <c r="X474" s="80">
        <f t="shared" si="119"/>
        <v>124435.87282367333</v>
      </c>
      <c r="Y474" s="120"/>
    </row>
    <row r="475" spans="1:25">
      <c r="A475" s="77">
        <v>463</v>
      </c>
      <c r="B475" s="79">
        <v>2</v>
      </c>
      <c r="C475" s="78">
        <v>45</v>
      </c>
      <c r="D475" s="78">
        <f t="shared" si="105"/>
        <v>55</v>
      </c>
      <c r="E475" s="79">
        <f t="shared" si="106"/>
        <v>60</v>
      </c>
      <c r="F475" s="79">
        <v>25</v>
      </c>
      <c r="G475" s="79">
        <f t="shared" si="107"/>
        <v>5</v>
      </c>
      <c r="H475" s="79">
        <f t="shared" si="108"/>
        <v>10</v>
      </c>
      <c r="I475" s="80">
        <v>2505.5700000000002</v>
      </c>
      <c r="J475" s="80">
        <f>'Fator aplicado no salr'!$I$33*I475</f>
        <v>2214.9840314401818</v>
      </c>
      <c r="K475" s="79">
        <f t="shared" si="109"/>
        <v>10</v>
      </c>
      <c r="L475" s="92">
        <f t="shared" si="110"/>
        <v>0.55839477691511752</v>
      </c>
      <c r="M475" s="79">
        <f t="shared" si="111"/>
        <v>55</v>
      </c>
      <c r="N475" s="79">
        <f>VLOOKUP(D475,'IBGE 2014'!$A$9:$I$120,3,0)/VLOOKUP(C475,'IBGE 2014'!$A$9:$I$120,3,0)</f>
        <v>0.9475234563228615</v>
      </c>
      <c r="O475" s="79">
        <f>VLOOKUP(D475,'IBGE 2014'!$A$9:$I$120,6,0)</f>
        <v>12.461864196915771</v>
      </c>
      <c r="P475" s="80">
        <f t="shared" si="112"/>
        <v>189857.7297297098</v>
      </c>
      <c r="Q475" s="80">
        <f t="shared" si="113"/>
        <v>70030.681500000006</v>
      </c>
      <c r="R475" s="80">
        <f t="shared" si="114"/>
        <v>119827.04822970979</v>
      </c>
      <c r="S475" s="80">
        <f t="shared" si="115"/>
        <v>9</v>
      </c>
      <c r="T475" s="80">
        <f t="shared" si="116"/>
        <v>0.59189846353002462</v>
      </c>
      <c r="U475" s="80">
        <f>VLOOKUP(D475,'IBGE 2014'!$A$9:$I$120,3,0)/VLOOKUP(C475+1,'IBGE 2014'!$A$9:$I$120,3,0)</f>
        <v>0.95110628182128787</v>
      </c>
      <c r="V475" s="80">
        <f t="shared" si="117"/>
        <v>202010.16754241628</v>
      </c>
      <c r="W475" s="80">
        <f t="shared" si="118"/>
        <v>63027.61335</v>
      </c>
      <c r="X475" s="80">
        <f t="shared" si="119"/>
        <v>138982.55419241628</v>
      </c>
      <c r="Y475" s="120"/>
    </row>
    <row r="476" spans="1:25">
      <c r="A476" s="77">
        <v>464</v>
      </c>
      <c r="B476" s="79">
        <v>2</v>
      </c>
      <c r="C476" s="78">
        <v>48</v>
      </c>
      <c r="D476" s="78">
        <f t="shared" si="105"/>
        <v>55</v>
      </c>
      <c r="E476" s="79">
        <f t="shared" si="106"/>
        <v>60</v>
      </c>
      <c r="F476" s="79">
        <v>25</v>
      </c>
      <c r="G476" s="79">
        <f t="shared" si="107"/>
        <v>5</v>
      </c>
      <c r="H476" s="79">
        <f t="shared" si="108"/>
        <v>7</v>
      </c>
      <c r="I476" s="80">
        <v>2409.1999999999998</v>
      </c>
      <c r="J476" s="80">
        <f>'Fator aplicado no salr'!$I$33*I476</f>
        <v>2129.790637877084</v>
      </c>
      <c r="K476" s="79">
        <f t="shared" si="109"/>
        <v>7</v>
      </c>
      <c r="L476" s="92">
        <f t="shared" si="110"/>
        <v>0.66505711362233577</v>
      </c>
      <c r="M476" s="79">
        <f t="shared" si="111"/>
        <v>55</v>
      </c>
      <c r="N476" s="79">
        <f>VLOOKUP(D476,'IBGE 2014'!$A$9:$I$120,3,0)/VLOOKUP(C476,'IBGE 2014'!$A$9:$I$120,3,0)</f>
        <v>0.95918664064922943</v>
      </c>
      <c r="O476" s="79">
        <f>VLOOKUP(D476,'IBGE 2014'!$A$9:$I$120,6,0)</f>
        <v>12.461864196915771</v>
      </c>
      <c r="P476" s="80">
        <f t="shared" si="112"/>
        <v>220102.68712937544</v>
      </c>
      <c r="Q476" s="80">
        <f t="shared" si="113"/>
        <v>47135.997999999992</v>
      </c>
      <c r="R476" s="80">
        <f t="shared" si="114"/>
        <v>172966.68912937545</v>
      </c>
      <c r="S476" s="80">
        <f t="shared" si="115"/>
        <v>6</v>
      </c>
      <c r="T476" s="80">
        <f t="shared" si="116"/>
        <v>0.70496054043967604</v>
      </c>
      <c r="U476" s="80">
        <f>VLOOKUP(D476,'IBGE 2014'!$A$9:$I$120,3,0)/VLOOKUP(C476+1,'IBGE 2014'!$A$9:$I$120,3,0)</f>
        <v>0.96373216126033501</v>
      </c>
      <c r="V476" s="80">
        <f t="shared" si="117"/>
        <v>234414.48320860224</v>
      </c>
      <c r="W476" s="80">
        <f t="shared" si="118"/>
        <v>40402.283999999992</v>
      </c>
      <c r="X476" s="80">
        <f t="shared" si="119"/>
        <v>194012.19920860225</v>
      </c>
      <c r="Y476" s="120"/>
    </row>
    <row r="477" spans="1:25">
      <c r="A477" s="77">
        <v>465</v>
      </c>
      <c r="B477" s="79">
        <v>2</v>
      </c>
      <c r="C477" s="78">
        <v>46</v>
      </c>
      <c r="D477" s="78">
        <f t="shared" si="105"/>
        <v>55</v>
      </c>
      <c r="E477" s="79">
        <f t="shared" si="106"/>
        <v>60</v>
      </c>
      <c r="F477" s="79">
        <v>25</v>
      </c>
      <c r="G477" s="79">
        <f t="shared" si="107"/>
        <v>5</v>
      </c>
      <c r="H477" s="79">
        <f t="shared" si="108"/>
        <v>9</v>
      </c>
      <c r="I477" s="80">
        <v>2746.49</v>
      </c>
      <c r="J477" s="80">
        <f>'Fator aplicado no salr'!$I$33*I477</f>
        <v>2427.9630952278899</v>
      </c>
      <c r="K477" s="79">
        <f t="shared" si="109"/>
        <v>9</v>
      </c>
      <c r="L477" s="92">
        <f t="shared" si="110"/>
        <v>0.59189846353002462</v>
      </c>
      <c r="M477" s="79">
        <f t="shared" si="111"/>
        <v>55</v>
      </c>
      <c r="N477" s="79">
        <f>VLOOKUP(D477,'IBGE 2014'!$A$9:$I$120,3,0)/VLOOKUP(C477,'IBGE 2014'!$A$9:$I$120,3,0)</f>
        <v>0.95110628182128787</v>
      </c>
      <c r="O477" s="79">
        <f>VLOOKUP(D477,'IBGE 2014'!$A$9:$I$120,6,0)</f>
        <v>12.461864196915771</v>
      </c>
      <c r="P477" s="80">
        <f t="shared" si="112"/>
        <v>221434.20660910322</v>
      </c>
      <c r="Q477" s="80">
        <f t="shared" si="113"/>
        <v>69087.955949999989</v>
      </c>
      <c r="R477" s="80">
        <f t="shared" si="114"/>
        <v>152346.25065910321</v>
      </c>
      <c r="S477" s="80">
        <f t="shared" si="115"/>
        <v>8</v>
      </c>
      <c r="T477" s="80">
        <f t="shared" si="116"/>
        <v>0.62741237134182615</v>
      </c>
      <c r="U477" s="80">
        <f>VLOOKUP(D477,'IBGE 2014'!$A$9:$I$120,3,0)/VLOOKUP(C477+1,'IBGE 2014'!$A$9:$I$120,3,0)</f>
        <v>0.95498601871751687</v>
      </c>
      <c r="V477" s="80">
        <f t="shared" si="117"/>
        <v>235677.72597496945</v>
      </c>
      <c r="W477" s="80">
        <f t="shared" si="118"/>
        <v>61411.516399999993</v>
      </c>
      <c r="X477" s="80">
        <f t="shared" si="119"/>
        <v>174266.20957496946</v>
      </c>
      <c r="Y477" s="120"/>
    </row>
    <row r="478" spans="1:25">
      <c r="A478" s="77">
        <v>466</v>
      </c>
      <c r="B478" s="79">
        <v>2</v>
      </c>
      <c r="C478" s="78">
        <v>54</v>
      </c>
      <c r="D478" s="78">
        <f t="shared" si="105"/>
        <v>57</v>
      </c>
      <c r="E478" s="79">
        <f t="shared" si="106"/>
        <v>60</v>
      </c>
      <c r="F478" s="79">
        <v>27</v>
      </c>
      <c r="G478" s="79">
        <f t="shared" si="107"/>
        <v>3</v>
      </c>
      <c r="H478" s="79">
        <f t="shared" si="108"/>
        <v>3</v>
      </c>
      <c r="I478" s="80">
        <v>2553.75</v>
      </c>
      <c r="J478" s="80">
        <f>'Fator aplicado no salr'!$I$33*I478</f>
        <v>2257.5763081016948</v>
      </c>
      <c r="K478" s="79">
        <f t="shared" si="109"/>
        <v>3</v>
      </c>
      <c r="L478" s="92">
        <f t="shared" si="110"/>
        <v>0.83961928303230149</v>
      </c>
      <c r="M478" s="79">
        <f t="shared" si="111"/>
        <v>57</v>
      </c>
      <c r="N478" s="79">
        <f>VLOOKUP(D478,'IBGE 2014'!$A$9:$I$120,3,0)/VLOOKUP(C478,'IBGE 2014'!$A$9:$I$120,3,0)</f>
        <v>0.9766325662162193</v>
      </c>
      <c r="O478" s="79">
        <f>VLOOKUP(D478,'IBGE 2014'!$A$9:$I$120,6,0)</f>
        <v>12.086645895133593</v>
      </c>
      <c r="P478" s="80">
        <f t="shared" si="112"/>
        <v>290874.19601254683</v>
      </c>
      <c r="Q478" s="80">
        <f t="shared" si="113"/>
        <v>21413.193749999999</v>
      </c>
      <c r="R478" s="80">
        <f t="shared" si="114"/>
        <v>269461.00226254686</v>
      </c>
      <c r="S478" s="80">
        <f t="shared" si="115"/>
        <v>2</v>
      </c>
      <c r="T478" s="80">
        <f t="shared" si="116"/>
        <v>0.88999644001423972</v>
      </c>
      <c r="U478" s="80">
        <f>VLOOKUP(D478,'IBGE 2014'!$A$9:$I$120,3,0)/VLOOKUP(C478+1,'IBGE 2014'!$A$9:$I$120,3,0)</f>
        <v>0.98380718249620402</v>
      </c>
      <c r="V478" s="80">
        <f t="shared" si="117"/>
        <v>310591.7016566018</v>
      </c>
      <c r="W478" s="80">
        <f t="shared" si="118"/>
        <v>14275.4625</v>
      </c>
      <c r="X478" s="80">
        <f t="shared" si="119"/>
        <v>296316.23915660178</v>
      </c>
      <c r="Y478" s="120"/>
    </row>
    <row r="479" spans="1:25">
      <c r="A479" s="77">
        <v>467</v>
      </c>
      <c r="B479" s="79">
        <v>2</v>
      </c>
      <c r="C479" s="78">
        <v>55</v>
      </c>
      <c r="D479" s="78">
        <f t="shared" si="105"/>
        <v>56</v>
      </c>
      <c r="E479" s="79">
        <f t="shared" si="106"/>
        <v>60</v>
      </c>
      <c r="F479" s="79">
        <v>33</v>
      </c>
      <c r="G479" s="79">
        <f t="shared" si="107"/>
        <v>1</v>
      </c>
      <c r="H479" s="79">
        <f t="shared" si="108"/>
        <v>1</v>
      </c>
      <c r="I479" s="80">
        <v>2794.67</v>
      </c>
      <c r="J479" s="80">
        <f>'Fator aplicado no salr'!$I$33*I479</f>
        <v>2470.5553718894034</v>
      </c>
      <c r="K479" s="79">
        <f t="shared" si="109"/>
        <v>1</v>
      </c>
      <c r="L479" s="92">
        <f t="shared" si="110"/>
        <v>0.94339622641509424</v>
      </c>
      <c r="M479" s="79">
        <f t="shared" si="111"/>
        <v>56</v>
      </c>
      <c r="N479" s="79">
        <f>VLOOKUP(D479,'IBGE 2014'!$A$9:$I$120,3,0)/VLOOKUP(C479,'IBGE 2014'!$A$9:$I$120,3,0)</f>
        <v>0.99216346769475894</v>
      </c>
      <c r="O479" s="79">
        <f>VLOOKUP(D479,'IBGE 2014'!$A$9:$I$120,6,0)</f>
        <v>12.276875927517381</v>
      </c>
      <c r="P479" s="80">
        <f t="shared" si="112"/>
        <v>369065.26908494806</v>
      </c>
      <c r="Q479" s="80">
        <f t="shared" si="113"/>
        <v>7811.1026500000007</v>
      </c>
      <c r="R479" s="80">
        <f t="shared" si="114"/>
        <v>361254.16643494804</v>
      </c>
      <c r="S479" s="80">
        <f t="shared" si="115"/>
        <v>0</v>
      </c>
      <c r="T479" s="80">
        <f t="shared" si="116"/>
        <v>1</v>
      </c>
      <c r="U479" s="80">
        <f>VLOOKUP(D479,'IBGE 2014'!$A$9:$I$120,3,0)/VLOOKUP(C479+1,'IBGE 2014'!$A$9:$I$120,3,0)</f>
        <v>1</v>
      </c>
      <c r="V479" s="80">
        <f t="shared" si="117"/>
        <v>394299.12304572097</v>
      </c>
      <c r="W479" s="80">
        <f t="shared" si="118"/>
        <v>0</v>
      </c>
      <c r="X479" s="80">
        <f t="shared" si="119"/>
        <v>394299.12304572097</v>
      </c>
      <c r="Y479" s="120"/>
    </row>
    <row r="480" spans="1:25">
      <c r="A480" s="77">
        <v>468</v>
      </c>
      <c r="B480" s="79">
        <v>2</v>
      </c>
      <c r="C480" s="78">
        <v>48</v>
      </c>
      <c r="D480" s="78">
        <f t="shared" si="105"/>
        <v>55</v>
      </c>
      <c r="E480" s="79">
        <f t="shared" si="106"/>
        <v>60</v>
      </c>
      <c r="F480" s="79">
        <v>25</v>
      </c>
      <c r="G480" s="79">
        <f t="shared" si="107"/>
        <v>5</v>
      </c>
      <c r="H480" s="79">
        <f t="shared" si="108"/>
        <v>7</v>
      </c>
      <c r="I480" s="80">
        <v>2698.31</v>
      </c>
      <c r="J480" s="80">
        <f>'Fator aplicado no salr'!$I$33*I480</f>
        <v>2385.3708185663768</v>
      </c>
      <c r="K480" s="79">
        <f t="shared" si="109"/>
        <v>7</v>
      </c>
      <c r="L480" s="92">
        <f t="shared" si="110"/>
        <v>0.66505711362233577</v>
      </c>
      <c r="M480" s="79">
        <f t="shared" si="111"/>
        <v>55</v>
      </c>
      <c r="N480" s="79">
        <f>VLOOKUP(D480,'IBGE 2014'!$A$9:$I$120,3,0)/VLOOKUP(C480,'IBGE 2014'!$A$9:$I$120,3,0)</f>
        <v>0.95918664064922943</v>
      </c>
      <c r="O480" s="79">
        <f>VLOOKUP(D480,'IBGE 2014'!$A$9:$I$120,6,0)</f>
        <v>12.461864196915771</v>
      </c>
      <c r="P480" s="80">
        <f t="shared" si="112"/>
        <v>246515.55774035575</v>
      </c>
      <c r="Q480" s="80">
        <f t="shared" si="113"/>
        <v>52792.435150000005</v>
      </c>
      <c r="R480" s="80">
        <f t="shared" si="114"/>
        <v>193723.12259035575</v>
      </c>
      <c r="S480" s="80">
        <f t="shared" si="115"/>
        <v>6</v>
      </c>
      <c r="T480" s="80">
        <f t="shared" si="116"/>
        <v>0.70496054043967604</v>
      </c>
      <c r="U480" s="80">
        <f>VLOOKUP(D480,'IBGE 2014'!$A$9:$I$120,3,0)/VLOOKUP(C480+1,'IBGE 2014'!$A$9:$I$120,3,0)</f>
        <v>0.96373216126033501</v>
      </c>
      <c r="V480" s="80">
        <f t="shared" si="117"/>
        <v>262544.804991949</v>
      </c>
      <c r="W480" s="80">
        <f t="shared" si="118"/>
        <v>45250.6587</v>
      </c>
      <c r="X480" s="80">
        <f t="shared" si="119"/>
        <v>217294.146291949</v>
      </c>
      <c r="Y480" s="120"/>
    </row>
    <row r="481" spans="1:25">
      <c r="A481" s="77">
        <v>469</v>
      </c>
      <c r="B481" s="79">
        <v>2</v>
      </c>
      <c r="C481" s="78">
        <v>53</v>
      </c>
      <c r="D481" s="78">
        <f t="shared" si="105"/>
        <v>58</v>
      </c>
      <c r="E481" s="79">
        <f t="shared" si="106"/>
        <v>60</v>
      </c>
      <c r="F481" s="79">
        <v>25</v>
      </c>
      <c r="G481" s="79">
        <f t="shared" si="107"/>
        <v>5</v>
      </c>
      <c r="H481" s="79">
        <f t="shared" si="108"/>
        <v>5</v>
      </c>
      <c r="I481" s="80">
        <v>2698.31</v>
      </c>
      <c r="J481" s="80">
        <f>'Fator aplicado no salr'!$I$33*I481</f>
        <v>2385.3708185663768</v>
      </c>
      <c r="K481" s="79">
        <f t="shared" si="109"/>
        <v>5</v>
      </c>
      <c r="L481" s="92">
        <f t="shared" si="110"/>
        <v>0.74725817286605678</v>
      </c>
      <c r="M481" s="79">
        <f t="shared" si="111"/>
        <v>58</v>
      </c>
      <c r="N481" s="79">
        <f>VLOOKUP(D481,'IBGE 2014'!$A$9:$I$120,3,0)/VLOOKUP(C481,'IBGE 2014'!$A$9:$I$120,3,0)</f>
        <v>0.96123194533181622</v>
      </c>
      <c r="O481" s="79">
        <f>VLOOKUP(D481,'IBGE 2014'!$A$9:$I$120,6,0)</f>
        <v>11.890960856490537</v>
      </c>
      <c r="P481" s="80">
        <f t="shared" si="112"/>
        <v>264859.2061738483</v>
      </c>
      <c r="Q481" s="80">
        <f t="shared" si="113"/>
        <v>37708.882250000002</v>
      </c>
      <c r="R481" s="80">
        <f t="shared" si="114"/>
        <v>227150.32392384831</v>
      </c>
      <c r="S481" s="80">
        <f t="shared" si="115"/>
        <v>4</v>
      </c>
      <c r="T481" s="80">
        <f t="shared" si="116"/>
        <v>0.79209366323802022</v>
      </c>
      <c r="U481" s="80">
        <f>VLOOKUP(D481,'IBGE 2014'!$A$9:$I$120,3,0)/VLOOKUP(C481+1,'IBGE 2014'!$A$9:$I$120,3,0)</f>
        <v>0.96780550115226438</v>
      </c>
      <c r="V481" s="80">
        <f t="shared" si="117"/>
        <v>282670.72259862296</v>
      </c>
      <c r="W481" s="80">
        <f t="shared" si="118"/>
        <v>30167.105800000001</v>
      </c>
      <c r="X481" s="80">
        <f t="shared" si="119"/>
        <v>252503.61679862297</v>
      </c>
      <c r="Y481" s="120"/>
    </row>
    <row r="482" spans="1:25">
      <c r="A482" s="77">
        <v>470</v>
      </c>
      <c r="B482" s="79">
        <v>2</v>
      </c>
      <c r="C482" s="78">
        <v>60</v>
      </c>
      <c r="D482" s="78">
        <f t="shared" si="105"/>
        <v>60</v>
      </c>
      <c r="E482" s="79">
        <f t="shared" si="106"/>
        <v>60</v>
      </c>
      <c r="F482" s="79">
        <v>27</v>
      </c>
      <c r="G482" s="79">
        <f t="shared" si="107"/>
        <v>3</v>
      </c>
      <c r="H482" s="79">
        <f t="shared" si="108"/>
        <v>0</v>
      </c>
      <c r="I482" s="80">
        <v>2553.75</v>
      </c>
      <c r="J482" s="80">
        <f>'Fator aplicado no salr'!$I$33*I482</f>
        <v>2257.5763081016948</v>
      </c>
      <c r="K482" s="79">
        <f t="shared" si="109"/>
        <v>0</v>
      </c>
      <c r="L482" s="92">
        <f t="shared" si="110"/>
        <v>1</v>
      </c>
      <c r="M482" s="79">
        <f t="shared" si="111"/>
        <v>60</v>
      </c>
      <c r="N482" s="79">
        <f>VLOOKUP(D482,'IBGE 2014'!$A$9:$I$120,3,0)/VLOOKUP(C482,'IBGE 2014'!$A$9:$I$120,3,0)</f>
        <v>1</v>
      </c>
      <c r="O482" s="79">
        <f>VLOOKUP(D482,'IBGE 2014'!$A$9:$I$120,6,0)</f>
        <v>11.482229001501651</v>
      </c>
      <c r="P482" s="80">
        <f t="shared" si="112"/>
        <v>336986.10605384799</v>
      </c>
      <c r="Q482" s="80">
        <f t="shared" si="113"/>
        <v>0</v>
      </c>
      <c r="R482" s="80">
        <f t="shared" si="114"/>
        <v>336986.10605384799</v>
      </c>
      <c r="S482" s="80">
        <f t="shared" si="115"/>
        <v>0</v>
      </c>
      <c r="T482" s="80">
        <f t="shared" si="116"/>
        <v>1</v>
      </c>
      <c r="U482" s="80">
        <f>VLOOKUP(D482,'IBGE 2014'!$A$9:$I$120,3,0)/VLOOKUP(C482+1,'IBGE 2014'!$A$9:$I$120,3,0)</f>
        <v>1.0112338852141729</v>
      </c>
      <c r="V482" s="80">
        <f t="shared" si="117"/>
        <v>340771.76928802801</v>
      </c>
      <c r="W482" s="80">
        <f t="shared" si="118"/>
        <v>0</v>
      </c>
      <c r="X482" s="80">
        <f t="shared" si="119"/>
        <v>340771.76928802801</v>
      </c>
      <c r="Y482" s="120"/>
    </row>
    <row r="483" spans="1:25">
      <c r="A483" s="77">
        <v>471</v>
      </c>
      <c r="B483" s="79">
        <v>2</v>
      </c>
      <c r="C483" s="78">
        <v>46</v>
      </c>
      <c r="D483" s="78">
        <f t="shared" si="105"/>
        <v>55</v>
      </c>
      <c r="E483" s="79">
        <f t="shared" si="106"/>
        <v>60</v>
      </c>
      <c r="F483" s="79">
        <v>25</v>
      </c>
      <c r="G483" s="79">
        <f t="shared" si="107"/>
        <v>5</v>
      </c>
      <c r="H483" s="79">
        <f t="shared" si="108"/>
        <v>9</v>
      </c>
      <c r="I483" s="80">
        <v>2698.31</v>
      </c>
      <c r="J483" s="80">
        <f>'Fator aplicado no salr'!$I$33*I483</f>
        <v>2385.3708185663768</v>
      </c>
      <c r="K483" s="79">
        <f t="shared" si="109"/>
        <v>9</v>
      </c>
      <c r="L483" s="92">
        <f t="shared" si="110"/>
        <v>0.59189846353002462</v>
      </c>
      <c r="M483" s="79">
        <f t="shared" si="111"/>
        <v>55</v>
      </c>
      <c r="N483" s="79">
        <f>VLOOKUP(D483,'IBGE 2014'!$A$9:$I$120,3,0)/VLOOKUP(C483,'IBGE 2014'!$A$9:$I$120,3,0)</f>
        <v>0.95110628182128787</v>
      </c>
      <c r="O483" s="79">
        <f>VLOOKUP(D483,'IBGE 2014'!$A$9:$I$120,6,0)</f>
        <v>12.461864196915771</v>
      </c>
      <c r="P483" s="80">
        <f t="shared" si="112"/>
        <v>217549.72129350895</v>
      </c>
      <c r="Q483" s="80">
        <f t="shared" si="113"/>
        <v>67875.98805</v>
      </c>
      <c r="R483" s="80">
        <f t="shared" si="114"/>
        <v>149673.73324350896</v>
      </c>
      <c r="S483" s="80">
        <f t="shared" si="115"/>
        <v>8</v>
      </c>
      <c r="T483" s="80">
        <f t="shared" si="116"/>
        <v>0.62741237134182615</v>
      </c>
      <c r="U483" s="80">
        <f>VLOOKUP(D483,'IBGE 2014'!$A$9:$I$120,3,0)/VLOOKUP(C483+1,'IBGE 2014'!$A$9:$I$120,3,0)</f>
        <v>0.95498601871751687</v>
      </c>
      <c r="V483" s="80">
        <f t="shared" si="117"/>
        <v>231543.37528100226</v>
      </c>
      <c r="W483" s="80">
        <f t="shared" si="118"/>
        <v>60334.211600000002</v>
      </c>
      <c r="X483" s="80">
        <f t="shared" si="119"/>
        <v>171209.16368100225</v>
      </c>
      <c r="Y483" s="120"/>
    </row>
    <row r="484" spans="1:25">
      <c r="A484" s="77">
        <v>472</v>
      </c>
      <c r="B484" s="79">
        <v>2</v>
      </c>
      <c r="C484" s="78">
        <v>56</v>
      </c>
      <c r="D484" s="78">
        <f t="shared" si="105"/>
        <v>57</v>
      </c>
      <c r="E484" s="79">
        <f t="shared" si="106"/>
        <v>60</v>
      </c>
      <c r="F484" s="79">
        <v>33</v>
      </c>
      <c r="G484" s="79">
        <f t="shared" si="107"/>
        <v>1</v>
      </c>
      <c r="H484" s="79">
        <f t="shared" si="108"/>
        <v>1</v>
      </c>
      <c r="I484" s="80">
        <v>2409.1999999999998</v>
      </c>
      <c r="J484" s="80">
        <f>'Fator aplicado no salr'!$I$33*I484</f>
        <v>2129.790637877084</v>
      </c>
      <c r="K484" s="79">
        <f t="shared" si="109"/>
        <v>1</v>
      </c>
      <c r="L484" s="92">
        <f t="shared" si="110"/>
        <v>0.94339622641509424</v>
      </c>
      <c r="M484" s="79">
        <f t="shared" si="111"/>
        <v>57</v>
      </c>
      <c r="N484" s="79">
        <f>VLOOKUP(D484,'IBGE 2014'!$A$9:$I$120,3,0)/VLOOKUP(C484,'IBGE 2014'!$A$9:$I$120,3,0)</f>
        <v>0.99157771327947575</v>
      </c>
      <c r="O484" s="79">
        <f>VLOOKUP(D484,'IBGE 2014'!$A$9:$I$120,6,0)</f>
        <v>12.086645895133593</v>
      </c>
      <c r="P484" s="80">
        <f t="shared" si="112"/>
        <v>313045.13319954206</v>
      </c>
      <c r="Q484" s="80">
        <f t="shared" si="113"/>
        <v>6733.713999999999</v>
      </c>
      <c r="R484" s="80">
        <f t="shared" si="114"/>
        <v>306311.41919954208</v>
      </c>
      <c r="S484" s="80">
        <f t="shared" si="115"/>
        <v>0</v>
      </c>
      <c r="T484" s="80">
        <f t="shared" si="116"/>
        <v>1</v>
      </c>
      <c r="U484" s="80">
        <f>VLOOKUP(D484,'IBGE 2014'!$A$9:$I$120,3,0)/VLOOKUP(C484+1,'IBGE 2014'!$A$9:$I$120,3,0)</f>
        <v>1</v>
      </c>
      <c r="V484" s="80">
        <f t="shared" si="117"/>
        <v>334646.32852028322</v>
      </c>
      <c r="W484" s="80">
        <f t="shared" si="118"/>
        <v>0</v>
      </c>
      <c r="X484" s="80">
        <f t="shared" si="119"/>
        <v>334646.32852028322</v>
      </c>
      <c r="Y484" s="120"/>
    </row>
    <row r="485" spans="1:25">
      <c r="A485" s="77">
        <v>473</v>
      </c>
      <c r="B485" s="79">
        <v>2</v>
      </c>
      <c r="C485" s="78">
        <v>50</v>
      </c>
      <c r="D485" s="78">
        <f t="shared" si="105"/>
        <v>55</v>
      </c>
      <c r="E485" s="79">
        <f t="shared" si="106"/>
        <v>60</v>
      </c>
      <c r="F485" s="79">
        <v>25</v>
      </c>
      <c r="G485" s="79">
        <f t="shared" si="107"/>
        <v>5</v>
      </c>
      <c r="H485" s="79">
        <f t="shared" si="108"/>
        <v>5</v>
      </c>
      <c r="I485" s="80">
        <v>2698.31</v>
      </c>
      <c r="J485" s="80">
        <f>'Fator aplicado no salr'!$I$33*I485</f>
        <v>2385.3708185663768</v>
      </c>
      <c r="K485" s="79">
        <f t="shared" si="109"/>
        <v>5</v>
      </c>
      <c r="L485" s="92">
        <f t="shared" si="110"/>
        <v>0.74725817286605678</v>
      </c>
      <c r="M485" s="79">
        <f t="shared" si="111"/>
        <v>55</v>
      </c>
      <c r="N485" s="79">
        <f>VLOOKUP(D485,'IBGE 2014'!$A$9:$I$120,3,0)/VLOOKUP(C485,'IBGE 2014'!$A$9:$I$120,3,0)</f>
        <v>0.96864926052612155</v>
      </c>
      <c r="O485" s="79">
        <f>VLOOKUP(D485,'IBGE 2014'!$A$9:$I$120,6,0)</f>
        <v>12.461864196915771</v>
      </c>
      <c r="P485" s="80">
        <f t="shared" si="112"/>
        <v>279717.40688877105</v>
      </c>
      <c r="Q485" s="80">
        <f t="shared" si="113"/>
        <v>37708.882250000002</v>
      </c>
      <c r="R485" s="80">
        <f t="shared" si="114"/>
        <v>242008.52463877105</v>
      </c>
      <c r="S485" s="80">
        <f t="shared" si="115"/>
        <v>4</v>
      </c>
      <c r="T485" s="80">
        <f t="shared" si="116"/>
        <v>0.79209366323802022</v>
      </c>
      <c r="U485" s="80">
        <f>VLOOKUP(D485,'IBGE 2014'!$A$9:$I$120,3,0)/VLOOKUP(C485+1,'IBGE 2014'!$A$9:$I$120,3,0)</f>
        <v>0.97397051599678397</v>
      </c>
      <c r="V485" s="80">
        <f t="shared" si="117"/>
        <v>298129.27064139891</v>
      </c>
      <c r="W485" s="80">
        <f t="shared" si="118"/>
        <v>30167.105800000001</v>
      </c>
      <c r="X485" s="80">
        <f t="shared" si="119"/>
        <v>267962.16484139889</v>
      </c>
      <c r="Y485" s="120"/>
    </row>
    <row r="486" spans="1:25">
      <c r="A486" s="77">
        <v>474</v>
      </c>
      <c r="B486" s="79">
        <v>2</v>
      </c>
      <c r="C486" s="78">
        <v>43</v>
      </c>
      <c r="D486" s="78">
        <f t="shared" si="105"/>
        <v>55</v>
      </c>
      <c r="E486" s="79">
        <f t="shared" si="106"/>
        <v>60</v>
      </c>
      <c r="F486" s="79">
        <v>26</v>
      </c>
      <c r="G486" s="79">
        <f t="shared" si="107"/>
        <v>4</v>
      </c>
      <c r="H486" s="79">
        <f t="shared" si="108"/>
        <v>12</v>
      </c>
      <c r="I486" s="80">
        <v>1300.97</v>
      </c>
      <c r="J486" s="80">
        <f>'Fator aplicado no salr'!$I$33*I486</f>
        <v>1150.0887125016397</v>
      </c>
      <c r="K486" s="79">
        <f t="shared" si="109"/>
        <v>12</v>
      </c>
      <c r="L486" s="92">
        <f t="shared" si="110"/>
        <v>0.49696936357700011</v>
      </c>
      <c r="M486" s="79">
        <f t="shared" si="111"/>
        <v>55</v>
      </c>
      <c r="N486" s="79">
        <f>VLOOKUP(D486,'IBGE 2014'!$A$9:$I$120,3,0)/VLOOKUP(C486,'IBGE 2014'!$A$9:$I$120,3,0)</f>
        <v>0.9411543451707014</v>
      </c>
      <c r="O486" s="79">
        <f>VLOOKUP(D486,'IBGE 2014'!$A$9:$I$120,6,0)</f>
        <v>12.461864196915771</v>
      </c>
      <c r="P486" s="80">
        <f t="shared" si="112"/>
        <v>87146.1441381271</v>
      </c>
      <c r="Q486" s="80">
        <f t="shared" si="113"/>
        <v>43634.533800000005</v>
      </c>
      <c r="R486" s="80">
        <f t="shared" si="114"/>
        <v>43511.610338127095</v>
      </c>
      <c r="S486" s="80">
        <f t="shared" si="115"/>
        <v>11</v>
      </c>
      <c r="T486" s="80">
        <f t="shared" si="116"/>
        <v>0.52678752539162021</v>
      </c>
      <c r="U486" s="80">
        <f>VLOOKUP(D486,'IBGE 2014'!$A$9:$I$120,3,0)/VLOOKUP(C486+1,'IBGE 2014'!$A$9:$I$120,3,0)</f>
        <v>0.94421459205506886</v>
      </c>
      <c r="V486" s="80">
        <f t="shared" si="117"/>
        <v>92675.278013966294</v>
      </c>
      <c r="W486" s="80">
        <f t="shared" si="118"/>
        <v>39998.322650000002</v>
      </c>
      <c r="X486" s="80">
        <f t="shared" si="119"/>
        <v>52676.955363966292</v>
      </c>
      <c r="Y486" s="120"/>
    </row>
    <row r="487" spans="1:25">
      <c r="A487" s="77">
        <v>475</v>
      </c>
      <c r="B487" s="79">
        <v>2</v>
      </c>
      <c r="C487" s="78">
        <v>61</v>
      </c>
      <c r="D487" s="78">
        <f t="shared" si="105"/>
        <v>61</v>
      </c>
      <c r="E487" s="79">
        <f t="shared" si="106"/>
        <v>60</v>
      </c>
      <c r="F487" s="79">
        <v>25</v>
      </c>
      <c r="G487" s="79">
        <f t="shared" si="107"/>
        <v>5</v>
      </c>
      <c r="H487" s="79">
        <f t="shared" si="108"/>
        <v>0</v>
      </c>
      <c r="I487" s="80">
        <v>1862.99</v>
      </c>
      <c r="J487" s="80">
        <f>'Fator aplicado no salr'!$I$33*I487</f>
        <v>1646.9278849653947</v>
      </c>
      <c r="K487" s="79">
        <f t="shared" si="109"/>
        <v>0</v>
      </c>
      <c r="L487" s="92">
        <f t="shared" si="110"/>
        <v>1</v>
      </c>
      <c r="M487" s="79">
        <f t="shared" si="111"/>
        <v>61</v>
      </c>
      <c r="N487" s="79">
        <f>VLOOKUP(D487,'IBGE 2014'!$A$9:$I$120,3,0)/VLOOKUP(C487,'IBGE 2014'!$A$9:$I$120,3,0)</f>
        <v>1</v>
      </c>
      <c r="O487" s="79">
        <f>VLOOKUP(D487,'IBGE 2014'!$A$9:$I$120,6,0)</f>
        <v>11.26894206432668</v>
      </c>
      <c r="P487" s="80">
        <f t="shared" si="112"/>
        <v>241268.7539573884</v>
      </c>
      <c r="Q487" s="80">
        <f t="shared" si="113"/>
        <v>0</v>
      </c>
      <c r="R487" s="80">
        <f t="shared" si="114"/>
        <v>241268.7539573884</v>
      </c>
      <c r="S487" s="80">
        <f t="shared" si="115"/>
        <v>0</v>
      </c>
      <c r="T487" s="80">
        <f t="shared" si="116"/>
        <v>1</v>
      </c>
      <c r="U487" s="80">
        <f>VLOOKUP(D487,'IBGE 2014'!$A$9:$I$120,3,0)/VLOOKUP(C487+1,'IBGE 2014'!$A$9:$I$120,3,0)</f>
        <v>1.0120707928948234</v>
      </c>
      <c r="V487" s="80">
        <f t="shared" si="117"/>
        <v>244181.05911840015</v>
      </c>
      <c r="W487" s="80">
        <f t="shared" si="118"/>
        <v>0</v>
      </c>
      <c r="X487" s="80">
        <f t="shared" si="119"/>
        <v>244181.05911840015</v>
      </c>
      <c r="Y487" s="120"/>
    </row>
    <row r="488" spans="1:25">
      <c r="A488" s="77">
        <v>476</v>
      </c>
      <c r="B488" s="79">
        <v>2</v>
      </c>
      <c r="C488" s="78">
        <v>48</v>
      </c>
      <c r="D488" s="78">
        <f t="shared" si="105"/>
        <v>55</v>
      </c>
      <c r="E488" s="79">
        <f t="shared" si="106"/>
        <v>60</v>
      </c>
      <c r="F488" s="79">
        <v>26</v>
      </c>
      <c r="G488" s="79">
        <f t="shared" si="107"/>
        <v>4</v>
      </c>
      <c r="H488" s="79">
        <f t="shared" si="108"/>
        <v>7</v>
      </c>
      <c r="I488" s="80">
        <v>1252.78</v>
      </c>
      <c r="J488" s="80">
        <f>'Fator aplicado no salr'!$I$33*I488</f>
        <v>1107.4875956000553</v>
      </c>
      <c r="K488" s="79">
        <f t="shared" si="109"/>
        <v>7</v>
      </c>
      <c r="L488" s="92">
        <f t="shared" si="110"/>
        <v>0.66505711362233577</v>
      </c>
      <c r="M488" s="79">
        <f t="shared" si="111"/>
        <v>55</v>
      </c>
      <c r="N488" s="79">
        <f>VLOOKUP(D488,'IBGE 2014'!$A$9:$I$120,3,0)/VLOOKUP(C488,'IBGE 2014'!$A$9:$I$120,3,0)</f>
        <v>0.95918664064922943</v>
      </c>
      <c r="O488" s="79">
        <f>VLOOKUP(D488,'IBGE 2014'!$A$9:$I$120,6,0)</f>
        <v>12.461864196915771</v>
      </c>
      <c r="P488" s="80">
        <f t="shared" si="112"/>
        <v>114453.03187030507</v>
      </c>
      <c r="Q488" s="80">
        <f t="shared" si="113"/>
        <v>24510.640699999996</v>
      </c>
      <c r="R488" s="80">
        <f t="shared" si="114"/>
        <v>89942.391170305084</v>
      </c>
      <c r="S488" s="80">
        <f t="shared" si="115"/>
        <v>6</v>
      </c>
      <c r="T488" s="80">
        <f t="shared" si="116"/>
        <v>0.70496054043967604</v>
      </c>
      <c r="U488" s="80">
        <f>VLOOKUP(D488,'IBGE 2014'!$A$9:$I$120,3,0)/VLOOKUP(C488+1,'IBGE 2014'!$A$9:$I$120,3,0)</f>
        <v>0.96373216126033501</v>
      </c>
      <c r="V488" s="80">
        <f t="shared" si="117"/>
        <v>121895.14206959683</v>
      </c>
      <c r="W488" s="80">
        <f t="shared" si="118"/>
        <v>21009.120599999998</v>
      </c>
      <c r="X488" s="80">
        <f t="shared" si="119"/>
        <v>100886.02146959683</v>
      </c>
      <c r="Y488" s="120"/>
    </row>
    <row r="489" spans="1:25">
      <c r="A489" s="77">
        <v>477</v>
      </c>
      <c r="B489" s="79">
        <v>2</v>
      </c>
      <c r="C489" s="78">
        <v>44</v>
      </c>
      <c r="D489" s="78">
        <f t="shared" si="105"/>
        <v>55</v>
      </c>
      <c r="E489" s="79">
        <f t="shared" si="106"/>
        <v>60</v>
      </c>
      <c r="F489" s="79">
        <v>25</v>
      </c>
      <c r="G489" s="79">
        <f t="shared" si="107"/>
        <v>5</v>
      </c>
      <c r="H489" s="79">
        <f t="shared" si="108"/>
        <v>11</v>
      </c>
      <c r="I489" s="80">
        <v>1156.42</v>
      </c>
      <c r="J489" s="80">
        <f>'Fator aplicado no salr'!$I$33*I489</f>
        <v>1022.3030422770288</v>
      </c>
      <c r="K489" s="79">
        <f t="shared" si="109"/>
        <v>11</v>
      </c>
      <c r="L489" s="92">
        <f t="shared" si="110"/>
        <v>0.52678752539162021</v>
      </c>
      <c r="M489" s="79">
        <f t="shared" si="111"/>
        <v>55</v>
      </c>
      <c r="N489" s="79">
        <f>VLOOKUP(D489,'IBGE 2014'!$A$9:$I$120,3,0)/VLOOKUP(C489,'IBGE 2014'!$A$9:$I$120,3,0)</f>
        <v>0.94421459205506886</v>
      </c>
      <c r="O489" s="79">
        <f>VLOOKUP(D489,'IBGE 2014'!$A$9:$I$120,6,0)</f>
        <v>12.461864196915771</v>
      </c>
      <c r="P489" s="80">
        <f t="shared" si="112"/>
        <v>82378.183202465021</v>
      </c>
      <c r="Q489" s="80">
        <f t="shared" si="113"/>
        <v>35554.132900000004</v>
      </c>
      <c r="R489" s="80">
        <f t="shared" si="114"/>
        <v>46824.050302465017</v>
      </c>
      <c r="S489" s="80">
        <f t="shared" si="115"/>
        <v>10</v>
      </c>
      <c r="T489" s="80">
        <f t="shared" si="116"/>
        <v>0.55839477691511752</v>
      </c>
      <c r="U489" s="80">
        <f>VLOOKUP(D489,'IBGE 2014'!$A$9:$I$120,3,0)/VLOOKUP(C489+1,'IBGE 2014'!$A$9:$I$120,3,0)</f>
        <v>0.9475234563228615</v>
      </c>
      <c r="V489" s="80">
        <f t="shared" si="117"/>
        <v>87626.877642225518</v>
      </c>
      <c r="W489" s="80">
        <f t="shared" si="118"/>
        <v>32321.939000000002</v>
      </c>
      <c r="X489" s="80">
        <f t="shared" si="119"/>
        <v>55304.938642225519</v>
      </c>
      <c r="Y489" s="120"/>
    </row>
    <row r="490" spans="1:25">
      <c r="A490" s="77">
        <v>478</v>
      </c>
      <c r="B490" s="79">
        <v>2</v>
      </c>
      <c r="C490" s="78">
        <v>42</v>
      </c>
      <c r="D490" s="78">
        <f t="shared" si="105"/>
        <v>55</v>
      </c>
      <c r="E490" s="79">
        <f t="shared" si="106"/>
        <v>60</v>
      </c>
      <c r="F490" s="79">
        <v>28</v>
      </c>
      <c r="G490" s="79">
        <f t="shared" si="107"/>
        <v>2</v>
      </c>
      <c r="H490" s="79">
        <f t="shared" si="108"/>
        <v>13</v>
      </c>
      <c r="I490" s="80">
        <v>1851.11</v>
      </c>
      <c r="J490" s="80">
        <f>'Fator aplicado no salr'!$I$33*I490</f>
        <v>1636.4256797611858</v>
      </c>
      <c r="K490" s="79">
        <f t="shared" si="109"/>
        <v>13</v>
      </c>
      <c r="L490" s="92">
        <f t="shared" si="110"/>
        <v>0.46883902224245294</v>
      </c>
      <c r="M490" s="79">
        <f t="shared" si="111"/>
        <v>55</v>
      </c>
      <c r="N490" s="79">
        <f>VLOOKUP(D490,'IBGE 2014'!$A$9:$I$120,3,0)/VLOOKUP(C490,'IBGE 2014'!$A$9:$I$120,3,0)</f>
        <v>0.93831455410920073</v>
      </c>
      <c r="O490" s="79">
        <f>VLOOKUP(D490,'IBGE 2014'!$A$9:$I$120,6,0)</f>
        <v>12.461864196915771</v>
      </c>
      <c r="P490" s="80">
        <f t="shared" si="112"/>
        <v>116625.85935441019</v>
      </c>
      <c r="Q490" s="80">
        <f t="shared" si="113"/>
        <v>67260.081849999988</v>
      </c>
      <c r="R490" s="80">
        <f t="shared" si="114"/>
        <v>49365.777504410202</v>
      </c>
      <c r="S490" s="80">
        <f t="shared" si="115"/>
        <v>12</v>
      </c>
      <c r="T490" s="80">
        <f t="shared" si="116"/>
        <v>0.49696936357700011</v>
      </c>
      <c r="U490" s="80">
        <f>VLOOKUP(D490,'IBGE 2014'!$A$9:$I$120,3,0)/VLOOKUP(C490+1,'IBGE 2014'!$A$9:$I$120,3,0)</f>
        <v>0.9411543451707014</v>
      </c>
      <c r="V490" s="80">
        <f t="shared" si="117"/>
        <v>123997.55480566688</v>
      </c>
      <c r="W490" s="80">
        <f t="shared" si="118"/>
        <v>62086.229399999997</v>
      </c>
      <c r="X490" s="80">
        <f t="shared" si="119"/>
        <v>61911.325405666881</v>
      </c>
      <c r="Y490" s="120"/>
    </row>
    <row r="491" spans="1:25">
      <c r="A491" s="77">
        <v>479</v>
      </c>
      <c r="B491" s="79">
        <v>2</v>
      </c>
      <c r="C491" s="78">
        <v>42</v>
      </c>
      <c r="D491" s="78">
        <f t="shared" si="105"/>
        <v>55</v>
      </c>
      <c r="E491" s="79">
        <f t="shared" si="106"/>
        <v>60</v>
      </c>
      <c r="F491" s="79">
        <v>25</v>
      </c>
      <c r="G491" s="79">
        <f t="shared" si="107"/>
        <v>5</v>
      </c>
      <c r="H491" s="79">
        <f t="shared" si="108"/>
        <v>13</v>
      </c>
      <c r="I491" s="80">
        <v>1252.78</v>
      </c>
      <c r="J491" s="80">
        <f>'Fator aplicado no salr'!$I$33*I491</f>
        <v>1107.4875956000553</v>
      </c>
      <c r="K491" s="79">
        <f t="shared" si="109"/>
        <v>13</v>
      </c>
      <c r="L491" s="92">
        <f t="shared" si="110"/>
        <v>0.46883902224245294</v>
      </c>
      <c r="M491" s="79">
        <f t="shared" si="111"/>
        <v>55</v>
      </c>
      <c r="N491" s="79">
        <f>VLOOKUP(D491,'IBGE 2014'!$A$9:$I$120,3,0)/VLOOKUP(C491,'IBGE 2014'!$A$9:$I$120,3,0)</f>
        <v>0.93831455410920073</v>
      </c>
      <c r="O491" s="79">
        <f>VLOOKUP(D491,'IBGE 2014'!$A$9:$I$120,6,0)</f>
        <v>12.461864196915771</v>
      </c>
      <c r="P491" s="80">
        <f t="shared" si="112"/>
        <v>78929.15282291059</v>
      </c>
      <c r="Q491" s="80">
        <f t="shared" si="113"/>
        <v>45519.761299999998</v>
      </c>
      <c r="R491" s="80">
        <f t="shared" si="114"/>
        <v>33409.391522910591</v>
      </c>
      <c r="S491" s="80">
        <f t="shared" si="115"/>
        <v>12</v>
      </c>
      <c r="T491" s="80">
        <f t="shared" si="116"/>
        <v>0.49696936357700011</v>
      </c>
      <c r="U491" s="80">
        <f>VLOOKUP(D491,'IBGE 2014'!$A$9:$I$120,3,0)/VLOOKUP(C491+1,'IBGE 2014'!$A$9:$I$120,3,0)</f>
        <v>0.9411543451707014</v>
      </c>
      <c r="V491" s="80">
        <f t="shared" si="117"/>
        <v>83918.112218854265</v>
      </c>
      <c r="W491" s="80">
        <f t="shared" si="118"/>
        <v>42018.241199999997</v>
      </c>
      <c r="X491" s="80">
        <f t="shared" si="119"/>
        <v>41899.871018854268</v>
      </c>
      <c r="Y491" s="120"/>
    </row>
    <row r="492" spans="1:25">
      <c r="A492" s="77">
        <v>480</v>
      </c>
      <c r="B492" s="79">
        <v>2</v>
      </c>
      <c r="C492" s="78">
        <v>43</v>
      </c>
      <c r="D492" s="78">
        <f t="shared" si="105"/>
        <v>55</v>
      </c>
      <c r="E492" s="79">
        <f t="shared" si="106"/>
        <v>60</v>
      </c>
      <c r="F492" s="79">
        <v>25</v>
      </c>
      <c r="G492" s="79">
        <f t="shared" si="107"/>
        <v>5</v>
      </c>
      <c r="H492" s="79">
        <f t="shared" si="108"/>
        <v>12</v>
      </c>
      <c r="I492" s="80">
        <v>1156.42</v>
      </c>
      <c r="J492" s="80">
        <f>'Fator aplicado no salr'!$I$33*I492</f>
        <v>1022.3030422770288</v>
      </c>
      <c r="K492" s="79">
        <f t="shared" si="109"/>
        <v>12</v>
      </c>
      <c r="L492" s="92">
        <f t="shared" si="110"/>
        <v>0.49696936357700011</v>
      </c>
      <c r="M492" s="79">
        <f t="shared" si="111"/>
        <v>55</v>
      </c>
      <c r="N492" s="79">
        <f>VLOOKUP(D492,'IBGE 2014'!$A$9:$I$120,3,0)/VLOOKUP(C492,'IBGE 2014'!$A$9:$I$120,3,0)</f>
        <v>0.9411543451707014</v>
      </c>
      <c r="O492" s="79">
        <f>VLOOKUP(D492,'IBGE 2014'!$A$9:$I$120,6,0)</f>
        <v>12.461864196915771</v>
      </c>
      <c r="P492" s="80">
        <f t="shared" si="112"/>
        <v>77463.388090588516</v>
      </c>
      <c r="Q492" s="80">
        <f t="shared" si="113"/>
        <v>38786.326800000003</v>
      </c>
      <c r="R492" s="80">
        <f t="shared" si="114"/>
        <v>38677.061290588514</v>
      </c>
      <c r="S492" s="80">
        <f t="shared" si="115"/>
        <v>11</v>
      </c>
      <c r="T492" s="80">
        <f t="shared" si="116"/>
        <v>0.52678752539162021</v>
      </c>
      <c r="U492" s="80">
        <f>VLOOKUP(D492,'IBGE 2014'!$A$9:$I$120,3,0)/VLOOKUP(C492+1,'IBGE 2014'!$A$9:$I$120,3,0)</f>
        <v>0.94421459205506886</v>
      </c>
      <c r="V492" s="80">
        <f t="shared" si="117"/>
        <v>82378.183202465021</v>
      </c>
      <c r="W492" s="80">
        <f t="shared" si="118"/>
        <v>35554.132900000004</v>
      </c>
      <c r="X492" s="80">
        <f t="shared" si="119"/>
        <v>46824.050302465017</v>
      </c>
      <c r="Y492" s="120"/>
    </row>
    <row r="493" spans="1:25">
      <c r="A493" s="77">
        <v>481</v>
      </c>
      <c r="B493" s="79">
        <v>1</v>
      </c>
      <c r="C493" s="78">
        <v>56</v>
      </c>
      <c r="D493" s="78">
        <f t="shared" si="105"/>
        <v>65</v>
      </c>
      <c r="E493" s="79">
        <f t="shared" si="106"/>
        <v>65</v>
      </c>
      <c r="F493" s="79">
        <v>25</v>
      </c>
      <c r="G493" s="79">
        <f t="shared" si="107"/>
        <v>10</v>
      </c>
      <c r="H493" s="79">
        <f t="shared" si="108"/>
        <v>9</v>
      </c>
      <c r="I493" s="80">
        <v>1252.79</v>
      </c>
      <c r="J493" s="80">
        <f>'Fator aplicado no salr'!$I$33*I493</f>
        <v>1107.4964358401262</v>
      </c>
      <c r="K493" s="79">
        <f t="shared" si="109"/>
        <v>9</v>
      </c>
      <c r="L493" s="92">
        <f t="shared" si="110"/>
        <v>0.59189846353002462</v>
      </c>
      <c r="M493" s="79">
        <f t="shared" si="111"/>
        <v>65</v>
      </c>
      <c r="N493" s="79">
        <f>VLOOKUP(D493,'IBGE 2014'!$A$9:$I$120,3,0)/VLOOKUP(C493,'IBGE 2014'!$A$9:$I$120,3,0)</f>
        <v>0.90220492889905368</v>
      </c>
      <c r="O493" s="79">
        <f>VLOOKUP(D493,'IBGE 2014'!$A$9:$I$120,6,0)</f>
        <v>10.361611814973374</v>
      </c>
      <c r="P493" s="80">
        <f t="shared" si="112"/>
        <v>79664.606538347041</v>
      </c>
      <c r="Q493" s="80">
        <f t="shared" si="113"/>
        <v>31513.93245</v>
      </c>
      <c r="R493" s="80">
        <f t="shared" si="114"/>
        <v>48150.674088347041</v>
      </c>
      <c r="S493" s="80">
        <f t="shared" si="115"/>
        <v>8</v>
      </c>
      <c r="T493" s="80">
        <f t="shared" si="116"/>
        <v>0.62741237134182615</v>
      </c>
      <c r="U493" s="80">
        <f>VLOOKUP(D493,'IBGE 2014'!$A$9:$I$120,3,0)/VLOOKUP(C493+1,'IBGE 2014'!$A$9:$I$120,3,0)</f>
        <v>0.90986809890589748</v>
      </c>
      <c r="V493" s="80">
        <f t="shared" si="117"/>
        <v>85161.739518491202</v>
      </c>
      <c r="W493" s="80">
        <f t="shared" si="118"/>
        <v>28012.384399999999</v>
      </c>
      <c r="X493" s="80">
        <f t="shared" si="119"/>
        <v>57149.355118491207</v>
      </c>
      <c r="Y493" s="120"/>
    </row>
    <row r="494" spans="1:25">
      <c r="A494" s="77">
        <v>482</v>
      </c>
      <c r="B494" s="79">
        <v>1</v>
      </c>
      <c r="C494" s="78">
        <v>54</v>
      </c>
      <c r="D494" s="78">
        <f t="shared" si="105"/>
        <v>64</v>
      </c>
      <c r="E494" s="79">
        <f t="shared" si="106"/>
        <v>65</v>
      </c>
      <c r="F494" s="79">
        <v>25</v>
      </c>
      <c r="G494" s="79">
        <f t="shared" si="107"/>
        <v>10</v>
      </c>
      <c r="H494" s="79">
        <f t="shared" si="108"/>
        <v>10</v>
      </c>
      <c r="I494" s="80">
        <v>1204.5999999999999</v>
      </c>
      <c r="J494" s="80">
        <f>'Fator aplicado no salr'!$I$33*I494</f>
        <v>1064.895318938542</v>
      </c>
      <c r="K494" s="79">
        <f t="shared" si="109"/>
        <v>10</v>
      </c>
      <c r="L494" s="92">
        <f t="shared" si="110"/>
        <v>0.55839477691511752</v>
      </c>
      <c r="M494" s="79">
        <f t="shared" si="111"/>
        <v>64</v>
      </c>
      <c r="N494" s="79">
        <f>VLOOKUP(D494,'IBGE 2014'!$A$9:$I$120,3,0)/VLOOKUP(C494,'IBGE 2014'!$A$9:$I$120,3,0)</f>
        <v>0.90217138301380595</v>
      </c>
      <c r="O494" s="79">
        <f>VLOOKUP(D494,'IBGE 2014'!$A$9:$I$120,6,0)</f>
        <v>10.595687644814832</v>
      </c>
      <c r="P494" s="80">
        <f t="shared" si="112"/>
        <v>73894.108134377311</v>
      </c>
      <c r="Q494" s="80">
        <f t="shared" si="113"/>
        <v>33668.569999999992</v>
      </c>
      <c r="R494" s="80">
        <f t="shared" si="114"/>
        <v>40225.538134377319</v>
      </c>
      <c r="S494" s="80">
        <f t="shared" si="115"/>
        <v>9</v>
      </c>
      <c r="T494" s="80">
        <f t="shared" si="116"/>
        <v>0.59189846353002462</v>
      </c>
      <c r="U494" s="80">
        <f>VLOOKUP(D494,'IBGE 2014'!$A$9:$I$120,3,0)/VLOOKUP(C494+1,'IBGE 2014'!$A$9:$I$120,3,0)</f>
        <v>0.90879898659350689</v>
      </c>
      <c r="V494" s="80">
        <f t="shared" si="117"/>
        <v>78903.172238981293</v>
      </c>
      <c r="W494" s="80">
        <f t="shared" si="118"/>
        <v>30301.712999999996</v>
      </c>
      <c r="X494" s="80">
        <f t="shared" si="119"/>
        <v>48601.459238981297</v>
      </c>
      <c r="Y494" s="120"/>
    </row>
    <row r="495" spans="1:25">
      <c r="A495" s="77">
        <v>483</v>
      </c>
      <c r="B495" s="79">
        <v>2</v>
      </c>
      <c r="C495" s="78">
        <v>47</v>
      </c>
      <c r="D495" s="78">
        <f t="shared" si="105"/>
        <v>55</v>
      </c>
      <c r="E495" s="79">
        <f t="shared" si="106"/>
        <v>60</v>
      </c>
      <c r="F495" s="79">
        <v>27</v>
      </c>
      <c r="G495" s="79">
        <f t="shared" si="107"/>
        <v>3</v>
      </c>
      <c r="H495" s="79">
        <f t="shared" si="108"/>
        <v>8</v>
      </c>
      <c r="I495" s="80">
        <v>1300.97</v>
      </c>
      <c r="J495" s="80">
        <f>'Fator aplicado no salr'!$I$33*I495</f>
        <v>1150.0887125016397</v>
      </c>
      <c r="K495" s="79">
        <f t="shared" si="109"/>
        <v>8</v>
      </c>
      <c r="L495" s="92">
        <f t="shared" si="110"/>
        <v>0.62741237134182615</v>
      </c>
      <c r="M495" s="79">
        <f t="shared" si="111"/>
        <v>55</v>
      </c>
      <c r="N495" s="79">
        <f>VLOOKUP(D495,'IBGE 2014'!$A$9:$I$120,3,0)/VLOOKUP(C495,'IBGE 2014'!$A$9:$I$120,3,0)</f>
        <v>0.95498601871751687</v>
      </c>
      <c r="O495" s="79">
        <f>VLOOKUP(D495,'IBGE 2014'!$A$9:$I$120,6,0)</f>
        <v>12.461864196915771</v>
      </c>
      <c r="P495" s="80">
        <f t="shared" si="112"/>
        <v>111636.90789395047</v>
      </c>
      <c r="Q495" s="80">
        <f t="shared" si="113"/>
        <v>29089.689200000001</v>
      </c>
      <c r="R495" s="80">
        <f t="shared" si="114"/>
        <v>82547.218693950475</v>
      </c>
      <c r="S495" s="80">
        <f t="shared" si="115"/>
        <v>7</v>
      </c>
      <c r="T495" s="80">
        <f t="shared" si="116"/>
        <v>0.66505711362233577</v>
      </c>
      <c r="U495" s="80">
        <f>VLOOKUP(D495,'IBGE 2014'!$A$9:$I$120,3,0)/VLOOKUP(C495+1,'IBGE 2014'!$A$9:$I$120,3,0)</f>
        <v>0.95918664064922943</v>
      </c>
      <c r="V495" s="80">
        <f t="shared" si="117"/>
        <v>118855.63376834785</v>
      </c>
      <c r="W495" s="80">
        <f t="shared" si="118"/>
        <v>25453.478050000002</v>
      </c>
      <c r="X495" s="80">
        <f t="shared" si="119"/>
        <v>93402.155718347844</v>
      </c>
      <c r="Y495" s="120"/>
    </row>
    <row r="496" spans="1:25">
      <c r="A496" s="77">
        <v>484</v>
      </c>
      <c r="B496" s="79">
        <v>2</v>
      </c>
      <c r="C496" s="78">
        <v>47</v>
      </c>
      <c r="D496" s="78">
        <f t="shared" si="105"/>
        <v>55</v>
      </c>
      <c r="E496" s="79">
        <f t="shared" si="106"/>
        <v>60</v>
      </c>
      <c r="F496" s="79">
        <v>25</v>
      </c>
      <c r="G496" s="79">
        <f t="shared" si="107"/>
        <v>5</v>
      </c>
      <c r="H496" s="79">
        <f t="shared" si="108"/>
        <v>8</v>
      </c>
      <c r="I496" s="80">
        <v>1156.42</v>
      </c>
      <c r="J496" s="80">
        <f>'Fator aplicado no salr'!$I$33*I496</f>
        <v>1022.3030422770288</v>
      </c>
      <c r="K496" s="79">
        <f t="shared" si="109"/>
        <v>8</v>
      </c>
      <c r="L496" s="92">
        <f t="shared" si="110"/>
        <v>0.62741237134182615</v>
      </c>
      <c r="M496" s="79">
        <f t="shared" si="111"/>
        <v>55</v>
      </c>
      <c r="N496" s="79">
        <f>VLOOKUP(D496,'IBGE 2014'!$A$9:$I$120,3,0)/VLOOKUP(C496,'IBGE 2014'!$A$9:$I$120,3,0)</f>
        <v>0.95498601871751687</v>
      </c>
      <c r="O496" s="79">
        <f>VLOOKUP(D496,'IBGE 2014'!$A$9:$I$120,6,0)</f>
        <v>12.461864196915771</v>
      </c>
      <c r="P496" s="80">
        <f t="shared" si="112"/>
        <v>99232.997706881957</v>
      </c>
      <c r="Q496" s="80">
        <f t="shared" si="113"/>
        <v>25857.551200000002</v>
      </c>
      <c r="R496" s="80">
        <f t="shared" si="114"/>
        <v>73375.446506881955</v>
      </c>
      <c r="S496" s="80">
        <f t="shared" si="115"/>
        <v>7</v>
      </c>
      <c r="T496" s="80">
        <f t="shared" si="116"/>
        <v>0.66505711362233577</v>
      </c>
      <c r="U496" s="80">
        <f>VLOOKUP(D496,'IBGE 2014'!$A$9:$I$120,3,0)/VLOOKUP(C496+1,'IBGE 2014'!$A$9:$I$120,3,0)</f>
        <v>0.95918664064922943</v>
      </c>
      <c r="V496" s="80">
        <f t="shared" si="117"/>
        <v>105649.65525907038</v>
      </c>
      <c r="W496" s="80">
        <f t="shared" si="118"/>
        <v>22625.357300000003</v>
      </c>
      <c r="X496" s="80">
        <f t="shared" si="119"/>
        <v>83024.297959070376</v>
      </c>
      <c r="Y496" s="120"/>
    </row>
    <row r="497" spans="1:25">
      <c r="A497" s="77">
        <v>485</v>
      </c>
      <c r="B497" s="79">
        <v>2</v>
      </c>
      <c r="C497" s="78">
        <v>44</v>
      </c>
      <c r="D497" s="78">
        <f t="shared" si="105"/>
        <v>55</v>
      </c>
      <c r="E497" s="79">
        <f t="shared" si="106"/>
        <v>60</v>
      </c>
      <c r="F497" s="79">
        <v>25</v>
      </c>
      <c r="G497" s="79">
        <f t="shared" si="107"/>
        <v>5</v>
      </c>
      <c r="H497" s="79">
        <f t="shared" si="108"/>
        <v>11</v>
      </c>
      <c r="I497" s="80">
        <v>1300.97</v>
      </c>
      <c r="J497" s="80">
        <f>'Fator aplicado no salr'!$I$33*I497</f>
        <v>1150.0887125016397</v>
      </c>
      <c r="K497" s="79">
        <f t="shared" si="109"/>
        <v>11</v>
      </c>
      <c r="L497" s="92">
        <f t="shared" si="110"/>
        <v>0.52678752539162021</v>
      </c>
      <c r="M497" s="79">
        <f t="shared" si="111"/>
        <v>55</v>
      </c>
      <c r="N497" s="79">
        <f>VLOOKUP(D497,'IBGE 2014'!$A$9:$I$120,3,0)/VLOOKUP(C497,'IBGE 2014'!$A$9:$I$120,3,0)</f>
        <v>0.94421459205506886</v>
      </c>
      <c r="O497" s="79">
        <f>VLOOKUP(D497,'IBGE 2014'!$A$9:$I$120,6,0)</f>
        <v>12.461864196915771</v>
      </c>
      <c r="P497" s="80">
        <f t="shared" si="112"/>
        <v>92675.278013966294</v>
      </c>
      <c r="Q497" s="80">
        <f t="shared" si="113"/>
        <v>39998.322650000002</v>
      </c>
      <c r="R497" s="80">
        <f t="shared" si="114"/>
        <v>52676.955363966292</v>
      </c>
      <c r="S497" s="80">
        <f t="shared" si="115"/>
        <v>10</v>
      </c>
      <c r="T497" s="80">
        <f t="shared" si="116"/>
        <v>0.55839477691511752</v>
      </c>
      <c r="U497" s="80">
        <f>VLOOKUP(D497,'IBGE 2014'!$A$9:$I$120,3,0)/VLOOKUP(C497+1,'IBGE 2014'!$A$9:$I$120,3,0)</f>
        <v>0.9475234563228615</v>
      </c>
      <c r="V497" s="80">
        <f t="shared" si="117"/>
        <v>98580.047911836664</v>
      </c>
      <c r="W497" s="80">
        <f t="shared" si="118"/>
        <v>36362.111499999999</v>
      </c>
      <c r="X497" s="80">
        <f t="shared" si="119"/>
        <v>62217.936411836665</v>
      </c>
      <c r="Y497" s="120"/>
    </row>
    <row r="498" spans="1:25">
      <c r="A498" s="77">
        <v>486</v>
      </c>
      <c r="B498" s="79">
        <v>2</v>
      </c>
      <c r="C498" s="78">
        <v>48</v>
      </c>
      <c r="D498" s="78">
        <f t="shared" si="105"/>
        <v>55</v>
      </c>
      <c r="E498" s="79">
        <f t="shared" si="106"/>
        <v>60</v>
      </c>
      <c r="F498" s="79">
        <v>26</v>
      </c>
      <c r="G498" s="79">
        <f t="shared" si="107"/>
        <v>4</v>
      </c>
      <c r="H498" s="79">
        <f t="shared" si="108"/>
        <v>7</v>
      </c>
      <c r="I498" s="80">
        <v>1397.34</v>
      </c>
      <c r="J498" s="80">
        <f>'Fator aplicado no salr'!$I$33*I498</f>
        <v>1235.282106064737</v>
      </c>
      <c r="K498" s="79">
        <f t="shared" si="109"/>
        <v>7</v>
      </c>
      <c r="L498" s="92">
        <f t="shared" si="110"/>
        <v>0.66505711362233577</v>
      </c>
      <c r="M498" s="79">
        <f t="shared" si="111"/>
        <v>55</v>
      </c>
      <c r="N498" s="79">
        <f>VLOOKUP(D498,'IBGE 2014'!$A$9:$I$120,3,0)/VLOOKUP(C498,'IBGE 2014'!$A$9:$I$120,3,0)</f>
        <v>0.95918664064922943</v>
      </c>
      <c r="O498" s="79">
        <f>VLOOKUP(D498,'IBGE 2014'!$A$9:$I$120,6,0)</f>
        <v>12.461864196915771</v>
      </c>
      <c r="P498" s="80">
        <f t="shared" si="112"/>
        <v>127659.92397200793</v>
      </c>
      <c r="Q498" s="80">
        <f t="shared" si="113"/>
        <v>27338.9571</v>
      </c>
      <c r="R498" s="80">
        <f t="shared" si="114"/>
        <v>100320.96687200794</v>
      </c>
      <c r="S498" s="80">
        <f t="shared" si="115"/>
        <v>6</v>
      </c>
      <c r="T498" s="80">
        <f t="shared" si="116"/>
        <v>0.70496054043967604</v>
      </c>
      <c r="U498" s="80">
        <f>VLOOKUP(D498,'IBGE 2014'!$A$9:$I$120,3,0)/VLOOKUP(C498+1,'IBGE 2014'!$A$9:$I$120,3,0)</f>
        <v>0.96373216126033501</v>
      </c>
      <c r="V498" s="80">
        <f t="shared" si="117"/>
        <v>135960.7894598656</v>
      </c>
      <c r="W498" s="80">
        <f t="shared" si="118"/>
        <v>23433.391799999998</v>
      </c>
      <c r="X498" s="80">
        <f t="shared" si="119"/>
        <v>112527.3976598656</v>
      </c>
      <c r="Y498" s="120"/>
    </row>
    <row r="499" spans="1:25">
      <c r="A499" s="77">
        <v>487</v>
      </c>
      <c r="B499" s="79">
        <v>1</v>
      </c>
      <c r="C499" s="78">
        <v>58</v>
      </c>
      <c r="D499" s="78">
        <f t="shared" si="105"/>
        <v>65</v>
      </c>
      <c r="E499" s="79">
        <f t="shared" si="106"/>
        <v>65</v>
      </c>
      <c r="F499" s="79">
        <v>25</v>
      </c>
      <c r="G499" s="79">
        <f t="shared" si="107"/>
        <v>10</v>
      </c>
      <c r="H499" s="79">
        <f t="shared" si="108"/>
        <v>7</v>
      </c>
      <c r="I499" s="80">
        <v>1252.79</v>
      </c>
      <c r="J499" s="80">
        <f>'Fator aplicado no salr'!$I$33*I499</f>
        <v>1107.4964358401262</v>
      </c>
      <c r="K499" s="79">
        <f t="shared" si="109"/>
        <v>7</v>
      </c>
      <c r="L499" s="92">
        <f t="shared" si="110"/>
        <v>0.66505711362233577</v>
      </c>
      <c r="M499" s="79">
        <f t="shared" si="111"/>
        <v>65</v>
      </c>
      <c r="N499" s="79">
        <f>VLOOKUP(D499,'IBGE 2014'!$A$9:$I$120,3,0)/VLOOKUP(C499,'IBGE 2014'!$A$9:$I$120,3,0)</f>
        <v>0.91816673421960171</v>
      </c>
      <c r="O499" s="79">
        <f>VLOOKUP(D499,'IBGE 2014'!$A$9:$I$120,6,0)</f>
        <v>10.361611814973374</v>
      </c>
      <c r="P499" s="80">
        <f t="shared" si="112"/>
        <v>91094.782781229194</v>
      </c>
      <c r="Q499" s="80">
        <f t="shared" si="113"/>
        <v>24510.836349999998</v>
      </c>
      <c r="R499" s="80">
        <f t="shared" si="114"/>
        <v>66583.946431229197</v>
      </c>
      <c r="S499" s="80">
        <f t="shared" si="115"/>
        <v>6</v>
      </c>
      <c r="T499" s="80">
        <f t="shared" si="116"/>
        <v>0.70496054043967604</v>
      </c>
      <c r="U499" s="80">
        <f>VLOOKUP(D499,'IBGE 2014'!$A$9:$I$120,3,0)/VLOOKUP(C499+1,'IBGE 2014'!$A$9:$I$120,3,0)</f>
        <v>0.9271441851467348</v>
      </c>
      <c r="V499" s="80">
        <f t="shared" si="117"/>
        <v>97504.597700420127</v>
      </c>
      <c r="W499" s="80">
        <f t="shared" si="118"/>
        <v>21009.2883</v>
      </c>
      <c r="X499" s="80">
        <f t="shared" si="119"/>
        <v>76495.309400420127</v>
      </c>
      <c r="Y499" s="120"/>
    </row>
    <row r="500" spans="1:25">
      <c r="A500" s="77">
        <v>488</v>
      </c>
      <c r="B500" s="79">
        <v>1</v>
      </c>
      <c r="C500" s="78">
        <v>49</v>
      </c>
      <c r="D500" s="78">
        <f t="shared" si="105"/>
        <v>60</v>
      </c>
      <c r="E500" s="79">
        <f t="shared" si="106"/>
        <v>65</v>
      </c>
      <c r="F500" s="79">
        <v>26</v>
      </c>
      <c r="G500" s="79">
        <f t="shared" si="107"/>
        <v>9</v>
      </c>
      <c r="H500" s="79">
        <f t="shared" si="108"/>
        <v>11</v>
      </c>
      <c r="I500" s="80">
        <v>1300.97</v>
      </c>
      <c r="J500" s="80">
        <f>'Fator aplicado no salr'!$I$33*I500</f>
        <v>1150.0887125016397</v>
      </c>
      <c r="K500" s="79">
        <f t="shared" si="109"/>
        <v>11</v>
      </c>
      <c r="L500" s="92">
        <f t="shared" si="110"/>
        <v>0.52678752539162021</v>
      </c>
      <c r="M500" s="79">
        <f t="shared" si="111"/>
        <v>60</v>
      </c>
      <c r="N500" s="79">
        <f>VLOOKUP(D500,'IBGE 2014'!$A$9:$I$120,3,0)/VLOOKUP(C500,'IBGE 2014'!$A$9:$I$120,3,0)</f>
        <v>0.92081167538083242</v>
      </c>
      <c r="O500" s="79">
        <f>VLOOKUP(D500,'IBGE 2014'!$A$9:$I$120,6,0)</f>
        <v>11.482229001501651</v>
      </c>
      <c r="P500" s="80">
        <f t="shared" si="112"/>
        <v>83273.572563183625</v>
      </c>
      <c r="Q500" s="80">
        <f t="shared" si="113"/>
        <v>39998.322650000002</v>
      </c>
      <c r="R500" s="80">
        <f t="shared" si="114"/>
        <v>43275.249913183623</v>
      </c>
      <c r="S500" s="80">
        <f t="shared" si="115"/>
        <v>10</v>
      </c>
      <c r="T500" s="80">
        <f t="shared" si="116"/>
        <v>0.55839477691511752</v>
      </c>
      <c r="U500" s="80">
        <f>VLOOKUP(D500,'IBGE 2014'!$A$9:$I$120,3,0)/VLOOKUP(C500+1,'IBGE 2014'!$A$9:$I$120,3,0)</f>
        <v>0.92550978819157592</v>
      </c>
      <c r="V500" s="80">
        <f t="shared" si="117"/>
        <v>88720.353009658371</v>
      </c>
      <c r="W500" s="80">
        <f t="shared" si="118"/>
        <v>36362.111499999999</v>
      </c>
      <c r="X500" s="80">
        <f t="shared" si="119"/>
        <v>52358.241509658372</v>
      </c>
      <c r="Y500" s="120"/>
    </row>
    <row r="501" spans="1:25">
      <c r="A501" s="77">
        <v>489</v>
      </c>
      <c r="B501" s="79">
        <v>1</v>
      </c>
      <c r="C501" s="78">
        <v>60</v>
      </c>
      <c r="D501" s="78">
        <f t="shared" si="105"/>
        <v>65</v>
      </c>
      <c r="E501" s="79">
        <f t="shared" si="106"/>
        <v>65</v>
      </c>
      <c r="F501" s="79">
        <v>25</v>
      </c>
      <c r="G501" s="79">
        <f t="shared" si="107"/>
        <v>10</v>
      </c>
      <c r="H501" s="79">
        <f t="shared" si="108"/>
        <v>5</v>
      </c>
      <c r="I501" s="80">
        <v>1204.5999999999999</v>
      </c>
      <c r="J501" s="80">
        <f>'Fator aplicado no salr'!$I$33*I501</f>
        <v>1064.895318938542</v>
      </c>
      <c r="K501" s="79">
        <f t="shared" si="109"/>
        <v>5</v>
      </c>
      <c r="L501" s="92">
        <f t="shared" si="110"/>
        <v>0.74725817286605678</v>
      </c>
      <c r="M501" s="79">
        <f t="shared" si="111"/>
        <v>65</v>
      </c>
      <c r="N501" s="79">
        <f>VLOOKUP(D501,'IBGE 2014'!$A$9:$I$120,3,0)/VLOOKUP(C501,'IBGE 2014'!$A$9:$I$120,3,0)</f>
        <v>0.93685841564981587</v>
      </c>
      <c r="O501" s="79">
        <f>VLOOKUP(D501,'IBGE 2014'!$A$9:$I$120,6,0)</f>
        <v>10.361611814973374</v>
      </c>
      <c r="P501" s="80">
        <f t="shared" si="112"/>
        <v>100420.46411802775</v>
      </c>
      <c r="Q501" s="80">
        <f t="shared" si="113"/>
        <v>16834.284999999996</v>
      </c>
      <c r="R501" s="80">
        <f t="shared" si="114"/>
        <v>83586.179118027765</v>
      </c>
      <c r="S501" s="80">
        <f t="shared" si="115"/>
        <v>4</v>
      </c>
      <c r="T501" s="80">
        <f t="shared" si="116"/>
        <v>0.79209366323802022</v>
      </c>
      <c r="U501" s="80">
        <f>VLOOKUP(D501,'IBGE 2014'!$A$9:$I$120,3,0)/VLOOKUP(C501+1,'IBGE 2014'!$A$9:$I$120,3,0)</f>
        <v>0.94738297555315787</v>
      </c>
      <c r="V501" s="80">
        <f t="shared" si="117"/>
        <v>107641.49065018867</v>
      </c>
      <c r="W501" s="80">
        <f t="shared" si="118"/>
        <v>13467.427999999998</v>
      </c>
      <c r="X501" s="80">
        <f t="shared" si="119"/>
        <v>94174.062650188673</v>
      </c>
      <c r="Y501" s="120"/>
    </row>
    <row r="502" spans="1:25">
      <c r="A502" s="77">
        <v>490</v>
      </c>
      <c r="B502" s="79">
        <v>2</v>
      </c>
      <c r="C502" s="78">
        <v>43</v>
      </c>
      <c r="D502" s="78">
        <f t="shared" si="105"/>
        <v>55</v>
      </c>
      <c r="E502" s="79">
        <f t="shared" si="106"/>
        <v>60</v>
      </c>
      <c r="F502" s="79">
        <v>26</v>
      </c>
      <c r="G502" s="79">
        <f t="shared" si="107"/>
        <v>4</v>
      </c>
      <c r="H502" s="79">
        <f t="shared" si="108"/>
        <v>12</v>
      </c>
      <c r="I502" s="80">
        <v>1300.97</v>
      </c>
      <c r="J502" s="80">
        <f>'Fator aplicado no salr'!$I$33*I502</f>
        <v>1150.0887125016397</v>
      </c>
      <c r="K502" s="79">
        <f t="shared" si="109"/>
        <v>12</v>
      </c>
      <c r="L502" s="92">
        <f t="shared" si="110"/>
        <v>0.49696936357700011</v>
      </c>
      <c r="M502" s="79">
        <f t="shared" si="111"/>
        <v>55</v>
      </c>
      <c r="N502" s="79">
        <f>VLOOKUP(D502,'IBGE 2014'!$A$9:$I$120,3,0)/VLOOKUP(C502,'IBGE 2014'!$A$9:$I$120,3,0)</f>
        <v>0.9411543451707014</v>
      </c>
      <c r="O502" s="79">
        <f>VLOOKUP(D502,'IBGE 2014'!$A$9:$I$120,6,0)</f>
        <v>12.461864196915771</v>
      </c>
      <c r="P502" s="80">
        <f t="shared" si="112"/>
        <v>87146.1441381271</v>
      </c>
      <c r="Q502" s="80">
        <f t="shared" si="113"/>
        <v>43634.533800000005</v>
      </c>
      <c r="R502" s="80">
        <f t="shared" si="114"/>
        <v>43511.610338127095</v>
      </c>
      <c r="S502" s="80">
        <f t="shared" si="115"/>
        <v>11</v>
      </c>
      <c r="T502" s="80">
        <f t="shared" si="116"/>
        <v>0.52678752539162021</v>
      </c>
      <c r="U502" s="80">
        <f>VLOOKUP(D502,'IBGE 2014'!$A$9:$I$120,3,0)/VLOOKUP(C502+1,'IBGE 2014'!$A$9:$I$120,3,0)</f>
        <v>0.94421459205506886</v>
      </c>
      <c r="V502" s="80">
        <f t="shared" si="117"/>
        <v>92675.278013966294</v>
      </c>
      <c r="W502" s="80">
        <f t="shared" si="118"/>
        <v>39998.322650000002</v>
      </c>
      <c r="X502" s="80">
        <f t="shared" si="119"/>
        <v>52676.955363966292</v>
      </c>
      <c r="Y502" s="120"/>
    </row>
    <row r="503" spans="1:25">
      <c r="A503" s="77">
        <v>491</v>
      </c>
      <c r="B503" s="79">
        <v>1</v>
      </c>
      <c r="C503" s="78">
        <v>48</v>
      </c>
      <c r="D503" s="78">
        <f t="shared" si="105"/>
        <v>60</v>
      </c>
      <c r="E503" s="79">
        <f t="shared" si="106"/>
        <v>65</v>
      </c>
      <c r="F503" s="79">
        <v>25</v>
      </c>
      <c r="G503" s="79">
        <f t="shared" si="107"/>
        <v>10</v>
      </c>
      <c r="H503" s="79">
        <f t="shared" si="108"/>
        <v>12</v>
      </c>
      <c r="I503" s="80">
        <v>1156.42</v>
      </c>
      <c r="J503" s="80">
        <f>'Fator aplicado no salr'!$I$33*I503</f>
        <v>1022.3030422770288</v>
      </c>
      <c r="K503" s="79">
        <f t="shared" si="109"/>
        <v>12</v>
      </c>
      <c r="L503" s="92">
        <f t="shared" si="110"/>
        <v>0.49696936357700011</v>
      </c>
      <c r="M503" s="79">
        <f t="shared" si="111"/>
        <v>60</v>
      </c>
      <c r="N503" s="79">
        <f>VLOOKUP(D503,'IBGE 2014'!$A$9:$I$120,3,0)/VLOOKUP(C503,'IBGE 2014'!$A$9:$I$120,3,0)</f>
        <v>0.91646859270948466</v>
      </c>
      <c r="O503" s="79">
        <f>VLOOKUP(D503,'IBGE 2014'!$A$9:$I$120,6,0)</f>
        <v>11.482229001501651</v>
      </c>
      <c r="P503" s="80">
        <f t="shared" si="112"/>
        <v>69501.857691200174</v>
      </c>
      <c r="Q503" s="80">
        <f t="shared" si="113"/>
        <v>38786.326800000003</v>
      </c>
      <c r="R503" s="80">
        <f t="shared" si="114"/>
        <v>30715.530891200171</v>
      </c>
      <c r="S503" s="80">
        <f t="shared" si="115"/>
        <v>11</v>
      </c>
      <c r="T503" s="80">
        <f t="shared" si="116"/>
        <v>0.52678752539162021</v>
      </c>
      <c r="U503" s="80">
        <f>VLOOKUP(D503,'IBGE 2014'!$A$9:$I$120,3,0)/VLOOKUP(C503+1,'IBGE 2014'!$A$9:$I$120,3,0)</f>
        <v>0.92081167538083242</v>
      </c>
      <c r="V503" s="80">
        <f t="shared" si="117"/>
        <v>74021.095631349541</v>
      </c>
      <c r="W503" s="80">
        <f t="shared" si="118"/>
        <v>35554.132900000004</v>
      </c>
      <c r="X503" s="80">
        <f t="shared" si="119"/>
        <v>38466.962731349537</v>
      </c>
      <c r="Y503" s="120"/>
    </row>
    <row r="504" spans="1:25">
      <c r="A504" s="77">
        <v>492</v>
      </c>
      <c r="B504" s="79">
        <v>1</v>
      </c>
      <c r="C504" s="78">
        <v>55</v>
      </c>
      <c r="D504" s="78">
        <f t="shared" si="105"/>
        <v>62</v>
      </c>
      <c r="E504" s="79">
        <f t="shared" si="106"/>
        <v>65</v>
      </c>
      <c r="F504" s="79">
        <v>28</v>
      </c>
      <c r="G504" s="79">
        <f t="shared" si="107"/>
        <v>7</v>
      </c>
      <c r="H504" s="79">
        <f t="shared" si="108"/>
        <v>7</v>
      </c>
      <c r="I504" s="80">
        <v>1300.97</v>
      </c>
      <c r="J504" s="80">
        <f>'Fator aplicado no salr'!$I$33*I504</f>
        <v>1150.0887125016397</v>
      </c>
      <c r="K504" s="79">
        <f t="shared" si="109"/>
        <v>7</v>
      </c>
      <c r="L504" s="92">
        <f t="shared" si="110"/>
        <v>0.66505711362233577</v>
      </c>
      <c r="M504" s="79">
        <f t="shared" si="111"/>
        <v>62</v>
      </c>
      <c r="N504" s="79">
        <f>VLOOKUP(D504,'IBGE 2014'!$A$9:$I$120,3,0)/VLOOKUP(C504,'IBGE 2014'!$A$9:$I$120,3,0)</f>
        <v>0.93358090278092332</v>
      </c>
      <c r="O504" s="79">
        <f>VLOOKUP(D504,'IBGE 2014'!$A$9:$I$120,6,0)</f>
        <v>11.049834511016218</v>
      </c>
      <c r="P504" s="80">
        <f t="shared" si="112"/>
        <v>102574.96315131237</v>
      </c>
      <c r="Q504" s="80">
        <f t="shared" si="113"/>
        <v>25453.478050000002</v>
      </c>
      <c r="R504" s="80">
        <f t="shared" si="114"/>
        <v>77121.48510131237</v>
      </c>
      <c r="S504" s="80">
        <f t="shared" si="115"/>
        <v>6</v>
      </c>
      <c r="T504" s="80">
        <f t="shared" si="116"/>
        <v>0.70496054043967604</v>
      </c>
      <c r="U504" s="80">
        <f>VLOOKUP(D504,'IBGE 2014'!$A$9:$I$120,3,0)/VLOOKUP(C504+1,'IBGE 2014'!$A$9:$I$120,3,0)</f>
        <v>0.94095472488021636</v>
      </c>
      <c r="V504" s="80">
        <f t="shared" si="117"/>
        <v>109588.2528239207</v>
      </c>
      <c r="W504" s="80">
        <f t="shared" si="118"/>
        <v>21817.266900000002</v>
      </c>
      <c r="X504" s="80">
        <f t="shared" si="119"/>
        <v>87770.9859239207</v>
      </c>
      <c r="Y504" s="120"/>
    </row>
    <row r="505" spans="1:25">
      <c r="A505" s="77">
        <v>493</v>
      </c>
      <c r="B505" s="79">
        <v>2</v>
      </c>
      <c r="C505" s="78">
        <v>56</v>
      </c>
      <c r="D505" s="78">
        <f t="shared" si="105"/>
        <v>60</v>
      </c>
      <c r="E505" s="79">
        <f t="shared" si="106"/>
        <v>60</v>
      </c>
      <c r="F505" s="79">
        <v>25</v>
      </c>
      <c r="G505" s="79">
        <f t="shared" si="107"/>
        <v>5</v>
      </c>
      <c r="H505" s="79">
        <f t="shared" si="108"/>
        <v>4</v>
      </c>
      <c r="I505" s="80">
        <v>1156.42</v>
      </c>
      <c r="J505" s="80">
        <f>'Fator aplicado no salr'!$I$33*I505</f>
        <v>1022.3030422770288</v>
      </c>
      <c r="K505" s="79">
        <f t="shared" si="109"/>
        <v>4</v>
      </c>
      <c r="L505" s="92">
        <f t="shared" si="110"/>
        <v>0.79209366323802022</v>
      </c>
      <c r="M505" s="79">
        <f t="shared" si="111"/>
        <v>60</v>
      </c>
      <c r="N505" s="79">
        <f>VLOOKUP(D505,'IBGE 2014'!$A$9:$I$120,3,0)/VLOOKUP(C505,'IBGE 2014'!$A$9:$I$120,3,0)</f>
        <v>0.96301096710891343</v>
      </c>
      <c r="O505" s="79">
        <f>VLOOKUP(D505,'IBGE 2014'!$A$9:$I$120,6,0)</f>
        <v>11.482229001501651</v>
      </c>
      <c r="P505" s="80">
        <f t="shared" si="112"/>
        <v>116401.07245991193</v>
      </c>
      <c r="Q505" s="80">
        <f t="shared" si="113"/>
        <v>12928.775600000001</v>
      </c>
      <c r="R505" s="80">
        <f t="shared" si="114"/>
        <v>103472.29685991193</v>
      </c>
      <c r="S505" s="80">
        <f t="shared" si="115"/>
        <v>3</v>
      </c>
      <c r="T505" s="80">
        <f t="shared" si="116"/>
        <v>0.83961928303230149</v>
      </c>
      <c r="U505" s="80">
        <f>VLOOKUP(D505,'IBGE 2014'!$A$9:$I$120,3,0)/VLOOKUP(C505+1,'IBGE 2014'!$A$9:$I$120,3,0)</f>
        <v>0.97119061291113273</v>
      </c>
      <c r="V505" s="80">
        <f t="shared" si="117"/>
        <v>124433.14846138604</v>
      </c>
      <c r="W505" s="80">
        <f t="shared" si="118"/>
        <v>9696.5817000000006</v>
      </c>
      <c r="X505" s="80">
        <f t="shared" si="119"/>
        <v>114736.56676138604</v>
      </c>
      <c r="Y505" s="120"/>
    </row>
    <row r="506" spans="1:25">
      <c r="A506" s="77">
        <v>494</v>
      </c>
      <c r="B506" s="79">
        <v>1</v>
      </c>
      <c r="C506" s="78">
        <v>43</v>
      </c>
      <c r="D506" s="78">
        <f t="shared" si="105"/>
        <v>60</v>
      </c>
      <c r="E506" s="79">
        <f t="shared" si="106"/>
        <v>65</v>
      </c>
      <c r="F506" s="79">
        <v>25</v>
      </c>
      <c r="G506" s="79">
        <f t="shared" si="107"/>
        <v>10</v>
      </c>
      <c r="H506" s="79">
        <f t="shared" si="108"/>
        <v>17</v>
      </c>
      <c r="I506" s="80">
        <v>1300.97</v>
      </c>
      <c r="J506" s="80">
        <f>'Fator aplicado no salr'!$I$33*I506</f>
        <v>1150.0887125016397</v>
      </c>
      <c r="K506" s="79">
        <f t="shared" si="109"/>
        <v>17</v>
      </c>
      <c r="L506" s="92">
        <f t="shared" si="110"/>
        <v>0.37136441859695613</v>
      </c>
      <c r="M506" s="79">
        <f t="shared" si="111"/>
        <v>60</v>
      </c>
      <c r="N506" s="79">
        <f>VLOOKUP(D506,'IBGE 2014'!$A$9:$I$120,3,0)/VLOOKUP(C506,'IBGE 2014'!$A$9:$I$120,3,0)</f>
        <v>0.89923937812269428</v>
      </c>
      <c r="O506" s="79">
        <f>VLOOKUP(D506,'IBGE 2014'!$A$9:$I$120,6,0)</f>
        <v>11.482229001501651</v>
      </c>
      <c r="P506" s="80">
        <f t="shared" si="112"/>
        <v>57329.282271414973</v>
      </c>
      <c r="Q506" s="80">
        <f t="shared" si="113"/>
        <v>61815.589550000004</v>
      </c>
      <c r="R506" s="80">
        <f t="shared" si="114"/>
        <v>-4486.3072785850309</v>
      </c>
      <c r="S506" s="80">
        <f t="shared" si="115"/>
        <v>16</v>
      </c>
      <c r="T506" s="80">
        <f t="shared" si="116"/>
        <v>0.39364628371277355</v>
      </c>
      <c r="U506" s="80">
        <f>VLOOKUP(D506,'IBGE 2014'!$A$9:$I$120,3,0)/VLOOKUP(C506+1,'IBGE 2014'!$A$9:$I$120,3,0)</f>
        <v>0.90216333477159161</v>
      </c>
      <c r="V506" s="80">
        <f t="shared" si="117"/>
        <v>60966.63513216818</v>
      </c>
      <c r="W506" s="80">
        <f t="shared" si="118"/>
        <v>58179.378400000001</v>
      </c>
      <c r="X506" s="80">
        <f t="shared" si="119"/>
        <v>2787.2567321681781</v>
      </c>
      <c r="Y506" s="120"/>
    </row>
    <row r="507" spans="1:25">
      <c r="A507" s="77">
        <v>495</v>
      </c>
      <c r="B507" s="79">
        <v>2</v>
      </c>
      <c r="C507" s="78">
        <v>45</v>
      </c>
      <c r="D507" s="78">
        <f t="shared" si="105"/>
        <v>55</v>
      </c>
      <c r="E507" s="79">
        <f t="shared" si="106"/>
        <v>60</v>
      </c>
      <c r="F507" s="79">
        <v>25</v>
      </c>
      <c r="G507" s="79">
        <f t="shared" si="107"/>
        <v>5</v>
      </c>
      <c r="H507" s="79">
        <f t="shared" si="108"/>
        <v>10</v>
      </c>
      <c r="I507" s="80">
        <v>2698.31</v>
      </c>
      <c r="J507" s="80">
        <f>'Fator aplicado no salr'!$I$33*I507</f>
        <v>2385.3708185663768</v>
      </c>
      <c r="K507" s="79">
        <f t="shared" si="109"/>
        <v>10</v>
      </c>
      <c r="L507" s="92">
        <f t="shared" si="110"/>
        <v>0.55839477691511752</v>
      </c>
      <c r="M507" s="79">
        <f t="shared" si="111"/>
        <v>55</v>
      </c>
      <c r="N507" s="79">
        <f>VLOOKUP(D507,'IBGE 2014'!$A$9:$I$120,3,0)/VLOOKUP(C507,'IBGE 2014'!$A$9:$I$120,3,0)</f>
        <v>0.9475234563228615</v>
      </c>
      <c r="O507" s="79">
        <f>VLOOKUP(D507,'IBGE 2014'!$A$9:$I$120,6,0)</f>
        <v>12.461864196915771</v>
      </c>
      <c r="P507" s="80">
        <f t="shared" si="112"/>
        <v>204462.4619176368</v>
      </c>
      <c r="Q507" s="80">
        <f t="shared" si="113"/>
        <v>75417.764500000005</v>
      </c>
      <c r="R507" s="80">
        <f t="shared" si="114"/>
        <v>129044.69741763679</v>
      </c>
      <c r="S507" s="80">
        <f t="shared" si="115"/>
        <v>9</v>
      </c>
      <c r="T507" s="80">
        <f t="shared" si="116"/>
        <v>0.59189846353002462</v>
      </c>
      <c r="U507" s="80">
        <f>VLOOKUP(D507,'IBGE 2014'!$A$9:$I$120,3,0)/VLOOKUP(C507+1,'IBGE 2014'!$A$9:$I$120,3,0)</f>
        <v>0.95110628182128787</v>
      </c>
      <c r="V507" s="80">
        <f t="shared" si="117"/>
        <v>217549.72129350895</v>
      </c>
      <c r="W507" s="80">
        <f t="shared" si="118"/>
        <v>67875.98805</v>
      </c>
      <c r="X507" s="80">
        <f t="shared" si="119"/>
        <v>149673.73324350896</v>
      </c>
      <c r="Y507" s="120"/>
    </row>
    <row r="508" spans="1:25">
      <c r="A508" s="77">
        <v>496</v>
      </c>
      <c r="B508" s="79">
        <v>2</v>
      </c>
      <c r="C508" s="78">
        <v>45</v>
      </c>
      <c r="D508" s="78">
        <f t="shared" si="105"/>
        <v>55</v>
      </c>
      <c r="E508" s="79">
        <f t="shared" si="106"/>
        <v>60</v>
      </c>
      <c r="F508" s="79">
        <v>25</v>
      </c>
      <c r="G508" s="79">
        <f t="shared" si="107"/>
        <v>5</v>
      </c>
      <c r="H508" s="79">
        <f t="shared" si="108"/>
        <v>10</v>
      </c>
      <c r="I508" s="80">
        <v>2698.31</v>
      </c>
      <c r="J508" s="80">
        <f>'Fator aplicado no salr'!$I$33*I508</f>
        <v>2385.3708185663768</v>
      </c>
      <c r="K508" s="79">
        <f t="shared" si="109"/>
        <v>10</v>
      </c>
      <c r="L508" s="92">
        <f t="shared" si="110"/>
        <v>0.55839477691511752</v>
      </c>
      <c r="M508" s="79">
        <f t="shared" si="111"/>
        <v>55</v>
      </c>
      <c r="N508" s="79">
        <f>VLOOKUP(D508,'IBGE 2014'!$A$9:$I$120,3,0)/VLOOKUP(C508,'IBGE 2014'!$A$9:$I$120,3,0)</f>
        <v>0.9475234563228615</v>
      </c>
      <c r="O508" s="79">
        <f>VLOOKUP(D508,'IBGE 2014'!$A$9:$I$120,6,0)</f>
        <v>12.461864196915771</v>
      </c>
      <c r="P508" s="80">
        <f t="shared" si="112"/>
        <v>204462.4619176368</v>
      </c>
      <c r="Q508" s="80">
        <f t="shared" si="113"/>
        <v>75417.764500000005</v>
      </c>
      <c r="R508" s="80">
        <f t="shared" si="114"/>
        <v>129044.69741763679</v>
      </c>
      <c r="S508" s="80">
        <f t="shared" si="115"/>
        <v>9</v>
      </c>
      <c r="T508" s="80">
        <f t="shared" si="116"/>
        <v>0.59189846353002462</v>
      </c>
      <c r="U508" s="80">
        <f>VLOOKUP(D508,'IBGE 2014'!$A$9:$I$120,3,0)/VLOOKUP(C508+1,'IBGE 2014'!$A$9:$I$120,3,0)</f>
        <v>0.95110628182128787</v>
      </c>
      <c r="V508" s="80">
        <f t="shared" si="117"/>
        <v>217549.72129350895</v>
      </c>
      <c r="W508" s="80">
        <f t="shared" si="118"/>
        <v>67875.98805</v>
      </c>
      <c r="X508" s="80">
        <f t="shared" si="119"/>
        <v>149673.73324350896</v>
      </c>
      <c r="Y508" s="120"/>
    </row>
    <row r="509" spans="1:25">
      <c r="A509" s="77">
        <v>497</v>
      </c>
      <c r="B509" s="79">
        <v>2</v>
      </c>
      <c r="C509" s="78">
        <v>68</v>
      </c>
      <c r="D509" s="78">
        <f t="shared" si="105"/>
        <v>70</v>
      </c>
      <c r="E509" s="79">
        <f t="shared" si="106"/>
        <v>60</v>
      </c>
      <c r="F509" s="79">
        <v>25</v>
      </c>
      <c r="G509" s="79">
        <f t="shared" si="107"/>
        <v>5</v>
      </c>
      <c r="H509" s="79">
        <f t="shared" si="108"/>
        <v>2</v>
      </c>
      <c r="I509" s="80">
        <v>2409.1999999999998</v>
      </c>
      <c r="J509" s="80">
        <f>'Fator aplicado no salr'!$I$33*I509</f>
        <v>2129.790637877084</v>
      </c>
      <c r="K509" s="79">
        <f t="shared" si="109"/>
        <v>2</v>
      </c>
      <c r="L509" s="92">
        <f t="shared" si="110"/>
        <v>0.88999644001423972</v>
      </c>
      <c r="M509" s="79">
        <f t="shared" si="111"/>
        <v>70</v>
      </c>
      <c r="N509" s="79">
        <f>VLOOKUP(D509,'IBGE 2014'!$A$9:$I$120,3,0)/VLOOKUP(C509,'IBGE 2014'!$A$9:$I$120,3,0)</f>
        <v>0.95684998695127199</v>
      </c>
      <c r="O509" s="79">
        <f>VLOOKUP(D509,'IBGE 2014'!$A$9:$I$120,6,0)</f>
        <v>9.1340168195096396</v>
      </c>
      <c r="P509" s="80">
        <f t="shared" si="112"/>
        <v>215364.53994146839</v>
      </c>
      <c r="Q509" s="80">
        <f t="shared" si="113"/>
        <v>13467.427999999998</v>
      </c>
      <c r="R509" s="80">
        <f t="shared" si="114"/>
        <v>201897.11194146841</v>
      </c>
      <c r="S509" s="80">
        <f t="shared" si="115"/>
        <v>1</v>
      </c>
      <c r="T509" s="80">
        <f t="shared" si="116"/>
        <v>0.94339622641509424</v>
      </c>
      <c r="U509" s="80">
        <f>VLOOKUP(D509,'IBGE 2014'!$A$9:$I$120,3,0)/VLOOKUP(C509+1,'IBGE 2014'!$A$9:$I$120,3,0)</f>
        <v>0.97724218358332426</v>
      </c>
      <c r="V509" s="80">
        <f t="shared" si="117"/>
        <v>233151.60695812266</v>
      </c>
      <c r="W509" s="80">
        <f t="shared" si="118"/>
        <v>6733.713999999999</v>
      </c>
      <c r="X509" s="80">
        <f t="shared" si="119"/>
        <v>226417.89295812265</v>
      </c>
      <c r="Y509" s="120"/>
    </row>
    <row r="510" spans="1:25">
      <c r="A510" s="77">
        <v>498</v>
      </c>
      <c r="B510" s="79">
        <v>2</v>
      </c>
      <c r="C510" s="78">
        <v>46</v>
      </c>
      <c r="D510" s="78">
        <f t="shared" si="105"/>
        <v>55</v>
      </c>
      <c r="E510" s="79">
        <f t="shared" si="106"/>
        <v>60</v>
      </c>
      <c r="F510" s="79">
        <v>25</v>
      </c>
      <c r="G510" s="79">
        <f t="shared" si="107"/>
        <v>5</v>
      </c>
      <c r="H510" s="79">
        <f t="shared" si="108"/>
        <v>9</v>
      </c>
      <c r="I510" s="80">
        <v>2698.31</v>
      </c>
      <c r="J510" s="80">
        <f>'Fator aplicado no salr'!$I$33*I510</f>
        <v>2385.3708185663768</v>
      </c>
      <c r="K510" s="79">
        <f t="shared" si="109"/>
        <v>9</v>
      </c>
      <c r="L510" s="92">
        <f t="shared" si="110"/>
        <v>0.59189846353002462</v>
      </c>
      <c r="M510" s="79">
        <f t="shared" si="111"/>
        <v>55</v>
      </c>
      <c r="N510" s="79">
        <f>VLOOKUP(D510,'IBGE 2014'!$A$9:$I$120,3,0)/VLOOKUP(C510,'IBGE 2014'!$A$9:$I$120,3,0)</f>
        <v>0.95110628182128787</v>
      </c>
      <c r="O510" s="79">
        <f>VLOOKUP(D510,'IBGE 2014'!$A$9:$I$120,6,0)</f>
        <v>12.461864196915771</v>
      </c>
      <c r="P510" s="80">
        <f t="shared" si="112"/>
        <v>217549.72129350895</v>
      </c>
      <c r="Q510" s="80">
        <f t="shared" si="113"/>
        <v>67875.98805</v>
      </c>
      <c r="R510" s="80">
        <f t="shared" si="114"/>
        <v>149673.73324350896</v>
      </c>
      <c r="S510" s="80">
        <f t="shared" si="115"/>
        <v>8</v>
      </c>
      <c r="T510" s="80">
        <f t="shared" si="116"/>
        <v>0.62741237134182615</v>
      </c>
      <c r="U510" s="80">
        <f>VLOOKUP(D510,'IBGE 2014'!$A$9:$I$120,3,0)/VLOOKUP(C510+1,'IBGE 2014'!$A$9:$I$120,3,0)</f>
        <v>0.95498601871751687</v>
      </c>
      <c r="V510" s="80">
        <f t="shared" si="117"/>
        <v>231543.37528100226</v>
      </c>
      <c r="W510" s="80">
        <f t="shared" si="118"/>
        <v>60334.211600000002</v>
      </c>
      <c r="X510" s="80">
        <f t="shared" si="119"/>
        <v>171209.16368100225</v>
      </c>
      <c r="Y510" s="120"/>
    </row>
    <row r="511" spans="1:25">
      <c r="A511" s="77">
        <v>499</v>
      </c>
      <c r="B511" s="79">
        <v>2</v>
      </c>
      <c r="C511" s="78">
        <v>46</v>
      </c>
      <c r="D511" s="78">
        <f t="shared" si="105"/>
        <v>55</v>
      </c>
      <c r="E511" s="79">
        <f t="shared" si="106"/>
        <v>60</v>
      </c>
      <c r="F511" s="79">
        <v>25</v>
      </c>
      <c r="G511" s="79">
        <f t="shared" si="107"/>
        <v>5</v>
      </c>
      <c r="H511" s="79">
        <f t="shared" si="108"/>
        <v>9</v>
      </c>
      <c r="I511" s="80">
        <v>2698.31</v>
      </c>
      <c r="J511" s="80">
        <f>'Fator aplicado no salr'!$I$33*I511</f>
        <v>2385.3708185663768</v>
      </c>
      <c r="K511" s="79">
        <f t="shared" si="109"/>
        <v>9</v>
      </c>
      <c r="L511" s="92">
        <f t="shared" si="110"/>
        <v>0.59189846353002462</v>
      </c>
      <c r="M511" s="79">
        <f t="shared" si="111"/>
        <v>55</v>
      </c>
      <c r="N511" s="79">
        <f>VLOOKUP(D511,'IBGE 2014'!$A$9:$I$120,3,0)/VLOOKUP(C511,'IBGE 2014'!$A$9:$I$120,3,0)</f>
        <v>0.95110628182128787</v>
      </c>
      <c r="O511" s="79">
        <f>VLOOKUP(D511,'IBGE 2014'!$A$9:$I$120,6,0)</f>
        <v>12.461864196915771</v>
      </c>
      <c r="P511" s="80">
        <f t="shared" si="112"/>
        <v>217549.72129350895</v>
      </c>
      <c r="Q511" s="80">
        <f t="shared" si="113"/>
        <v>67875.98805</v>
      </c>
      <c r="R511" s="80">
        <f t="shared" si="114"/>
        <v>149673.73324350896</v>
      </c>
      <c r="S511" s="80">
        <f t="shared" si="115"/>
        <v>8</v>
      </c>
      <c r="T511" s="80">
        <f t="shared" si="116"/>
        <v>0.62741237134182615</v>
      </c>
      <c r="U511" s="80">
        <f>VLOOKUP(D511,'IBGE 2014'!$A$9:$I$120,3,0)/VLOOKUP(C511+1,'IBGE 2014'!$A$9:$I$120,3,0)</f>
        <v>0.95498601871751687</v>
      </c>
      <c r="V511" s="80">
        <f t="shared" si="117"/>
        <v>231543.37528100226</v>
      </c>
      <c r="W511" s="80">
        <f t="shared" si="118"/>
        <v>60334.211600000002</v>
      </c>
      <c r="X511" s="80">
        <f t="shared" si="119"/>
        <v>171209.16368100225</v>
      </c>
      <c r="Y511" s="120"/>
    </row>
    <row r="512" spans="1:25">
      <c r="A512" s="77">
        <v>500</v>
      </c>
      <c r="B512" s="79">
        <v>2</v>
      </c>
      <c r="C512" s="78">
        <v>43</v>
      </c>
      <c r="D512" s="78">
        <f t="shared" si="105"/>
        <v>55</v>
      </c>
      <c r="E512" s="79">
        <f t="shared" si="106"/>
        <v>60</v>
      </c>
      <c r="F512" s="79">
        <v>25</v>
      </c>
      <c r="G512" s="79">
        <f t="shared" si="107"/>
        <v>5</v>
      </c>
      <c r="H512" s="79">
        <f t="shared" si="108"/>
        <v>12</v>
      </c>
      <c r="I512" s="80">
        <v>1204.5999999999999</v>
      </c>
      <c r="J512" s="80">
        <f>'Fator aplicado no salr'!$I$33*I512</f>
        <v>1064.895318938542</v>
      </c>
      <c r="K512" s="79">
        <f t="shared" si="109"/>
        <v>12</v>
      </c>
      <c r="L512" s="92">
        <f t="shared" si="110"/>
        <v>0.49696936357700011</v>
      </c>
      <c r="M512" s="79">
        <f t="shared" si="111"/>
        <v>55</v>
      </c>
      <c r="N512" s="79">
        <f>VLOOKUP(D512,'IBGE 2014'!$A$9:$I$120,3,0)/VLOOKUP(C512,'IBGE 2014'!$A$9:$I$120,3,0)</f>
        <v>0.9411543451707014</v>
      </c>
      <c r="O512" s="79">
        <f>VLOOKUP(D512,'IBGE 2014'!$A$9:$I$120,6,0)</f>
        <v>12.461864196915771</v>
      </c>
      <c r="P512" s="80">
        <f t="shared" si="112"/>
        <v>80690.750154721376</v>
      </c>
      <c r="Q512" s="80">
        <f t="shared" si="113"/>
        <v>40402.283999999992</v>
      </c>
      <c r="R512" s="80">
        <f t="shared" si="114"/>
        <v>40288.466154721384</v>
      </c>
      <c r="S512" s="80">
        <f t="shared" si="115"/>
        <v>11</v>
      </c>
      <c r="T512" s="80">
        <f t="shared" si="116"/>
        <v>0.52678752539162021</v>
      </c>
      <c r="U512" s="80">
        <f>VLOOKUP(D512,'IBGE 2014'!$A$9:$I$120,3,0)/VLOOKUP(C512+1,'IBGE 2014'!$A$9:$I$120,3,0)</f>
        <v>0.94421459205506886</v>
      </c>
      <c r="V512" s="80">
        <f t="shared" si="117"/>
        <v>85810.310687889651</v>
      </c>
      <c r="W512" s="80">
        <f t="shared" si="118"/>
        <v>37035.426999999996</v>
      </c>
      <c r="X512" s="80">
        <f t="shared" si="119"/>
        <v>48774.883687889655</v>
      </c>
      <c r="Y512" s="120"/>
    </row>
    <row r="513" spans="1:25">
      <c r="A513" s="77">
        <v>501</v>
      </c>
      <c r="B513" s="79">
        <v>2</v>
      </c>
      <c r="C513" s="78">
        <v>45</v>
      </c>
      <c r="D513" s="78">
        <f t="shared" si="105"/>
        <v>55</v>
      </c>
      <c r="E513" s="79">
        <f t="shared" si="106"/>
        <v>60</v>
      </c>
      <c r="F513" s="79">
        <v>25</v>
      </c>
      <c r="G513" s="79">
        <f t="shared" si="107"/>
        <v>5</v>
      </c>
      <c r="H513" s="79">
        <f t="shared" si="108"/>
        <v>10</v>
      </c>
      <c r="I513" s="80">
        <v>3240.71</v>
      </c>
      <c r="J513" s="80">
        <f>'Fator aplicado no salr'!$I$33*I513</f>
        <v>2864.8654400110599</v>
      </c>
      <c r="K513" s="79">
        <f t="shared" si="109"/>
        <v>10</v>
      </c>
      <c r="L513" s="92">
        <f t="shared" si="110"/>
        <v>0.55839477691511752</v>
      </c>
      <c r="M513" s="79">
        <f t="shared" si="111"/>
        <v>55</v>
      </c>
      <c r="N513" s="79">
        <f>VLOOKUP(D513,'IBGE 2014'!$A$9:$I$120,3,0)/VLOOKUP(C513,'IBGE 2014'!$A$9:$I$120,3,0)</f>
        <v>0.9475234563228615</v>
      </c>
      <c r="O513" s="79">
        <f>VLOOKUP(D513,'IBGE 2014'!$A$9:$I$120,6,0)</f>
        <v>12.461864196915771</v>
      </c>
      <c r="P513" s="80">
        <f t="shared" si="112"/>
        <v>245562.42424373209</v>
      </c>
      <c r="Q513" s="80">
        <f t="shared" si="113"/>
        <v>90577.844500000007</v>
      </c>
      <c r="R513" s="80">
        <f t="shared" si="114"/>
        <v>154984.57974373209</v>
      </c>
      <c r="S513" s="80">
        <f t="shared" si="115"/>
        <v>9</v>
      </c>
      <c r="T513" s="80">
        <f t="shared" si="116"/>
        <v>0.59189846353002462</v>
      </c>
      <c r="U513" s="80">
        <f>VLOOKUP(D513,'IBGE 2014'!$A$9:$I$120,3,0)/VLOOKUP(C513+1,'IBGE 2014'!$A$9:$I$120,3,0)</f>
        <v>0.95110628182128787</v>
      </c>
      <c r="V513" s="80">
        <f t="shared" si="117"/>
        <v>261280.41525736015</v>
      </c>
      <c r="W513" s="80">
        <f t="shared" si="118"/>
        <v>81520.060050000015</v>
      </c>
      <c r="X513" s="80">
        <f t="shared" si="119"/>
        <v>179760.35520736012</v>
      </c>
      <c r="Y513" s="120"/>
    </row>
    <row r="514" spans="1:25">
      <c r="A514" s="77">
        <v>502</v>
      </c>
      <c r="B514" s="79">
        <v>1</v>
      </c>
      <c r="C514" s="78">
        <v>50</v>
      </c>
      <c r="D514" s="78">
        <f t="shared" si="105"/>
        <v>60</v>
      </c>
      <c r="E514" s="79">
        <f t="shared" si="106"/>
        <v>65</v>
      </c>
      <c r="F514" s="79">
        <v>25</v>
      </c>
      <c r="G514" s="79">
        <f t="shared" si="107"/>
        <v>10</v>
      </c>
      <c r="H514" s="79">
        <f t="shared" si="108"/>
        <v>10</v>
      </c>
      <c r="I514" s="80">
        <v>1252.79</v>
      </c>
      <c r="J514" s="80">
        <f>'Fator aplicado no salr'!$I$33*I514</f>
        <v>1107.4964358401262</v>
      </c>
      <c r="K514" s="79">
        <f t="shared" si="109"/>
        <v>10</v>
      </c>
      <c r="L514" s="92">
        <f t="shared" si="110"/>
        <v>0.55839477691511752</v>
      </c>
      <c r="M514" s="79">
        <f t="shared" si="111"/>
        <v>60</v>
      </c>
      <c r="N514" s="79">
        <f>VLOOKUP(D514,'IBGE 2014'!$A$9:$I$120,3,0)/VLOOKUP(C514,'IBGE 2014'!$A$9:$I$120,3,0)</f>
        <v>0.92550978819157592</v>
      </c>
      <c r="O514" s="79">
        <f>VLOOKUP(D514,'IBGE 2014'!$A$9:$I$120,6,0)</f>
        <v>11.482229001501651</v>
      </c>
      <c r="P514" s="80">
        <f t="shared" si="112"/>
        <v>85434.691842986314</v>
      </c>
      <c r="Q514" s="80">
        <f t="shared" si="113"/>
        <v>35015.480499999998</v>
      </c>
      <c r="R514" s="80">
        <f t="shared" si="114"/>
        <v>50419.211342986317</v>
      </c>
      <c r="S514" s="80">
        <f t="shared" si="115"/>
        <v>9</v>
      </c>
      <c r="T514" s="80">
        <f t="shared" si="116"/>
        <v>0.59189846353002462</v>
      </c>
      <c r="U514" s="80">
        <f>VLOOKUP(D514,'IBGE 2014'!$A$9:$I$120,3,0)/VLOOKUP(C514+1,'IBGE 2014'!$A$9:$I$120,3,0)</f>
        <v>0.93059405782792626</v>
      </c>
      <c r="V514" s="80">
        <f t="shared" si="117"/>
        <v>91058.267163010372</v>
      </c>
      <c r="W514" s="80">
        <f t="shared" si="118"/>
        <v>31513.93245</v>
      </c>
      <c r="X514" s="80">
        <f t="shared" si="119"/>
        <v>59544.334713010372</v>
      </c>
      <c r="Y514" s="120"/>
    </row>
    <row r="515" spans="1:25">
      <c r="A515" s="77">
        <v>503</v>
      </c>
      <c r="B515" s="79">
        <v>2</v>
      </c>
      <c r="C515" s="78">
        <v>55</v>
      </c>
      <c r="D515" s="78">
        <f t="shared" si="105"/>
        <v>60</v>
      </c>
      <c r="E515" s="79">
        <f t="shared" si="106"/>
        <v>60</v>
      </c>
      <c r="F515" s="79">
        <v>25</v>
      </c>
      <c r="G515" s="79">
        <f t="shared" si="107"/>
        <v>5</v>
      </c>
      <c r="H515" s="79">
        <f t="shared" si="108"/>
        <v>5</v>
      </c>
      <c r="I515" s="80">
        <v>2698.31</v>
      </c>
      <c r="J515" s="80">
        <f>'Fator aplicado no salr'!$I$33*I515</f>
        <v>2385.3708185663768</v>
      </c>
      <c r="K515" s="79">
        <f t="shared" si="109"/>
        <v>5</v>
      </c>
      <c r="L515" s="92">
        <f t="shared" si="110"/>
        <v>0.74725817286605678</v>
      </c>
      <c r="M515" s="79">
        <f t="shared" si="111"/>
        <v>60</v>
      </c>
      <c r="N515" s="79">
        <f>VLOOKUP(D515,'IBGE 2014'!$A$9:$I$120,3,0)/VLOOKUP(C515,'IBGE 2014'!$A$9:$I$120,3,0)</f>
        <v>0.95546430055486298</v>
      </c>
      <c r="O515" s="79">
        <f>VLOOKUP(D515,'IBGE 2014'!$A$9:$I$120,6,0)</f>
        <v>11.482229001501651</v>
      </c>
      <c r="P515" s="80">
        <f t="shared" si="112"/>
        <v>254220.51672656956</v>
      </c>
      <c r="Q515" s="80">
        <f t="shared" si="113"/>
        <v>37708.882250000002</v>
      </c>
      <c r="R515" s="80">
        <f t="shared" si="114"/>
        <v>216511.63447656957</v>
      </c>
      <c r="S515" s="80">
        <f t="shared" si="115"/>
        <v>4</v>
      </c>
      <c r="T515" s="80">
        <f t="shared" si="116"/>
        <v>0.79209366323802022</v>
      </c>
      <c r="U515" s="80">
        <f>VLOOKUP(D515,'IBGE 2014'!$A$9:$I$120,3,0)/VLOOKUP(C515+1,'IBGE 2014'!$A$9:$I$120,3,0)</f>
        <v>0.96301096710891343</v>
      </c>
      <c r="V515" s="80">
        <f t="shared" si="117"/>
        <v>271602.16688513255</v>
      </c>
      <c r="W515" s="80">
        <f t="shared" si="118"/>
        <v>30167.105800000001</v>
      </c>
      <c r="X515" s="80">
        <f t="shared" si="119"/>
        <v>241435.06108513256</v>
      </c>
      <c r="Y515" s="120"/>
    </row>
    <row r="516" spans="1:25">
      <c r="A516" s="77">
        <v>504</v>
      </c>
      <c r="B516" s="79">
        <v>2</v>
      </c>
      <c r="C516" s="78">
        <v>50</v>
      </c>
      <c r="D516" s="78">
        <f t="shared" si="105"/>
        <v>55</v>
      </c>
      <c r="E516" s="79">
        <f t="shared" si="106"/>
        <v>60</v>
      </c>
      <c r="F516" s="79">
        <v>25</v>
      </c>
      <c r="G516" s="79">
        <f t="shared" si="107"/>
        <v>5</v>
      </c>
      <c r="H516" s="79">
        <f t="shared" si="108"/>
        <v>5</v>
      </c>
      <c r="I516" s="80">
        <v>2553.75</v>
      </c>
      <c r="J516" s="80">
        <f>'Fator aplicado no salr'!$I$33*I516</f>
        <v>2257.5763081016948</v>
      </c>
      <c r="K516" s="79">
        <f t="shared" si="109"/>
        <v>5</v>
      </c>
      <c r="L516" s="92">
        <f t="shared" si="110"/>
        <v>0.74725817286605678</v>
      </c>
      <c r="M516" s="79">
        <f t="shared" si="111"/>
        <v>55</v>
      </c>
      <c r="N516" s="79">
        <f>VLOOKUP(D516,'IBGE 2014'!$A$9:$I$120,3,0)/VLOOKUP(C516,'IBGE 2014'!$A$9:$I$120,3,0)</f>
        <v>0.96864926052612155</v>
      </c>
      <c r="O516" s="79">
        <f>VLOOKUP(D516,'IBGE 2014'!$A$9:$I$120,6,0)</f>
        <v>12.461864196915771</v>
      </c>
      <c r="P516" s="80">
        <f t="shared" si="112"/>
        <v>264731.7498145873</v>
      </c>
      <c r="Q516" s="80">
        <f t="shared" si="113"/>
        <v>35688.65625</v>
      </c>
      <c r="R516" s="80">
        <f t="shared" si="114"/>
        <v>229043.0935645873</v>
      </c>
      <c r="S516" s="80">
        <f t="shared" si="115"/>
        <v>4</v>
      </c>
      <c r="T516" s="80">
        <f t="shared" si="116"/>
        <v>0.79209366323802022</v>
      </c>
      <c r="U516" s="80">
        <f>VLOOKUP(D516,'IBGE 2014'!$A$9:$I$120,3,0)/VLOOKUP(C516+1,'IBGE 2014'!$A$9:$I$120,3,0)</f>
        <v>0.97397051599678397</v>
      </c>
      <c r="V516" s="80">
        <f t="shared" si="117"/>
        <v>282157.21132874745</v>
      </c>
      <c r="W516" s="80">
        <f t="shared" si="118"/>
        <v>28550.924999999999</v>
      </c>
      <c r="X516" s="80">
        <f t="shared" si="119"/>
        <v>253606.28632874746</v>
      </c>
      <c r="Y516" s="120"/>
    </row>
    <row r="517" spans="1:25">
      <c r="A517" s="77">
        <v>505</v>
      </c>
      <c r="B517" s="79">
        <v>2</v>
      </c>
      <c r="C517" s="78">
        <v>46</v>
      </c>
      <c r="D517" s="78">
        <f t="shared" si="105"/>
        <v>55</v>
      </c>
      <c r="E517" s="79">
        <f t="shared" si="106"/>
        <v>60</v>
      </c>
      <c r="F517" s="79">
        <v>25</v>
      </c>
      <c r="G517" s="79">
        <f t="shared" si="107"/>
        <v>5</v>
      </c>
      <c r="H517" s="79">
        <f t="shared" si="108"/>
        <v>9</v>
      </c>
      <c r="I517" s="80">
        <v>2023.74</v>
      </c>
      <c r="J517" s="80">
        <f>'Fator aplicado no salr'!$I$33*I517</f>
        <v>1789.0347441048357</v>
      </c>
      <c r="K517" s="79">
        <f t="shared" si="109"/>
        <v>9</v>
      </c>
      <c r="L517" s="92">
        <f t="shared" si="110"/>
        <v>0.59189846353002462</v>
      </c>
      <c r="M517" s="79">
        <f t="shared" si="111"/>
        <v>55</v>
      </c>
      <c r="N517" s="79">
        <f>VLOOKUP(D517,'IBGE 2014'!$A$9:$I$120,3,0)/VLOOKUP(C517,'IBGE 2014'!$A$9:$I$120,3,0)</f>
        <v>0.95110628182128787</v>
      </c>
      <c r="O517" s="79">
        <f>VLOOKUP(D517,'IBGE 2014'!$A$9:$I$120,6,0)</f>
        <v>12.461864196915771</v>
      </c>
      <c r="P517" s="80">
        <f t="shared" si="112"/>
        <v>163162.89565340002</v>
      </c>
      <c r="Q517" s="80">
        <f t="shared" si="113"/>
        <v>50907.179700000008</v>
      </c>
      <c r="R517" s="80">
        <f t="shared" si="114"/>
        <v>112255.71595340001</v>
      </c>
      <c r="S517" s="80">
        <f t="shared" si="115"/>
        <v>8</v>
      </c>
      <c r="T517" s="80">
        <f t="shared" si="116"/>
        <v>0.62741237134182615</v>
      </c>
      <c r="U517" s="80">
        <f>VLOOKUP(D517,'IBGE 2014'!$A$9:$I$120,3,0)/VLOOKUP(C517+1,'IBGE 2014'!$A$9:$I$120,3,0)</f>
        <v>0.95498601871751687</v>
      </c>
      <c r="V517" s="80">
        <f t="shared" si="117"/>
        <v>173658.17503962683</v>
      </c>
      <c r="W517" s="80">
        <f t="shared" si="118"/>
        <v>45250.826400000005</v>
      </c>
      <c r="X517" s="80">
        <f t="shared" si="119"/>
        <v>128407.34863962683</v>
      </c>
      <c r="Y517" s="120"/>
    </row>
    <row r="518" spans="1:25">
      <c r="A518" s="77">
        <v>506</v>
      </c>
      <c r="B518" s="79">
        <v>2</v>
      </c>
      <c r="C518" s="78">
        <v>53</v>
      </c>
      <c r="D518" s="78">
        <f t="shared" si="105"/>
        <v>58</v>
      </c>
      <c r="E518" s="79">
        <f t="shared" si="106"/>
        <v>60</v>
      </c>
      <c r="F518" s="79">
        <v>25</v>
      </c>
      <c r="G518" s="79">
        <f t="shared" si="107"/>
        <v>5</v>
      </c>
      <c r="H518" s="79">
        <f t="shared" si="108"/>
        <v>5</v>
      </c>
      <c r="I518" s="80">
        <v>2698.31</v>
      </c>
      <c r="J518" s="80">
        <f>'Fator aplicado no salr'!$I$33*I518</f>
        <v>2385.3708185663768</v>
      </c>
      <c r="K518" s="79">
        <f t="shared" si="109"/>
        <v>5</v>
      </c>
      <c r="L518" s="92">
        <f t="shared" si="110"/>
        <v>0.74725817286605678</v>
      </c>
      <c r="M518" s="79">
        <f t="shared" si="111"/>
        <v>58</v>
      </c>
      <c r="N518" s="79">
        <f>VLOOKUP(D518,'IBGE 2014'!$A$9:$I$120,3,0)/VLOOKUP(C518,'IBGE 2014'!$A$9:$I$120,3,0)</f>
        <v>0.96123194533181622</v>
      </c>
      <c r="O518" s="79">
        <f>VLOOKUP(D518,'IBGE 2014'!$A$9:$I$120,6,0)</f>
        <v>11.890960856490537</v>
      </c>
      <c r="P518" s="80">
        <f t="shared" si="112"/>
        <v>264859.2061738483</v>
      </c>
      <c r="Q518" s="80">
        <f t="shared" si="113"/>
        <v>37708.882250000002</v>
      </c>
      <c r="R518" s="80">
        <f t="shared" si="114"/>
        <v>227150.32392384831</v>
      </c>
      <c r="S518" s="80">
        <f t="shared" si="115"/>
        <v>4</v>
      </c>
      <c r="T518" s="80">
        <f t="shared" si="116"/>
        <v>0.79209366323802022</v>
      </c>
      <c r="U518" s="80">
        <f>VLOOKUP(D518,'IBGE 2014'!$A$9:$I$120,3,0)/VLOOKUP(C518+1,'IBGE 2014'!$A$9:$I$120,3,0)</f>
        <v>0.96780550115226438</v>
      </c>
      <c r="V518" s="80">
        <f t="shared" si="117"/>
        <v>282670.72259862296</v>
      </c>
      <c r="W518" s="80">
        <f t="shared" si="118"/>
        <v>30167.105800000001</v>
      </c>
      <c r="X518" s="80">
        <f t="shared" si="119"/>
        <v>252503.61679862297</v>
      </c>
      <c r="Y518" s="120"/>
    </row>
    <row r="519" spans="1:25">
      <c r="A519" s="77">
        <v>507</v>
      </c>
      <c r="B519" s="79">
        <v>1</v>
      </c>
      <c r="C519" s="78">
        <v>46</v>
      </c>
      <c r="D519" s="78">
        <f t="shared" si="105"/>
        <v>60</v>
      </c>
      <c r="E519" s="79">
        <f t="shared" si="106"/>
        <v>65</v>
      </c>
      <c r="F519" s="79">
        <v>25</v>
      </c>
      <c r="G519" s="79">
        <f t="shared" si="107"/>
        <v>10</v>
      </c>
      <c r="H519" s="79">
        <f t="shared" si="108"/>
        <v>14</v>
      </c>
      <c r="I519" s="80">
        <v>1156.42</v>
      </c>
      <c r="J519" s="80">
        <f>'Fator aplicado no salr'!$I$33*I519</f>
        <v>1022.3030422770288</v>
      </c>
      <c r="K519" s="79">
        <f t="shared" si="109"/>
        <v>14</v>
      </c>
      <c r="L519" s="92">
        <f t="shared" si="110"/>
        <v>0.44230096437967248</v>
      </c>
      <c r="M519" s="79">
        <f t="shared" si="111"/>
        <v>60</v>
      </c>
      <c r="N519" s="79">
        <f>VLOOKUP(D519,'IBGE 2014'!$A$9:$I$120,3,0)/VLOOKUP(C519,'IBGE 2014'!$A$9:$I$120,3,0)</f>
        <v>0.90874809831371328</v>
      </c>
      <c r="O519" s="79">
        <f>VLOOKUP(D519,'IBGE 2014'!$A$9:$I$120,6,0)</f>
        <v>11.482229001501651</v>
      </c>
      <c r="P519" s="80">
        <f t="shared" si="112"/>
        <v>61335.316556479105</v>
      </c>
      <c r="Q519" s="80">
        <f t="shared" si="113"/>
        <v>45250.714600000007</v>
      </c>
      <c r="R519" s="80">
        <f t="shared" si="114"/>
        <v>16084.601956479099</v>
      </c>
      <c r="S519" s="80">
        <f t="shared" si="115"/>
        <v>13</v>
      </c>
      <c r="T519" s="80">
        <f t="shared" si="116"/>
        <v>0.46883902224245294</v>
      </c>
      <c r="U519" s="80">
        <f>VLOOKUP(D519,'IBGE 2014'!$A$9:$I$120,3,0)/VLOOKUP(C519+1,'IBGE 2014'!$A$9:$I$120,3,0)</f>
        <v>0.91245504841360547</v>
      </c>
      <c r="V519" s="80">
        <f t="shared" si="117"/>
        <v>65280.645431190678</v>
      </c>
      <c r="W519" s="80">
        <f t="shared" si="118"/>
        <v>42018.520700000001</v>
      </c>
      <c r="X519" s="80">
        <f t="shared" si="119"/>
        <v>23262.124731190677</v>
      </c>
      <c r="Y519" s="120"/>
    </row>
    <row r="520" spans="1:25">
      <c r="A520" s="77">
        <v>508</v>
      </c>
      <c r="B520" s="79">
        <v>1</v>
      </c>
      <c r="C520" s="78">
        <v>53</v>
      </c>
      <c r="D520" s="78">
        <f t="shared" si="105"/>
        <v>63</v>
      </c>
      <c r="E520" s="79">
        <f t="shared" si="106"/>
        <v>65</v>
      </c>
      <c r="F520" s="79">
        <v>25</v>
      </c>
      <c r="G520" s="79">
        <f t="shared" si="107"/>
        <v>10</v>
      </c>
      <c r="H520" s="79">
        <f t="shared" si="108"/>
        <v>10</v>
      </c>
      <c r="I520" s="80">
        <v>1252.79</v>
      </c>
      <c r="J520" s="80">
        <f>'Fator aplicado no salr'!$I$33*I520</f>
        <v>1107.4964358401262</v>
      </c>
      <c r="K520" s="79">
        <f t="shared" si="109"/>
        <v>10</v>
      </c>
      <c r="L520" s="92">
        <f t="shared" si="110"/>
        <v>0.55839477691511752</v>
      </c>
      <c r="M520" s="79">
        <f t="shared" si="111"/>
        <v>63</v>
      </c>
      <c r="N520" s="79">
        <f>VLOOKUP(D520,'IBGE 2014'!$A$9:$I$120,3,0)/VLOOKUP(C520,'IBGE 2014'!$A$9:$I$120,3,0)</f>
        <v>0.90865525323725216</v>
      </c>
      <c r="O520" s="79">
        <f>VLOOKUP(D520,'IBGE 2014'!$A$9:$I$120,6,0)</f>
        <v>10.825249101319233</v>
      </c>
      <c r="P520" s="80">
        <f t="shared" si="112"/>
        <v>79079.529620483358</v>
      </c>
      <c r="Q520" s="80">
        <f t="shared" si="113"/>
        <v>35015.480499999998</v>
      </c>
      <c r="R520" s="80">
        <f t="shared" si="114"/>
        <v>44064.04912048336</v>
      </c>
      <c r="S520" s="80">
        <f t="shared" si="115"/>
        <v>9</v>
      </c>
      <c r="T520" s="80">
        <f t="shared" si="116"/>
        <v>0.59189846353002462</v>
      </c>
      <c r="U520" s="80">
        <f>VLOOKUP(D520,'IBGE 2014'!$A$9:$I$120,3,0)/VLOOKUP(C520+1,'IBGE 2014'!$A$9:$I$120,3,0)</f>
        <v>0.91486925398671404</v>
      </c>
      <c r="V520" s="80">
        <f t="shared" si="117"/>
        <v>84397.548809041095</v>
      </c>
      <c r="W520" s="80">
        <f t="shared" si="118"/>
        <v>31513.93245</v>
      </c>
      <c r="X520" s="80">
        <f t="shared" si="119"/>
        <v>52883.616359041094</v>
      </c>
      <c r="Y520" s="120"/>
    </row>
    <row r="521" spans="1:25">
      <c r="A521" s="77">
        <v>509</v>
      </c>
      <c r="B521" s="79">
        <v>2</v>
      </c>
      <c r="C521" s="78">
        <v>44</v>
      </c>
      <c r="D521" s="78">
        <f t="shared" si="105"/>
        <v>55</v>
      </c>
      <c r="E521" s="79">
        <f t="shared" si="106"/>
        <v>60</v>
      </c>
      <c r="F521" s="79">
        <v>25</v>
      </c>
      <c r="G521" s="79">
        <f t="shared" si="107"/>
        <v>5</v>
      </c>
      <c r="H521" s="79">
        <f t="shared" si="108"/>
        <v>11</v>
      </c>
      <c r="I521" s="80">
        <v>1252.79</v>
      </c>
      <c r="J521" s="80">
        <f>'Fator aplicado no salr'!$I$33*I521</f>
        <v>1107.4964358401262</v>
      </c>
      <c r="K521" s="79">
        <f t="shared" si="109"/>
        <v>11</v>
      </c>
      <c r="L521" s="92">
        <f t="shared" si="110"/>
        <v>0.52678752539162021</v>
      </c>
      <c r="M521" s="79">
        <f t="shared" si="111"/>
        <v>55</v>
      </c>
      <c r="N521" s="79">
        <f>VLOOKUP(D521,'IBGE 2014'!$A$9:$I$120,3,0)/VLOOKUP(C521,'IBGE 2014'!$A$9:$I$120,3,0)</f>
        <v>0.94421459205506886</v>
      </c>
      <c r="O521" s="79">
        <f>VLOOKUP(D521,'IBGE 2014'!$A$9:$I$120,6,0)</f>
        <v>12.461864196915771</v>
      </c>
      <c r="P521" s="80">
        <f t="shared" si="112"/>
        <v>89243.150528541635</v>
      </c>
      <c r="Q521" s="80">
        <f t="shared" si="113"/>
        <v>38517.028549999995</v>
      </c>
      <c r="R521" s="80">
        <f t="shared" si="114"/>
        <v>50726.12197854164</v>
      </c>
      <c r="S521" s="80">
        <f t="shared" si="115"/>
        <v>10</v>
      </c>
      <c r="T521" s="80">
        <f t="shared" si="116"/>
        <v>0.55839477691511752</v>
      </c>
      <c r="U521" s="80">
        <f>VLOOKUP(D521,'IBGE 2014'!$A$9:$I$120,3,0)/VLOOKUP(C521+1,'IBGE 2014'!$A$9:$I$120,3,0)</f>
        <v>0.9475234563228615</v>
      </c>
      <c r="V521" s="80">
        <f t="shared" si="117"/>
        <v>94929.243736189004</v>
      </c>
      <c r="W521" s="80">
        <f t="shared" si="118"/>
        <v>35015.480499999998</v>
      </c>
      <c r="X521" s="80">
        <f t="shared" si="119"/>
        <v>59913.763236189006</v>
      </c>
      <c r="Y521" s="120"/>
    </row>
    <row r="522" spans="1:25">
      <c r="A522" s="77">
        <v>510</v>
      </c>
      <c r="B522" s="79">
        <v>2</v>
      </c>
      <c r="C522" s="78">
        <v>49</v>
      </c>
      <c r="D522" s="78">
        <f t="shared" si="105"/>
        <v>55</v>
      </c>
      <c r="E522" s="79">
        <f t="shared" si="106"/>
        <v>60</v>
      </c>
      <c r="F522" s="79">
        <v>25</v>
      </c>
      <c r="G522" s="79">
        <f t="shared" si="107"/>
        <v>5</v>
      </c>
      <c r="H522" s="79">
        <f t="shared" si="108"/>
        <v>6</v>
      </c>
      <c r="I522" s="80">
        <v>2505.58</v>
      </c>
      <c r="J522" s="80">
        <f>'Fator aplicado no salr'!$I$33*I522</f>
        <v>2214.9928716802524</v>
      </c>
      <c r="K522" s="79">
        <f t="shared" si="109"/>
        <v>6</v>
      </c>
      <c r="L522" s="92">
        <f t="shared" si="110"/>
        <v>0.70496054043967604</v>
      </c>
      <c r="M522" s="79">
        <f t="shared" si="111"/>
        <v>55</v>
      </c>
      <c r="N522" s="79">
        <f>VLOOKUP(D522,'IBGE 2014'!$A$9:$I$120,3,0)/VLOOKUP(C522,'IBGE 2014'!$A$9:$I$120,3,0)</f>
        <v>0.96373216126033501</v>
      </c>
      <c r="O522" s="79">
        <f>VLOOKUP(D522,'IBGE 2014'!$A$9:$I$120,6,0)</f>
        <v>12.461864196915771</v>
      </c>
      <c r="P522" s="80">
        <f t="shared" si="112"/>
        <v>243792.2301335753</v>
      </c>
      <c r="Q522" s="80">
        <f t="shared" si="113"/>
        <v>42018.5766</v>
      </c>
      <c r="R522" s="80">
        <f t="shared" si="114"/>
        <v>201773.6535335753</v>
      </c>
      <c r="S522" s="80">
        <f t="shared" si="115"/>
        <v>5</v>
      </c>
      <c r="T522" s="80">
        <f t="shared" si="116"/>
        <v>0.74725817286605678</v>
      </c>
      <c r="U522" s="80">
        <f>VLOOKUP(D522,'IBGE 2014'!$A$9:$I$120,3,0)/VLOOKUP(C522+1,'IBGE 2014'!$A$9:$I$120,3,0)</f>
        <v>0.96864926052612155</v>
      </c>
      <c r="V522" s="80">
        <f t="shared" si="117"/>
        <v>259738.25852195144</v>
      </c>
      <c r="W522" s="80">
        <f t="shared" si="118"/>
        <v>35015.480499999998</v>
      </c>
      <c r="X522" s="80">
        <f t="shared" si="119"/>
        <v>224722.77802195144</v>
      </c>
      <c r="Y522" s="120"/>
    </row>
    <row r="523" spans="1:25">
      <c r="A523" s="77">
        <v>511</v>
      </c>
      <c r="B523" s="79">
        <v>1</v>
      </c>
      <c r="C523" s="78">
        <v>54</v>
      </c>
      <c r="D523" s="78">
        <f t="shared" si="105"/>
        <v>64</v>
      </c>
      <c r="E523" s="79">
        <f t="shared" si="106"/>
        <v>65</v>
      </c>
      <c r="F523" s="79">
        <v>25</v>
      </c>
      <c r="G523" s="79">
        <f t="shared" si="107"/>
        <v>10</v>
      </c>
      <c r="H523" s="79">
        <f t="shared" si="108"/>
        <v>10</v>
      </c>
      <c r="I523" s="80">
        <v>1156.42</v>
      </c>
      <c r="J523" s="80">
        <f>'Fator aplicado no salr'!$I$33*I523</f>
        <v>1022.3030422770288</v>
      </c>
      <c r="K523" s="79">
        <f t="shared" si="109"/>
        <v>10</v>
      </c>
      <c r="L523" s="92">
        <f t="shared" si="110"/>
        <v>0.55839477691511752</v>
      </c>
      <c r="M523" s="79">
        <f t="shared" si="111"/>
        <v>64</v>
      </c>
      <c r="N523" s="79">
        <f>VLOOKUP(D523,'IBGE 2014'!$A$9:$I$120,3,0)/VLOOKUP(C523,'IBGE 2014'!$A$9:$I$120,3,0)</f>
        <v>0.90217138301380595</v>
      </c>
      <c r="O523" s="79">
        <f>VLOOKUP(D523,'IBGE 2014'!$A$9:$I$120,6,0)</f>
        <v>10.595687644814832</v>
      </c>
      <c r="P523" s="80">
        <f t="shared" si="112"/>
        <v>70938.589182099109</v>
      </c>
      <c r="Q523" s="80">
        <f t="shared" si="113"/>
        <v>32321.939000000002</v>
      </c>
      <c r="R523" s="80">
        <f t="shared" si="114"/>
        <v>38616.650182099111</v>
      </c>
      <c r="S523" s="80">
        <f t="shared" si="115"/>
        <v>9</v>
      </c>
      <c r="T523" s="80">
        <f t="shared" si="116"/>
        <v>0.59189846353002462</v>
      </c>
      <c r="U523" s="80">
        <f>VLOOKUP(D523,'IBGE 2014'!$A$9:$I$120,3,0)/VLOOKUP(C523+1,'IBGE 2014'!$A$9:$I$120,3,0)</f>
        <v>0.90879898659350689</v>
      </c>
      <c r="V523" s="80">
        <f t="shared" si="117"/>
        <v>75747.307355639015</v>
      </c>
      <c r="W523" s="80">
        <f t="shared" si="118"/>
        <v>29089.7451</v>
      </c>
      <c r="X523" s="80">
        <f t="shared" si="119"/>
        <v>46657.562255639015</v>
      </c>
      <c r="Y523" s="120"/>
    </row>
    <row r="524" spans="1:25">
      <c r="A524" s="77">
        <v>512</v>
      </c>
      <c r="B524" s="79">
        <v>2</v>
      </c>
      <c r="C524" s="78">
        <v>54</v>
      </c>
      <c r="D524" s="78">
        <f t="shared" si="105"/>
        <v>59</v>
      </c>
      <c r="E524" s="79">
        <f t="shared" si="106"/>
        <v>60</v>
      </c>
      <c r="F524" s="79">
        <v>25</v>
      </c>
      <c r="G524" s="79">
        <f t="shared" si="107"/>
        <v>5</v>
      </c>
      <c r="H524" s="79">
        <f t="shared" si="108"/>
        <v>5</v>
      </c>
      <c r="I524" s="80">
        <v>2312.85</v>
      </c>
      <c r="J524" s="80">
        <f>'Fator aplicado no salr'!$I$33*I524</f>
        <v>2044.6149247941282</v>
      </c>
      <c r="K524" s="79">
        <f t="shared" si="109"/>
        <v>5</v>
      </c>
      <c r="L524" s="92">
        <f t="shared" si="110"/>
        <v>0.74725817286605678</v>
      </c>
      <c r="M524" s="79">
        <f t="shared" si="111"/>
        <v>59</v>
      </c>
      <c r="N524" s="79">
        <f>VLOOKUP(D524,'IBGE 2014'!$A$9:$I$120,3,0)/VLOOKUP(C524,'IBGE 2014'!$A$9:$I$120,3,0)</f>
        <v>0.95843433048345539</v>
      </c>
      <c r="O524" s="79">
        <f>VLOOKUP(D524,'IBGE 2014'!$A$9:$I$120,6,0)</f>
        <v>11.689545286895596</v>
      </c>
      <c r="P524" s="80">
        <f t="shared" si="112"/>
        <v>222528.44435738557</v>
      </c>
      <c r="Q524" s="80">
        <f t="shared" si="113"/>
        <v>32322.078750000001</v>
      </c>
      <c r="R524" s="80">
        <f t="shared" si="114"/>
        <v>190206.36560738558</v>
      </c>
      <c r="S524" s="80">
        <f t="shared" si="115"/>
        <v>4</v>
      </c>
      <c r="T524" s="80">
        <f t="shared" si="116"/>
        <v>0.79209366323802022</v>
      </c>
      <c r="U524" s="80">
        <f>VLOOKUP(D524,'IBGE 2014'!$A$9:$I$120,3,0)/VLOOKUP(C524+1,'IBGE 2014'!$A$9:$I$120,3,0)</f>
        <v>0.96547525742840068</v>
      </c>
      <c r="V524" s="80">
        <f t="shared" si="117"/>
        <v>237612.99265258829</v>
      </c>
      <c r="W524" s="80">
        <f t="shared" si="118"/>
        <v>25857.663</v>
      </c>
      <c r="X524" s="80">
        <f t="shared" si="119"/>
        <v>211755.32965258829</v>
      </c>
      <c r="Y524" s="120"/>
    </row>
    <row r="525" spans="1:25">
      <c r="A525" s="77">
        <v>513</v>
      </c>
      <c r="B525" s="79">
        <v>2</v>
      </c>
      <c r="C525" s="78">
        <v>56</v>
      </c>
      <c r="D525" s="78">
        <f t="shared" si="105"/>
        <v>60</v>
      </c>
      <c r="E525" s="79">
        <f t="shared" si="106"/>
        <v>60</v>
      </c>
      <c r="F525" s="79">
        <v>25</v>
      </c>
      <c r="G525" s="79">
        <f t="shared" si="107"/>
        <v>5</v>
      </c>
      <c r="H525" s="79">
        <f t="shared" si="108"/>
        <v>4</v>
      </c>
      <c r="I525" s="80">
        <v>2312.84</v>
      </c>
      <c r="J525" s="80">
        <f>'Fator aplicado no salr'!$I$33*I525</f>
        <v>2044.6060845540576</v>
      </c>
      <c r="K525" s="79">
        <f t="shared" si="109"/>
        <v>4</v>
      </c>
      <c r="L525" s="92">
        <f t="shared" si="110"/>
        <v>0.79209366323802022</v>
      </c>
      <c r="M525" s="79">
        <f t="shared" si="111"/>
        <v>60</v>
      </c>
      <c r="N525" s="79">
        <f>VLOOKUP(D525,'IBGE 2014'!$A$9:$I$120,3,0)/VLOOKUP(C525,'IBGE 2014'!$A$9:$I$120,3,0)</f>
        <v>0.96301096710891343</v>
      </c>
      <c r="O525" s="79">
        <f>VLOOKUP(D525,'IBGE 2014'!$A$9:$I$120,6,0)</f>
        <v>11.482229001501651</v>
      </c>
      <c r="P525" s="80">
        <f t="shared" si="112"/>
        <v>232802.14491982386</v>
      </c>
      <c r="Q525" s="80">
        <f t="shared" si="113"/>
        <v>25857.551200000002</v>
      </c>
      <c r="R525" s="80">
        <f t="shared" si="114"/>
        <v>206944.59371982387</v>
      </c>
      <c r="S525" s="80">
        <f t="shared" si="115"/>
        <v>3</v>
      </c>
      <c r="T525" s="80">
        <f t="shared" si="116"/>
        <v>0.83961928303230149</v>
      </c>
      <c r="U525" s="80">
        <f>VLOOKUP(D525,'IBGE 2014'!$A$9:$I$120,3,0)/VLOOKUP(C525+1,'IBGE 2014'!$A$9:$I$120,3,0)</f>
        <v>0.97119061291113273</v>
      </c>
      <c r="V525" s="80">
        <f t="shared" si="117"/>
        <v>248866.29692277208</v>
      </c>
      <c r="W525" s="80">
        <f t="shared" si="118"/>
        <v>19393.163400000001</v>
      </c>
      <c r="X525" s="80">
        <f t="shared" si="119"/>
        <v>229473.13352277208</v>
      </c>
      <c r="Y525" s="120"/>
    </row>
    <row r="526" spans="1:25">
      <c r="A526" s="77">
        <v>514</v>
      </c>
      <c r="B526" s="79">
        <v>1</v>
      </c>
      <c r="C526" s="78">
        <v>61</v>
      </c>
      <c r="D526" s="78">
        <f t="shared" ref="D526:D589" si="120">IF(IF(C526+G526&gt;70,70,IF(C526+G526&lt;E526,IF(B526=1,IF(C526+G526&lt;60,60,C526+G526),IF(C526+G526&lt;55,55,C526+G526)),E526))&lt;C526,C526,IF(C526+G526&gt;70,70,IF(C526+G526&lt;E526,IF(B526=1,IF(C526+G526&lt;60,60,C526+G526),IF(C526+G526&lt;55,55,C526+G526)),E526)))</f>
        <v>70</v>
      </c>
      <c r="E526" s="79">
        <f t="shared" ref="E526:E589" si="121">IF(B526=1,65,60)</f>
        <v>65</v>
      </c>
      <c r="F526" s="79">
        <v>25</v>
      </c>
      <c r="G526" s="79">
        <f t="shared" ref="G526:G589" si="122">IF(B526=1,IF(35-F526&lt;=1,1,35-F526),IF(30-F526&lt;=1,1,30-F526))</f>
        <v>10</v>
      </c>
      <c r="H526" s="79">
        <f t="shared" ref="H526:H589" si="123">D526-C526</f>
        <v>9</v>
      </c>
      <c r="I526" s="80">
        <v>1204.5999999999999</v>
      </c>
      <c r="J526" s="80">
        <f>'Fator aplicado no salr'!$I$33*I526</f>
        <v>1064.895318938542</v>
      </c>
      <c r="K526" s="79">
        <f t="shared" ref="K526:K589" si="124">H526</f>
        <v>9</v>
      </c>
      <c r="L526" s="92">
        <f t="shared" ref="L526:L589" si="125">(1/(1+$F$6))^K526</f>
        <v>0.59189846353002462</v>
      </c>
      <c r="M526" s="79">
        <f t="shared" ref="M526:M589" si="126">D526</f>
        <v>70</v>
      </c>
      <c r="N526" s="79">
        <f>VLOOKUP(D526,'IBGE 2014'!$A$9:$I$120,3,0)/VLOOKUP(C526,'IBGE 2014'!$A$9:$I$120,3,0)</f>
        <v>0.85922071543303169</v>
      </c>
      <c r="O526" s="79">
        <f>VLOOKUP(D526,'IBGE 2014'!$A$9:$I$120,6,0)</f>
        <v>9.1340168195096396</v>
      </c>
      <c r="P526" s="80">
        <f t="shared" ref="P526:P589" si="127">J526*L526*N526*O526*13</f>
        <v>64307.855763780426</v>
      </c>
      <c r="Q526" s="80">
        <f t="shared" ref="Q526:Q589" si="128">0.215*I526*13*H526+IF(J526&gt;5839.45,0.11*(J526-5839.45)*O526*N526*L526*13,0)</f>
        <v>30301.712999999996</v>
      </c>
      <c r="R526" s="80">
        <f t="shared" ref="R526:R589" si="129">P526-Q526</f>
        <v>34006.14276378043</v>
      </c>
      <c r="S526" s="80">
        <f t="shared" ref="S526:S589" si="130">IF(K526=0,0,K526-1)</f>
        <v>8</v>
      </c>
      <c r="T526" s="80">
        <f t="shared" ref="T526:T589" si="131">(1/(1+$F$6))^S526</f>
        <v>0.62741237134182615</v>
      </c>
      <c r="U526" s="80">
        <f>VLOOKUP(D526,'IBGE 2014'!$A$9:$I$120,3,0)/VLOOKUP(C526+1,'IBGE 2014'!$A$9:$I$120,3,0)</f>
        <v>0.86959219073996574</v>
      </c>
      <c r="V526" s="80">
        <f t="shared" ref="V526:V589" si="132">J526*T526*U526*13*O526</f>
        <v>68989.148726548112</v>
      </c>
      <c r="W526" s="80">
        <f t="shared" ref="W526:W589" si="133">0.215*I526*13*S526+IF(J526&gt;5839.45,0.11*(J526-5839.45)*O526*U526*T526*13,0)</f>
        <v>26934.855999999996</v>
      </c>
      <c r="X526" s="80">
        <f t="shared" ref="X526:X589" si="134">V526-W526</f>
        <v>42054.292726548112</v>
      </c>
      <c r="Y526" s="120"/>
    </row>
    <row r="527" spans="1:25">
      <c r="A527" s="77">
        <v>515</v>
      </c>
      <c r="B527" s="79">
        <v>2</v>
      </c>
      <c r="C527" s="78">
        <v>54</v>
      </c>
      <c r="D527" s="78">
        <f t="shared" si="120"/>
        <v>60</v>
      </c>
      <c r="E527" s="79">
        <f t="shared" si="121"/>
        <v>60</v>
      </c>
      <c r="F527" s="79">
        <v>24</v>
      </c>
      <c r="G527" s="79">
        <f t="shared" si="122"/>
        <v>6</v>
      </c>
      <c r="H527" s="79">
        <f t="shared" si="123"/>
        <v>6</v>
      </c>
      <c r="I527" s="80">
        <v>2698.31</v>
      </c>
      <c r="J527" s="80">
        <f>'Fator aplicado no salr'!$I$33*I527</f>
        <v>2385.3708185663768</v>
      </c>
      <c r="K527" s="79">
        <f t="shared" si="124"/>
        <v>6</v>
      </c>
      <c r="L527" s="92">
        <f t="shared" si="125"/>
        <v>0.70496054043967604</v>
      </c>
      <c r="M527" s="79">
        <f t="shared" si="126"/>
        <v>60</v>
      </c>
      <c r="N527" s="79">
        <f>VLOOKUP(D527,'IBGE 2014'!$A$9:$I$120,3,0)/VLOOKUP(C527,'IBGE 2014'!$A$9:$I$120,3,0)</f>
        <v>0.94849638057250252</v>
      </c>
      <c r="O527" s="79">
        <f>VLOOKUP(D527,'IBGE 2014'!$A$9:$I$120,6,0)</f>
        <v>11.482229001501651</v>
      </c>
      <c r="P527" s="80">
        <f t="shared" si="127"/>
        <v>238081.66161017376</v>
      </c>
      <c r="Q527" s="80">
        <f t="shared" si="128"/>
        <v>45250.6587</v>
      </c>
      <c r="R527" s="80">
        <f t="shared" si="129"/>
        <v>192831.00291017376</v>
      </c>
      <c r="S527" s="80">
        <f t="shared" si="130"/>
        <v>5</v>
      </c>
      <c r="T527" s="80">
        <f t="shared" si="131"/>
        <v>0.74725817286605678</v>
      </c>
      <c r="U527" s="80">
        <f>VLOOKUP(D527,'IBGE 2014'!$A$9:$I$120,3,0)/VLOOKUP(C527+1,'IBGE 2014'!$A$9:$I$120,3,0)</f>
        <v>0.95546430055486298</v>
      </c>
      <c r="V527" s="80">
        <f t="shared" si="132"/>
        <v>254220.51672656956</v>
      </c>
      <c r="W527" s="80">
        <f t="shared" si="133"/>
        <v>37708.882250000002</v>
      </c>
      <c r="X527" s="80">
        <f t="shared" si="134"/>
        <v>216511.63447656957</v>
      </c>
      <c r="Y527" s="120"/>
    </row>
    <row r="528" spans="1:25">
      <c r="A528" s="77">
        <v>516</v>
      </c>
      <c r="B528" s="79">
        <v>2</v>
      </c>
      <c r="C528" s="78">
        <v>45</v>
      </c>
      <c r="D528" s="78">
        <f t="shared" si="120"/>
        <v>55</v>
      </c>
      <c r="E528" s="79">
        <f t="shared" si="121"/>
        <v>60</v>
      </c>
      <c r="F528" s="79">
        <v>24</v>
      </c>
      <c r="G528" s="79">
        <f t="shared" si="122"/>
        <v>6</v>
      </c>
      <c r="H528" s="79">
        <f t="shared" si="123"/>
        <v>10</v>
      </c>
      <c r="I528" s="80">
        <v>2698.31</v>
      </c>
      <c r="J528" s="80">
        <f>'Fator aplicado no salr'!$I$33*I528</f>
        <v>2385.3708185663768</v>
      </c>
      <c r="K528" s="79">
        <f t="shared" si="124"/>
        <v>10</v>
      </c>
      <c r="L528" s="92">
        <f t="shared" si="125"/>
        <v>0.55839477691511752</v>
      </c>
      <c r="M528" s="79">
        <f t="shared" si="126"/>
        <v>55</v>
      </c>
      <c r="N528" s="79">
        <f>VLOOKUP(D528,'IBGE 2014'!$A$9:$I$120,3,0)/VLOOKUP(C528,'IBGE 2014'!$A$9:$I$120,3,0)</f>
        <v>0.9475234563228615</v>
      </c>
      <c r="O528" s="79">
        <f>VLOOKUP(D528,'IBGE 2014'!$A$9:$I$120,6,0)</f>
        <v>12.461864196915771</v>
      </c>
      <c r="P528" s="80">
        <f t="shared" si="127"/>
        <v>204462.4619176368</v>
      </c>
      <c r="Q528" s="80">
        <f t="shared" si="128"/>
        <v>75417.764500000005</v>
      </c>
      <c r="R528" s="80">
        <f t="shared" si="129"/>
        <v>129044.69741763679</v>
      </c>
      <c r="S528" s="80">
        <f t="shared" si="130"/>
        <v>9</v>
      </c>
      <c r="T528" s="80">
        <f t="shared" si="131"/>
        <v>0.59189846353002462</v>
      </c>
      <c r="U528" s="80">
        <f>VLOOKUP(D528,'IBGE 2014'!$A$9:$I$120,3,0)/VLOOKUP(C528+1,'IBGE 2014'!$A$9:$I$120,3,0)</f>
        <v>0.95110628182128787</v>
      </c>
      <c r="V528" s="80">
        <f t="shared" si="132"/>
        <v>217549.72129350895</v>
      </c>
      <c r="W528" s="80">
        <f t="shared" si="133"/>
        <v>67875.98805</v>
      </c>
      <c r="X528" s="80">
        <f t="shared" si="134"/>
        <v>149673.73324350896</v>
      </c>
      <c r="Y528" s="120"/>
    </row>
    <row r="529" spans="1:25">
      <c r="A529" s="77">
        <v>517</v>
      </c>
      <c r="B529" s="79">
        <v>2</v>
      </c>
      <c r="C529" s="78">
        <v>63</v>
      </c>
      <c r="D529" s="78">
        <f t="shared" si="120"/>
        <v>63</v>
      </c>
      <c r="E529" s="79">
        <f t="shared" si="121"/>
        <v>60</v>
      </c>
      <c r="F529" s="79">
        <v>24</v>
      </c>
      <c r="G529" s="79">
        <f t="shared" si="122"/>
        <v>6</v>
      </c>
      <c r="H529" s="79">
        <f t="shared" si="123"/>
        <v>0</v>
      </c>
      <c r="I529" s="80">
        <v>2698.31</v>
      </c>
      <c r="J529" s="80">
        <f>'Fator aplicado no salr'!$I$33*I529</f>
        <v>2385.3708185663768</v>
      </c>
      <c r="K529" s="79">
        <f t="shared" si="124"/>
        <v>0</v>
      </c>
      <c r="L529" s="92">
        <f t="shared" si="125"/>
        <v>1</v>
      </c>
      <c r="M529" s="79">
        <f t="shared" si="126"/>
        <v>63</v>
      </c>
      <c r="N529" s="79">
        <f>VLOOKUP(D529,'IBGE 2014'!$A$9:$I$120,3,0)/VLOOKUP(C529,'IBGE 2014'!$A$9:$I$120,3,0)</f>
        <v>1</v>
      </c>
      <c r="O529" s="79">
        <f>VLOOKUP(D529,'IBGE 2014'!$A$9:$I$120,6,0)</f>
        <v>10.825249101319233</v>
      </c>
      <c r="P529" s="80">
        <f t="shared" si="127"/>
        <v>335689.03302998433</v>
      </c>
      <c r="Q529" s="80">
        <f t="shared" si="128"/>
        <v>0</v>
      </c>
      <c r="R529" s="80">
        <f t="shared" si="129"/>
        <v>335689.03302998433</v>
      </c>
      <c r="S529" s="80">
        <f t="shared" si="130"/>
        <v>0</v>
      </c>
      <c r="T529" s="80">
        <f t="shared" si="131"/>
        <v>1</v>
      </c>
      <c r="U529" s="80">
        <f>VLOOKUP(D529,'IBGE 2014'!$A$9:$I$120,3,0)/VLOOKUP(C529+1,'IBGE 2014'!$A$9:$I$120,3,0)</f>
        <v>1.0140747880192003</v>
      </c>
      <c r="V529" s="80">
        <f t="shared" si="132"/>
        <v>340413.78501025168</v>
      </c>
      <c r="W529" s="80">
        <f t="shared" si="133"/>
        <v>0</v>
      </c>
      <c r="X529" s="80">
        <f t="shared" si="134"/>
        <v>340413.78501025168</v>
      </c>
      <c r="Y529" s="120"/>
    </row>
    <row r="530" spans="1:25">
      <c r="A530" s="77">
        <v>518</v>
      </c>
      <c r="B530" s="79">
        <v>2</v>
      </c>
      <c r="C530" s="78">
        <v>48</v>
      </c>
      <c r="D530" s="78">
        <f t="shared" si="120"/>
        <v>55</v>
      </c>
      <c r="E530" s="79">
        <f t="shared" si="121"/>
        <v>60</v>
      </c>
      <c r="F530" s="79">
        <v>24</v>
      </c>
      <c r="G530" s="79">
        <f t="shared" si="122"/>
        <v>6</v>
      </c>
      <c r="H530" s="79">
        <f t="shared" si="123"/>
        <v>7</v>
      </c>
      <c r="I530" s="80">
        <v>2698.31</v>
      </c>
      <c r="J530" s="80">
        <f>'Fator aplicado no salr'!$I$33*I530</f>
        <v>2385.3708185663768</v>
      </c>
      <c r="K530" s="79">
        <f t="shared" si="124"/>
        <v>7</v>
      </c>
      <c r="L530" s="92">
        <f t="shared" si="125"/>
        <v>0.66505711362233577</v>
      </c>
      <c r="M530" s="79">
        <f t="shared" si="126"/>
        <v>55</v>
      </c>
      <c r="N530" s="79">
        <f>VLOOKUP(D530,'IBGE 2014'!$A$9:$I$120,3,0)/VLOOKUP(C530,'IBGE 2014'!$A$9:$I$120,3,0)</f>
        <v>0.95918664064922943</v>
      </c>
      <c r="O530" s="79">
        <f>VLOOKUP(D530,'IBGE 2014'!$A$9:$I$120,6,0)</f>
        <v>12.461864196915771</v>
      </c>
      <c r="P530" s="80">
        <f t="shared" si="127"/>
        <v>246515.55774035575</v>
      </c>
      <c r="Q530" s="80">
        <f t="shared" si="128"/>
        <v>52792.435150000005</v>
      </c>
      <c r="R530" s="80">
        <f t="shared" si="129"/>
        <v>193723.12259035575</v>
      </c>
      <c r="S530" s="80">
        <f t="shared" si="130"/>
        <v>6</v>
      </c>
      <c r="T530" s="80">
        <f t="shared" si="131"/>
        <v>0.70496054043967604</v>
      </c>
      <c r="U530" s="80">
        <f>VLOOKUP(D530,'IBGE 2014'!$A$9:$I$120,3,0)/VLOOKUP(C530+1,'IBGE 2014'!$A$9:$I$120,3,0)</f>
        <v>0.96373216126033501</v>
      </c>
      <c r="V530" s="80">
        <f t="shared" si="132"/>
        <v>262544.804991949</v>
      </c>
      <c r="W530" s="80">
        <f t="shared" si="133"/>
        <v>45250.6587</v>
      </c>
      <c r="X530" s="80">
        <f t="shared" si="134"/>
        <v>217294.146291949</v>
      </c>
      <c r="Y530" s="120"/>
    </row>
    <row r="531" spans="1:25">
      <c r="A531" s="77">
        <v>519</v>
      </c>
      <c r="B531" s="79">
        <v>2</v>
      </c>
      <c r="C531" s="78">
        <v>50</v>
      </c>
      <c r="D531" s="78">
        <f t="shared" si="120"/>
        <v>56</v>
      </c>
      <c r="E531" s="79">
        <f t="shared" si="121"/>
        <v>60</v>
      </c>
      <c r="F531" s="79">
        <v>24</v>
      </c>
      <c r="G531" s="79">
        <f t="shared" si="122"/>
        <v>6</v>
      </c>
      <c r="H531" s="79">
        <f t="shared" si="123"/>
        <v>6</v>
      </c>
      <c r="I531" s="80">
        <v>1830.99</v>
      </c>
      <c r="J531" s="80">
        <f>'Fator aplicado no salr'!$I$33*I531</f>
        <v>1618.6391167385698</v>
      </c>
      <c r="K531" s="79">
        <f t="shared" si="124"/>
        <v>6</v>
      </c>
      <c r="L531" s="92">
        <f t="shared" si="125"/>
        <v>0.70496054043967604</v>
      </c>
      <c r="M531" s="79">
        <f t="shared" si="126"/>
        <v>56</v>
      </c>
      <c r="N531" s="79">
        <f>VLOOKUP(D531,'IBGE 2014'!$A$9:$I$120,3,0)/VLOOKUP(C531,'IBGE 2014'!$A$9:$I$120,3,0)</f>
        <v>0.96105840930356068</v>
      </c>
      <c r="O531" s="79">
        <f>VLOOKUP(D531,'IBGE 2014'!$A$9:$I$120,6,0)</f>
        <v>12.276875927517381</v>
      </c>
      <c r="P531" s="80">
        <f t="shared" si="127"/>
        <v>175023.28958909583</v>
      </c>
      <c r="Q531" s="80">
        <f t="shared" si="128"/>
        <v>30705.702299999997</v>
      </c>
      <c r="R531" s="80">
        <f t="shared" si="129"/>
        <v>144317.58728909583</v>
      </c>
      <c r="S531" s="80">
        <f t="shared" si="130"/>
        <v>5</v>
      </c>
      <c r="T531" s="80">
        <f t="shared" si="131"/>
        <v>0.74725817286605678</v>
      </c>
      <c r="U531" s="80">
        <f>VLOOKUP(D531,'IBGE 2014'!$A$9:$I$120,3,0)/VLOOKUP(C531+1,'IBGE 2014'!$A$9:$I$120,3,0)</f>
        <v>0.96633796458382282</v>
      </c>
      <c r="V531" s="80">
        <f t="shared" si="132"/>
        <v>186543.86314686731</v>
      </c>
      <c r="W531" s="80">
        <f t="shared" si="133"/>
        <v>25588.08525</v>
      </c>
      <c r="X531" s="80">
        <f t="shared" si="134"/>
        <v>160955.77789686731</v>
      </c>
      <c r="Y531" s="120"/>
    </row>
    <row r="532" spans="1:25">
      <c r="A532" s="77">
        <v>520</v>
      </c>
      <c r="B532" s="79">
        <v>2</v>
      </c>
      <c r="C532" s="78">
        <v>45</v>
      </c>
      <c r="D532" s="78">
        <f t="shared" si="120"/>
        <v>55</v>
      </c>
      <c r="E532" s="79">
        <f t="shared" si="121"/>
        <v>60</v>
      </c>
      <c r="F532" s="79">
        <v>24</v>
      </c>
      <c r="G532" s="79">
        <f t="shared" si="122"/>
        <v>6</v>
      </c>
      <c r="H532" s="79">
        <f t="shared" si="123"/>
        <v>10</v>
      </c>
      <c r="I532" s="80">
        <v>2312.84</v>
      </c>
      <c r="J532" s="80">
        <f>'Fator aplicado no salr'!$I$33*I532</f>
        <v>2044.6060845540576</v>
      </c>
      <c r="K532" s="79">
        <f t="shared" si="124"/>
        <v>10</v>
      </c>
      <c r="L532" s="92">
        <f t="shared" si="125"/>
        <v>0.55839477691511752</v>
      </c>
      <c r="M532" s="79">
        <f t="shared" si="126"/>
        <v>55</v>
      </c>
      <c r="N532" s="79">
        <f>VLOOKUP(D532,'IBGE 2014'!$A$9:$I$120,3,0)/VLOOKUP(C532,'IBGE 2014'!$A$9:$I$120,3,0)</f>
        <v>0.9475234563228615</v>
      </c>
      <c r="O532" s="79">
        <f>VLOOKUP(D532,'IBGE 2014'!$A$9:$I$120,6,0)</f>
        <v>12.461864196915771</v>
      </c>
      <c r="P532" s="80">
        <f t="shared" si="127"/>
        <v>175253.75528445106</v>
      </c>
      <c r="Q532" s="80">
        <f t="shared" si="128"/>
        <v>64643.878000000004</v>
      </c>
      <c r="R532" s="80">
        <f t="shared" si="129"/>
        <v>110609.87728445107</v>
      </c>
      <c r="S532" s="80">
        <f t="shared" si="130"/>
        <v>9</v>
      </c>
      <c r="T532" s="80">
        <f t="shared" si="131"/>
        <v>0.59189846353002462</v>
      </c>
      <c r="U532" s="80">
        <f>VLOOKUP(D532,'IBGE 2014'!$A$9:$I$120,3,0)/VLOOKUP(C532+1,'IBGE 2014'!$A$9:$I$120,3,0)</f>
        <v>0.95110628182128787</v>
      </c>
      <c r="V532" s="80">
        <f t="shared" si="132"/>
        <v>186471.42003568131</v>
      </c>
      <c r="W532" s="80">
        <f t="shared" si="133"/>
        <v>58179.4902</v>
      </c>
      <c r="X532" s="80">
        <f t="shared" si="134"/>
        <v>128291.92983568131</v>
      </c>
      <c r="Y532" s="120"/>
    </row>
    <row r="533" spans="1:25">
      <c r="A533" s="77">
        <v>521</v>
      </c>
      <c r="B533" s="79">
        <v>2</v>
      </c>
      <c r="C533" s="78">
        <v>44</v>
      </c>
      <c r="D533" s="78">
        <f t="shared" si="120"/>
        <v>55</v>
      </c>
      <c r="E533" s="79">
        <f t="shared" si="121"/>
        <v>60</v>
      </c>
      <c r="F533" s="79">
        <v>24</v>
      </c>
      <c r="G533" s="79">
        <f t="shared" si="122"/>
        <v>6</v>
      </c>
      <c r="H533" s="79">
        <f t="shared" si="123"/>
        <v>11</v>
      </c>
      <c r="I533" s="80">
        <v>2698.31</v>
      </c>
      <c r="J533" s="80">
        <f>'Fator aplicado no salr'!$I$33*I533</f>
        <v>2385.3708185663768</v>
      </c>
      <c r="K533" s="79">
        <f t="shared" si="124"/>
        <v>11</v>
      </c>
      <c r="L533" s="92">
        <f t="shared" si="125"/>
        <v>0.52678752539162021</v>
      </c>
      <c r="M533" s="79">
        <f t="shared" si="126"/>
        <v>55</v>
      </c>
      <c r="N533" s="79">
        <f>VLOOKUP(D533,'IBGE 2014'!$A$9:$I$120,3,0)/VLOOKUP(C533,'IBGE 2014'!$A$9:$I$120,3,0)</f>
        <v>0.94421459205506886</v>
      </c>
      <c r="O533" s="79">
        <f>VLOOKUP(D533,'IBGE 2014'!$A$9:$I$120,6,0)</f>
        <v>12.461864196915771</v>
      </c>
      <c r="P533" s="80">
        <f t="shared" si="127"/>
        <v>192215.52335400923</v>
      </c>
      <c r="Q533" s="80">
        <f t="shared" si="128"/>
        <v>82959.54095000001</v>
      </c>
      <c r="R533" s="80">
        <f t="shared" si="129"/>
        <v>109255.98240400922</v>
      </c>
      <c r="S533" s="80">
        <f t="shared" si="130"/>
        <v>10</v>
      </c>
      <c r="T533" s="80">
        <f t="shared" si="131"/>
        <v>0.55839477691511752</v>
      </c>
      <c r="U533" s="80">
        <f>VLOOKUP(D533,'IBGE 2014'!$A$9:$I$120,3,0)/VLOOKUP(C533+1,'IBGE 2014'!$A$9:$I$120,3,0)</f>
        <v>0.9475234563228615</v>
      </c>
      <c r="V533" s="80">
        <f t="shared" si="132"/>
        <v>204462.46191763677</v>
      </c>
      <c r="W533" s="80">
        <f t="shared" si="133"/>
        <v>75417.764500000005</v>
      </c>
      <c r="X533" s="80">
        <f t="shared" si="134"/>
        <v>129044.69741763677</v>
      </c>
      <c r="Y533" s="120"/>
    </row>
    <row r="534" spans="1:25">
      <c r="A534" s="77">
        <v>522</v>
      </c>
      <c r="B534" s="79">
        <v>2</v>
      </c>
      <c r="C534" s="78">
        <v>57</v>
      </c>
      <c r="D534" s="78">
        <f t="shared" si="120"/>
        <v>60</v>
      </c>
      <c r="E534" s="79">
        <f t="shared" si="121"/>
        <v>60</v>
      </c>
      <c r="F534" s="79">
        <v>24</v>
      </c>
      <c r="G534" s="79">
        <f t="shared" si="122"/>
        <v>6</v>
      </c>
      <c r="H534" s="79">
        <f t="shared" si="123"/>
        <v>3</v>
      </c>
      <c r="I534" s="80">
        <v>2698.31</v>
      </c>
      <c r="J534" s="80">
        <f>'Fator aplicado no salr'!$I$33*I534</f>
        <v>2385.3708185663768</v>
      </c>
      <c r="K534" s="79">
        <f t="shared" si="124"/>
        <v>3</v>
      </c>
      <c r="L534" s="92">
        <f t="shared" si="125"/>
        <v>0.83961928303230149</v>
      </c>
      <c r="M534" s="79">
        <f t="shared" si="126"/>
        <v>60</v>
      </c>
      <c r="N534" s="79">
        <f>VLOOKUP(D534,'IBGE 2014'!$A$9:$I$120,3,0)/VLOOKUP(C534,'IBGE 2014'!$A$9:$I$120,3,0)</f>
        <v>0.97119061291113273</v>
      </c>
      <c r="O534" s="79">
        <f>VLOOKUP(D534,'IBGE 2014'!$A$9:$I$120,6,0)</f>
        <v>11.482229001501651</v>
      </c>
      <c r="P534" s="80">
        <f t="shared" si="127"/>
        <v>290343.65440310829</v>
      </c>
      <c r="Q534" s="80">
        <f t="shared" si="128"/>
        <v>22625.32935</v>
      </c>
      <c r="R534" s="80">
        <f t="shared" si="129"/>
        <v>267718.32505310827</v>
      </c>
      <c r="S534" s="80">
        <f t="shared" si="130"/>
        <v>2</v>
      </c>
      <c r="T534" s="80">
        <f t="shared" si="131"/>
        <v>0.88999644001423972</v>
      </c>
      <c r="U534" s="80">
        <f>VLOOKUP(D534,'IBGE 2014'!$A$9:$I$120,3,0)/VLOOKUP(C534+1,'IBGE 2014'!$A$9:$I$120,3,0)</f>
        <v>0.98004855256890711</v>
      </c>
      <c r="V534" s="80">
        <f t="shared" si="132"/>
        <v>310571.29973274667</v>
      </c>
      <c r="W534" s="80">
        <f t="shared" si="133"/>
        <v>15083.552900000001</v>
      </c>
      <c r="X534" s="80">
        <f t="shared" si="134"/>
        <v>295487.74683274666</v>
      </c>
      <c r="Y534" s="120"/>
    </row>
    <row r="535" spans="1:25">
      <c r="A535" s="77">
        <v>523</v>
      </c>
      <c r="B535" s="79">
        <v>2</v>
      </c>
      <c r="C535" s="78">
        <v>47</v>
      </c>
      <c r="D535" s="78">
        <f t="shared" si="120"/>
        <v>55</v>
      </c>
      <c r="E535" s="79">
        <f t="shared" si="121"/>
        <v>60</v>
      </c>
      <c r="F535" s="79">
        <v>24</v>
      </c>
      <c r="G535" s="79">
        <f t="shared" si="122"/>
        <v>6</v>
      </c>
      <c r="H535" s="79">
        <f t="shared" si="123"/>
        <v>8</v>
      </c>
      <c r="I535" s="80">
        <v>2698.31</v>
      </c>
      <c r="J535" s="80">
        <f>'Fator aplicado no salr'!$I$33*I535</f>
        <v>2385.3708185663768</v>
      </c>
      <c r="K535" s="79">
        <f t="shared" si="124"/>
        <v>8</v>
      </c>
      <c r="L535" s="92">
        <f t="shared" si="125"/>
        <v>0.62741237134182615</v>
      </c>
      <c r="M535" s="79">
        <f t="shared" si="126"/>
        <v>55</v>
      </c>
      <c r="N535" s="79">
        <f>VLOOKUP(D535,'IBGE 2014'!$A$9:$I$120,3,0)/VLOOKUP(C535,'IBGE 2014'!$A$9:$I$120,3,0)</f>
        <v>0.95498601871751687</v>
      </c>
      <c r="O535" s="79">
        <f>VLOOKUP(D535,'IBGE 2014'!$A$9:$I$120,6,0)</f>
        <v>12.461864196915771</v>
      </c>
      <c r="P535" s="80">
        <f t="shared" si="127"/>
        <v>231543.37528100226</v>
      </c>
      <c r="Q535" s="80">
        <f t="shared" si="128"/>
        <v>60334.211600000002</v>
      </c>
      <c r="R535" s="80">
        <f t="shared" si="129"/>
        <v>171209.16368100225</v>
      </c>
      <c r="S535" s="80">
        <f t="shared" si="130"/>
        <v>7</v>
      </c>
      <c r="T535" s="80">
        <f t="shared" si="131"/>
        <v>0.66505711362233577</v>
      </c>
      <c r="U535" s="80">
        <f>VLOOKUP(D535,'IBGE 2014'!$A$9:$I$120,3,0)/VLOOKUP(C535+1,'IBGE 2014'!$A$9:$I$120,3,0)</f>
        <v>0.95918664064922943</v>
      </c>
      <c r="V535" s="80">
        <f t="shared" si="132"/>
        <v>246515.55774035575</v>
      </c>
      <c r="W535" s="80">
        <f t="shared" si="133"/>
        <v>52792.435150000005</v>
      </c>
      <c r="X535" s="80">
        <f t="shared" si="134"/>
        <v>193723.12259035575</v>
      </c>
      <c r="Y535" s="120"/>
    </row>
    <row r="536" spans="1:25">
      <c r="A536" s="77">
        <v>524</v>
      </c>
      <c r="B536" s="79">
        <v>2</v>
      </c>
      <c r="C536" s="78">
        <v>44</v>
      </c>
      <c r="D536" s="78">
        <f t="shared" si="120"/>
        <v>55</v>
      </c>
      <c r="E536" s="79">
        <f t="shared" si="121"/>
        <v>60</v>
      </c>
      <c r="F536" s="79">
        <v>24</v>
      </c>
      <c r="G536" s="79">
        <f t="shared" si="122"/>
        <v>6</v>
      </c>
      <c r="H536" s="79">
        <f t="shared" si="123"/>
        <v>11</v>
      </c>
      <c r="I536" s="80">
        <v>2601.94</v>
      </c>
      <c r="J536" s="80">
        <f>'Fator aplicado no salr'!$I$33*I536</f>
        <v>2300.1774250032795</v>
      </c>
      <c r="K536" s="79">
        <f t="shared" si="124"/>
        <v>11</v>
      </c>
      <c r="L536" s="92">
        <f t="shared" si="125"/>
        <v>0.52678752539162021</v>
      </c>
      <c r="M536" s="79">
        <f t="shared" si="126"/>
        <v>55</v>
      </c>
      <c r="N536" s="79">
        <f>VLOOKUP(D536,'IBGE 2014'!$A$9:$I$120,3,0)/VLOOKUP(C536,'IBGE 2014'!$A$9:$I$120,3,0)</f>
        <v>0.94421459205506886</v>
      </c>
      <c r="O536" s="79">
        <f>VLOOKUP(D536,'IBGE 2014'!$A$9:$I$120,6,0)</f>
        <v>12.461864196915771</v>
      </c>
      <c r="P536" s="80">
        <f t="shared" si="127"/>
        <v>185350.55602793259</v>
      </c>
      <c r="Q536" s="80">
        <f t="shared" si="128"/>
        <v>79996.645300000004</v>
      </c>
      <c r="R536" s="80">
        <f t="shared" si="129"/>
        <v>105353.91072793258</v>
      </c>
      <c r="S536" s="80">
        <f t="shared" si="130"/>
        <v>10</v>
      </c>
      <c r="T536" s="80">
        <f t="shared" si="131"/>
        <v>0.55839477691511752</v>
      </c>
      <c r="U536" s="80">
        <f>VLOOKUP(D536,'IBGE 2014'!$A$9:$I$120,3,0)/VLOOKUP(C536+1,'IBGE 2014'!$A$9:$I$120,3,0)</f>
        <v>0.9475234563228615</v>
      </c>
      <c r="V536" s="80">
        <f t="shared" si="132"/>
        <v>197160.09582367333</v>
      </c>
      <c r="W536" s="80">
        <f t="shared" si="133"/>
        <v>72724.222999999998</v>
      </c>
      <c r="X536" s="80">
        <f t="shared" si="134"/>
        <v>124435.87282367333</v>
      </c>
      <c r="Y536" s="120"/>
    </row>
    <row r="537" spans="1:25">
      <c r="A537" s="77">
        <v>525</v>
      </c>
      <c r="B537" s="79">
        <v>2</v>
      </c>
      <c r="C537" s="78">
        <v>64</v>
      </c>
      <c r="D537" s="78">
        <f t="shared" si="120"/>
        <v>64</v>
      </c>
      <c r="E537" s="79">
        <f t="shared" si="121"/>
        <v>60</v>
      </c>
      <c r="F537" s="79">
        <v>24</v>
      </c>
      <c r="G537" s="79">
        <f t="shared" si="122"/>
        <v>6</v>
      </c>
      <c r="H537" s="79">
        <f t="shared" si="123"/>
        <v>0</v>
      </c>
      <c r="I537" s="80">
        <v>1156.42</v>
      </c>
      <c r="J537" s="80">
        <f>'Fator aplicado no salr'!$I$33*I537</f>
        <v>1022.3030422770288</v>
      </c>
      <c r="K537" s="79">
        <f t="shared" si="124"/>
        <v>0</v>
      </c>
      <c r="L537" s="92">
        <f t="shared" si="125"/>
        <v>1</v>
      </c>
      <c r="M537" s="79">
        <f t="shared" si="126"/>
        <v>64</v>
      </c>
      <c r="N537" s="79">
        <f>VLOOKUP(D537,'IBGE 2014'!$A$9:$I$120,3,0)/VLOOKUP(C537,'IBGE 2014'!$A$9:$I$120,3,0)</f>
        <v>1</v>
      </c>
      <c r="O537" s="79">
        <f>VLOOKUP(D537,'IBGE 2014'!$A$9:$I$120,6,0)</f>
        <v>10.595687644814832</v>
      </c>
      <c r="P537" s="80">
        <f t="shared" si="127"/>
        <v>140816.0482860473</v>
      </c>
      <c r="Q537" s="80">
        <f t="shared" si="128"/>
        <v>0</v>
      </c>
      <c r="R537" s="80">
        <f t="shared" si="129"/>
        <v>140816.0482860473</v>
      </c>
      <c r="S537" s="80">
        <f t="shared" si="130"/>
        <v>0</v>
      </c>
      <c r="T537" s="80">
        <f t="shared" si="131"/>
        <v>1</v>
      </c>
      <c r="U537" s="80">
        <f>VLOOKUP(D537,'IBGE 2014'!$A$9:$I$120,3,0)/VLOOKUP(C537+1,'IBGE 2014'!$A$9:$I$120,3,0)</f>
        <v>1.0152649815547687</v>
      </c>
      <c r="V537" s="80">
        <f t="shared" si="132"/>
        <v>142965.60266574923</v>
      </c>
      <c r="W537" s="80">
        <f t="shared" si="133"/>
        <v>0</v>
      </c>
      <c r="X537" s="80">
        <f t="shared" si="134"/>
        <v>142965.60266574923</v>
      </c>
      <c r="Y537" s="120"/>
    </row>
    <row r="538" spans="1:25">
      <c r="A538" s="77">
        <v>526</v>
      </c>
      <c r="B538" s="79">
        <v>2</v>
      </c>
      <c r="C538" s="78">
        <v>52</v>
      </c>
      <c r="D538" s="78">
        <f t="shared" si="120"/>
        <v>58</v>
      </c>
      <c r="E538" s="79">
        <f t="shared" si="121"/>
        <v>60</v>
      </c>
      <c r="F538" s="79">
        <v>24</v>
      </c>
      <c r="G538" s="79">
        <f t="shared" si="122"/>
        <v>6</v>
      </c>
      <c r="H538" s="79">
        <f t="shared" si="123"/>
        <v>6</v>
      </c>
      <c r="I538" s="80">
        <v>2505.5700000000002</v>
      </c>
      <c r="J538" s="80">
        <f>'Fator aplicado no salr'!$I$33*I538</f>
        <v>2214.9840314401818</v>
      </c>
      <c r="K538" s="79">
        <f t="shared" si="124"/>
        <v>6</v>
      </c>
      <c r="L538" s="92">
        <f t="shared" si="125"/>
        <v>0.70496054043967604</v>
      </c>
      <c r="M538" s="79">
        <f t="shared" si="126"/>
        <v>58</v>
      </c>
      <c r="N538" s="79">
        <f>VLOOKUP(D538,'IBGE 2014'!$A$9:$I$120,3,0)/VLOOKUP(C538,'IBGE 2014'!$A$9:$I$120,3,0)</f>
        <v>0.95515470463825847</v>
      </c>
      <c r="O538" s="79">
        <f>VLOOKUP(D538,'IBGE 2014'!$A$9:$I$120,6,0)</f>
        <v>11.890960856490537</v>
      </c>
      <c r="P538" s="80">
        <f t="shared" si="127"/>
        <v>230552.28397987122</v>
      </c>
      <c r="Q538" s="80">
        <f t="shared" si="128"/>
        <v>42018.408900000002</v>
      </c>
      <c r="R538" s="80">
        <f t="shared" si="129"/>
        <v>188533.87507987121</v>
      </c>
      <c r="S538" s="80">
        <f t="shared" si="130"/>
        <v>5</v>
      </c>
      <c r="T538" s="80">
        <f t="shared" si="131"/>
        <v>0.74725817286605678</v>
      </c>
      <c r="U538" s="80">
        <f>VLOOKUP(D538,'IBGE 2014'!$A$9:$I$120,3,0)/VLOOKUP(C538+1,'IBGE 2014'!$A$9:$I$120,3,0)</f>
        <v>0.96123194533181622</v>
      </c>
      <c r="V538" s="80">
        <f t="shared" si="132"/>
        <v>245940.34088485356</v>
      </c>
      <c r="W538" s="80">
        <f t="shared" si="133"/>
        <v>35015.340750000003</v>
      </c>
      <c r="X538" s="80">
        <f t="shared" si="134"/>
        <v>210925.00013485356</v>
      </c>
      <c r="Y538" s="120"/>
    </row>
    <row r="539" spans="1:25">
      <c r="A539" s="77">
        <v>527</v>
      </c>
      <c r="B539" s="79">
        <v>1</v>
      </c>
      <c r="C539" s="78">
        <v>55</v>
      </c>
      <c r="D539" s="78">
        <f t="shared" si="120"/>
        <v>65</v>
      </c>
      <c r="E539" s="79">
        <f t="shared" si="121"/>
        <v>65</v>
      </c>
      <c r="F539" s="79">
        <v>24</v>
      </c>
      <c r="G539" s="79">
        <f t="shared" si="122"/>
        <v>11</v>
      </c>
      <c r="H539" s="79">
        <f t="shared" si="123"/>
        <v>10</v>
      </c>
      <c r="I539" s="80">
        <v>2505.5700000000002</v>
      </c>
      <c r="J539" s="80">
        <f>'Fator aplicado no salr'!$I$33*I539</f>
        <v>2214.9840314401818</v>
      </c>
      <c r="K539" s="79">
        <f t="shared" si="124"/>
        <v>10</v>
      </c>
      <c r="L539" s="92">
        <f t="shared" si="125"/>
        <v>0.55839477691511752</v>
      </c>
      <c r="M539" s="79">
        <f t="shared" si="126"/>
        <v>65</v>
      </c>
      <c r="N539" s="79">
        <f>VLOOKUP(D539,'IBGE 2014'!$A$9:$I$120,3,0)/VLOOKUP(C539,'IBGE 2014'!$A$9:$I$120,3,0)</f>
        <v>0.89513477082778847</v>
      </c>
      <c r="O539" s="79">
        <f>VLOOKUP(D539,'IBGE 2014'!$A$9:$I$120,6,0)</f>
        <v>10.361611814973374</v>
      </c>
      <c r="P539" s="80">
        <f t="shared" si="127"/>
        <v>149132.06946882303</v>
      </c>
      <c r="Q539" s="80">
        <f t="shared" si="128"/>
        <v>70030.681500000006</v>
      </c>
      <c r="R539" s="80">
        <f t="shared" si="129"/>
        <v>79101.387968823023</v>
      </c>
      <c r="S539" s="80">
        <f t="shared" si="130"/>
        <v>9</v>
      </c>
      <c r="T539" s="80">
        <f t="shared" si="131"/>
        <v>0.59189846353002462</v>
      </c>
      <c r="U539" s="80">
        <f>VLOOKUP(D539,'IBGE 2014'!$A$9:$I$120,3,0)/VLOOKUP(C539+1,'IBGE 2014'!$A$9:$I$120,3,0)</f>
        <v>0.90220492889905368</v>
      </c>
      <c r="V539" s="80">
        <f t="shared" si="132"/>
        <v>159328.57717916506</v>
      </c>
      <c r="W539" s="80">
        <f t="shared" si="133"/>
        <v>63027.61335</v>
      </c>
      <c r="X539" s="80">
        <f t="shared" si="134"/>
        <v>96300.963829165063</v>
      </c>
      <c r="Y539" s="120"/>
    </row>
    <row r="540" spans="1:25">
      <c r="A540" s="77">
        <v>528</v>
      </c>
      <c r="B540" s="79">
        <v>1</v>
      </c>
      <c r="C540" s="78">
        <v>46</v>
      </c>
      <c r="D540" s="78">
        <f t="shared" si="120"/>
        <v>60</v>
      </c>
      <c r="E540" s="79">
        <f t="shared" si="121"/>
        <v>65</v>
      </c>
      <c r="F540" s="79">
        <v>24</v>
      </c>
      <c r="G540" s="79">
        <f t="shared" si="122"/>
        <v>11</v>
      </c>
      <c r="H540" s="79">
        <f t="shared" si="123"/>
        <v>14</v>
      </c>
      <c r="I540" s="80">
        <v>2698.31</v>
      </c>
      <c r="J540" s="80">
        <f>'Fator aplicado no salr'!$I$33*I540</f>
        <v>2385.3708185663768</v>
      </c>
      <c r="K540" s="79">
        <f t="shared" si="124"/>
        <v>14</v>
      </c>
      <c r="L540" s="92">
        <f t="shared" si="125"/>
        <v>0.44230096437967248</v>
      </c>
      <c r="M540" s="79">
        <f t="shared" si="126"/>
        <v>60</v>
      </c>
      <c r="N540" s="79">
        <f>VLOOKUP(D540,'IBGE 2014'!$A$9:$I$120,3,0)/VLOOKUP(C540,'IBGE 2014'!$A$9:$I$120,3,0)</f>
        <v>0.90874809831371328</v>
      </c>
      <c r="O540" s="79">
        <f>VLOOKUP(D540,'IBGE 2014'!$A$9:$I$120,6,0)</f>
        <v>11.482229001501651</v>
      </c>
      <c r="P540" s="80">
        <f t="shared" si="127"/>
        <v>143115.56183524421</v>
      </c>
      <c r="Q540" s="80">
        <f t="shared" si="128"/>
        <v>105584.87030000001</v>
      </c>
      <c r="R540" s="80">
        <f t="shared" si="129"/>
        <v>37530.691535244201</v>
      </c>
      <c r="S540" s="80">
        <f t="shared" si="130"/>
        <v>13</v>
      </c>
      <c r="T540" s="80">
        <f t="shared" si="131"/>
        <v>0.46883902224245294</v>
      </c>
      <c r="U540" s="80">
        <f>VLOOKUP(D540,'IBGE 2014'!$A$9:$I$120,3,0)/VLOOKUP(C540+1,'IBGE 2014'!$A$9:$I$120,3,0)</f>
        <v>0.91245504841360547</v>
      </c>
      <c r="V540" s="80">
        <f t="shared" si="132"/>
        <v>152321.31783732216</v>
      </c>
      <c r="W540" s="80">
        <f t="shared" si="133"/>
        <v>98043.093850000005</v>
      </c>
      <c r="X540" s="80">
        <f t="shared" si="134"/>
        <v>54278.223987322155</v>
      </c>
      <c r="Y540" s="120"/>
    </row>
    <row r="541" spans="1:25">
      <c r="A541" s="77">
        <v>529</v>
      </c>
      <c r="B541" s="79">
        <v>2</v>
      </c>
      <c r="C541" s="78">
        <v>58</v>
      </c>
      <c r="D541" s="78">
        <f t="shared" si="120"/>
        <v>60</v>
      </c>
      <c r="E541" s="79">
        <f t="shared" si="121"/>
        <v>60</v>
      </c>
      <c r="F541" s="79">
        <v>24</v>
      </c>
      <c r="G541" s="79">
        <f t="shared" si="122"/>
        <v>6</v>
      </c>
      <c r="H541" s="79">
        <f t="shared" si="123"/>
        <v>2</v>
      </c>
      <c r="I541" s="80">
        <v>2698.31</v>
      </c>
      <c r="J541" s="80">
        <f>'Fator aplicado no salr'!$I$33*I541</f>
        <v>2385.3708185663768</v>
      </c>
      <c r="K541" s="79">
        <f t="shared" si="124"/>
        <v>2</v>
      </c>
      <c r="L541" s="92">
        <f t="shared" si="125"/>
        <v>0.88999644001423972</v>
      </c>
      <c r="M541" s="79">
        <f t="shared" si="126"/>
        <v>60</v>
      </c>
      <c r="N541" s="79">
        <f>VLOOKUP(D541,'IBGE 2014'!$A$9:$I$120,3,0)/VLOOKUP(C541,'IBGE 2014'!$A$9:$I$120,3,0)</f>
        <v>0.98004855256890711</v>
      </c>
      <c r="O541" s="79">
        <f>VLOOKUP(D541,'IBGE 2014'!$A$9:$I$120,6,0)</f>
        <v>11.482229001501651</v>
      </c>
      <c r="P541" s="80">
        <f t="shared" si="127"/>
        <v>310571.29973274667</v>
      </c>
      <c r="Q541" s="80">
        <f t="shared" si="128"/>
        <v>15083.552900000001</v>
      </c>
      <c r="R541" s="80">
        <f t="shared" si="129"/>
        <v>295487.74683274666</v>
      </c>
      <c r="S541" s="80">
        <f t="shared" si="130"/>
        <v>1</v>
      </c>
      <c r="T541" s="80">
        <f t="shared" si="131"/>
        <v>0.94339622641509424</v>
      </c>
      <c r="U541" s="80">
        <f>VLOOKUP(D541,'IBGE 2014'!$A$9:$I$120,3,0)/VLOOKUP(C541+1,'IBGE 2014'!$A$9:$I$120,3,0)</f>
        <v>0.98963105807578911</v>
      </c>
      <c r="V541" s="80">
        <f t="shared" si="132"/>
        <v>332424.41238882829</v>
      </c>
      <c r="W541" s="80">
        <f t="shared" si="133"/>
        <v>7541.7764500000003</v>
      </c>
      <c r="X541" s="80">
        <f t="shared" si="134"/>
        <v>324882.63593882829</v>
      </c>
      <c r="Y541" s="120"/>
    </row>
    <row r="542" spans="1:25">
      <c r="A542" s="77">
        <v>530</v>
      </c>
      <c r="B542" s="79">
        <v>1</v>
      </c>
      <c r="C542" s="78">
        <v>55</v>
      </c>
      <c r="D542" s="78">
        <f t="shared" si="120"/>
        <v>65</v>
      </c>
      <c r="E542" s="79">
        <f t="shared" si="121"/>
        <v>65</v>
      </c>
      <c r="F542" s="79">
        <v>24</v>
      </c>
      <c r="G542" s="79">
        <f t="shared" si="122"/>
        <v>11</v>
      </c>
      <c r="H542" s="79">
        <f t="shared" si="123"/>
        <v>10</v>
      </c>
      <c r="I542" s="80">
        <v>1927.36</v>
      </c>
      <c r="J542" s="80">
        <f>'Fator aplicado no salr'!$I$33*I542</f>
        <v>1703.8325103016673</v>
      </c>
      <c r="K542" s="79">
        <f t="shared" si="124"/>
        <v>10</v>
      </c>
      <c r="L542" s="92">
        <f t="shared" si="125"/>
        <v>0.55839477691511752</v>
      </c>
      <c r="M542" s="79">
        <f t="shared" si="126"/>
        <v>65</v>
      </c>
      <c r="N542" s="79">
        <f>VLOOKUP(D542,'IBGE 2014'!$A$9:$I$120,3,0)/VLOOKUP(C542,'IBGE 2014'!$A$9:$I$120,3,0)</f>
        <v>0.89513477082778847</v>
      </c>
      <c r="O542" s="79">
        <f>VLOOKUP(D542,'IBGE 2014'!$A$9:$I$120,6,0)</f>
        <v>10.361611814973374</v>
      </c>
      <c r="P542" s="80">
        <f t="shared" si="127"/>
        <v>114716.88494491501</v>
      </c>
      <c r="Q542" s="80">
        <f t="shared" si="128"/>
        <v>53869.712</v>
      </c>
      <c r="R542" s="80">
        <f t="shared" si="129"/>
        <v>60847.172944915015</v>
      </c>
      <c r="S542" s="80">
        <f t="shared" si="130"/>
        <v>9</v>
      </c>
      <c r="T542" s="80">
        <f t="shared" si="131"/>
        <v>0.59189846353002462</v>
      </c>
      <c r="U542" s="80">
        <f>VLOOKUP(D542,'IBGE 2014'!$A$9:$I$120,3,0)/VLOOKUP(C542+1,'IBGE 2014'!$A$9:$I$120,3,0)</f>
        <v>0.90220492889905368</v>
      </c>
      <c r="V542" s="80">
        <f t="shared" si="132"/>
        <v>122560.34615358405</v>
      </c>
      <c r="W542" s="80">
        <f t="shared" si="133"/>
        <v>48482.7408</v>
      </c>
      <c r="X542" s="80">
        <f t="shared" si="134"/>
        <v>74077.605353584047</v>
      </c>
      <c r="Y542" s="120"/>
    </row>
    <row r="543" spans="1:25">
      <c r="A543" s="77">
        <v>531</v>
      </c>
      <c r="B543" s="79">
        <v>2</v>
      </c>
      <c r="C543" s="78">
        <v>47</v>
      </c>
      <c r="D543" s="78">
        <f t="shared" si="120"/>
        <v>55</v>
      </c>
      <c r="E543" s="79">
        <f t="shared" si="121"/>
        <v>60</v>
      </c>
      <c r="F543" s="79">
        <v>24</v>
      </c>
      <c r="G543" s="79">
        <f t="shared" si="122"/>
        <v>6</v>
      </c>
      <c r="H543" s="79">
        <f t="shared" si="123"/>
        <v>8</v>
      </c>
      <c r="I543" s="80">
        <v>2698.31</v>
      </c>
      <c r="J543" s="80">
        <f>'Fator aplicado no salr'!$I$33*I543</f>
        <v>2385.3708185663768</v>
      </c>
      <c r="K543" s="79">
        <f t="shared" si="124"/>
        <v>8</v>
      </c>
      <c r="L543" s="92">
        <f t="shared" si="125"/>
        <v>0.62741237134182615</v>
      </c>
      <c r="M543" s="79">
        <f t="shared" si="126"/>
        <v>55</v>
      </c>
      <c r="N543" s="79">
        <f>VLOOKUP(D543,'IBGE 2014'!$A$9:$I$120,3,0)/VLOOKUP(C543,'IBGE 2014'!$A$9:$I$120,3,0)</f>
        <v>0.95498601871751687</v>
      </c>
      <c r="O543" s="79">
        <f>VLOOKUP(D543,'IBGE 2014'!$A$9:$I$120,6,0)</f>
        <v>12.461864196915771</v>
      </c>
      <c r="P543" s="80">
        <f t="shared" si="127"/>
        <v>231543.37528100226</v>
      </c>
      <c r="Q543" s="80">
        <f t="shared" si="128"/>
        <v>60334.211600000002</v>
      </c>
      <c r="R543" s="80">
        <f t="shared" si="129"/>
        <v>171209.16368100225</v>
      </c>
      <c r="S543" s="80">
        <f t="shared" si="130"/>
        <v>7</v>
      </c>
      <c r="T543" s="80">
        <f t="shared" si="131"/>
        <v>0.66505711362233577</v>
      </c>
      <c r="U543" s="80">
        <f>VLOOKUP(D543,'IBGE 2014'!$A$9:$I$120,3,0)/VLOOKUP(C543+1,'IBGE 2014'!$A$9:$I$120,3,0)</f>
        <v>0.95918664064922943</v>
      </c>
      <c r="V543" s="80">
        <f t="shared" si="132"/>
        <v>246515.55774035575</v>
      </c>
      <c r="W543" s="80">
        <f t="shared" si="133"/>
        <v>52792.435150000005</v>
      </c>
      <c r="X543" s="80">
        <f t="shared" si="134"/>
        <v>193723.12259035575</v>
      </c>
      <c r="Y543" s="120"/>
    </row>
    <row r="544" spans="1:25">
      <c r="A544" s="77">
        <v>532</v>
      </c>
      <c r="B544" s="79">
        <v>2</v>
      </c>
      <c r="C544" s="78">
        <v>47</v>
      </c>
      <c r="D544" s="78">
        <f t="shared" si="120"/>
        <v>55</v>
      </c>
      <c r="E544" s="79">
        <f t="shared" si="121"/>
        <v>60</v>
      </c>
      <c r="F544" s="79">
        <v>24</v>
      </c>
      <c r="G544" s="79">
        <f t="shared" si="122"/>
        <v>6</v>
      </c>
      <c r="H544" s="79">
        <f t="shared" si="123"/>
        <v>8</v>
      </c>
      <c r="I544" s="80">
        <v>2698.31</v>
      </c>
      <c r="J544" s="80">
        <f>'Fator aplicado no salr'!$I$33*I544</f>
        <v>2385.3708185663768</v>
      </c>
      <c r="K544" s="79">
        <f t="shared" si="124"/>
        <v>8</v>
      </c>
      <c r="L544" s="92">
        <f t="shared" si="125"/>
        <v>0.62741237134182615</v>
      </c>
      <c r="M544" s="79">
        <f t="shared" si="126"/>
        <v>55</v>
      </c>
      <c r="N544" s="79">
        <f>VLOOKUP(D544,'IBGE 2014'!$A$9:$I$120,3,0)/VLOOKUP(C544,'IBGE 2014'!$A$9:$I$120,3,0)</f>
        <v>0.95498601871751687</v>
      </c>
      <c r="O544" s="79">
        <f>VLOOKUP(D544,'IBGE 2014'!$A$9:$I$120,6,0)</f>
        <v>12.461864196915771</v>
      </c>
      <c r="P544" s="80">
        <f t="shared" si="127"/>
        <v>231543.37528100226</v>
      </c>
      <c r="Q544" s="80">
        <f t="shared" si="128"/>
        <v>60334.211600000002</v>
      </c>
      <c r="R544" s="80">
        <f t="shared" si="129"/>
        <v>171209.16368100225</v>
      </c>
      <c r="S544" s="80">
        <f t="shared" si="130"/>
        <v>7</v>
      </c>
      <c r="T544" s="80">
        <f t="shared" si="131"/>
        <v>0.66505711362233577</v>
      </c>
      <c r="U544" s="80">
        <f>VLOOKUP(D544,'IBGE 2014'!$A$9:$I$120,3,0)/VLOOKUP(C544+1,'IBGE 2014'!$A$9:$I$120,3,0)</f>
        <v>0.95918664064922943</v>
      </c>
      <c r="V544" s="80">
        <f t="shared" si="132"/>
        <v>246515.55774035575</v>
      </c>
      <c r="W544" s="80">
        <f t="shared" si="133"/>
        <v>52792.435150000005</v>
      </c>
      <c r="X544" s="80">
        <f t="shared" si="134"/>
        <v>193723.12259035575</v>
      </c>
      <c r="Y544" s="120"/>
    </row>
    <row r="545" spans="1:25">
      <c r="A545" s="77">
        <v>533</v>
      </c>
      <c r="B545" s="79">
        <v>1</v>
      </c>
      <c r="C545" s="78">
        <v>44</v>
      </c>
      <c r="D545" s="78">
        <f t="shared" si="120"/>
        <v>60</v>
      </c>
      <c r="E545" s="79">
        <f t="shared" si="121"/>
        <v>65</v>
      </c>
      <c r="F545" s="79">
        <v>24</v>
      </c>
      <c r="G545" s="79">
        <f t="shared" si="122"/>
        <v>11</v>
      </c>
      <c r="H545" s="79">
        <f t="shared" si="123"/>
        <v>16</v>
      </c>
      <c r="I545" s="80">
        <v>1204.5999999999999</v>
      </c>
      <c r="J545" s="80">
        <f>'Fator aplicado no salr'!$I$33*I545</f>
        <v>1064.895318938542</v>
      </c>
      <c r="K545" s="79">
        <f t="shared" si="124"/>
        <v>16</v>
      </c>
      <c r="L545" s="92">
        <f t="shared" si="125"/>
        <v>0.39364628371277355</v>
      </c>
      <c r="M545" s="79">
        <f t="shared" si="126"/>
        <v>60</v>
      </c>
      <c r="N545" s="79">
        <f>VLOOKUP(D545,'IBGE 2014'!$A$9:$I$120,3,0)/VLOOKUP(C545,'IBGE 2014'!$A$9:$I$120,3,0)</f>
        <v>0.90216333477159161</v>
      </c>
      <c r="O545" s="79">
        <f>VLOOKUP(D545,'IBGE 2014'!$A$9:$I$120,6,0)</f>
        <v>11.482229001501651</v>
      </c>
      <c r="P545" s="80">
        <f t="shared" si="127"/>
        <v>56450.501303035257</v>
      </c>
      <c r="Q545" s="80">
        <f t="shared" si="128"/>
        <v>53869.711999999992</v>
      </c>
      <c r="R545" s="80">
        <f t="shared" si="129"/>
        <v>2580.7893030352643</v>
      </c>
      <c r="S545" s="80">
        <f t="shared" si="130"/>
        <v>15</v>
      </c>
      <c r="T545" s="80">
        <f t="shared" si="131"/>
        <v>0.41726506073553998</v>
      </c>
      <c r="U545" s="80">
        <f>VLOOKUP(D545,'IBGE 2014'!$A$9:$I$120,3,0)/VLOOKUP(C545+1,'IBGE 2014'!$A$9:$I$120,3,0)</f>
        <v>0.90532483645484907</v>
      </c>
      <c r="V545" s="80">
        <f t="shared" si="132"/>
        <v>60047.223405812438</v>
      </c>
      <c r="W545" s="80">
        <f t="shared" si="133"/>
        <v>50502.854999999996</v>
      </c>
      <c r="X545" s="80">
        <f t="shared" si="134"/>
        <v>9544.3684058124418</v>
      </c>
      <c r="Y545" s="120"/>
    </row>
    <row r="546" spans="1:25">
      <c r="A546" s="77">
        <v>534</v>
      </c>
      <c r="B546" s="79">
        <v>1</v>
      </c>
      <c r="C546" s="78">
        <v>62</v>
      </c>
      <c r="D546" s="78">
        <f t="shared" si="120"/>
        <v>70</v>
      </c>
      <c r="E546" s="79">
        <f t="shared" si="121"/>
        <v>65</v>
      </c>
      <c r="F546" s="79">
        <v>24</v>
      </c>
      <c r="G546" s="79">
        <f t="shared" si="122"/>
        <v>11</v>
      </c>
      <c r="H546" s="79">
        <f t="shared" si="123"/>
        <v>8</v>
      </c>
      <c r="I546" s="80">
        <v>2601.54</v>
      </c>
      <c r="J546" s="80">
        <f>'Fator aplicado no salr'!$I$33*I546</f>
        <v>2299.8238154004439</v>
      </c>
      <c r="K546" s="79">
        <f t="shared" si="124"/>
        <v>8</v>
      </c>
      <c r="L546" s="92">
        <f t="shared" si="125"/>
        <v>0.62741237134182615</v>
      </c>
      <c r="M546" s="79">
        <f t="shared" si="126"/>
        <v>70</v>
      </c>
      <c r="N546" s="79">
        <f>VLOOKUP(D546,'IBGE 2014'!$A$9:$I$120,3,0)/VLOOKUP(C546,'IBGE 2014'!$A$9:$I$120,3,0)</f>
        <v>0.86959219073996574</v>
      </c>
      <c r="O546" s="79">
        <f>VLOOKUP(D546,'IBGE 2014'!$A$9:$I$120,6,0)</f>
        <v>9.1340168195096396</v>
      </c>
      <c r="P546" s="80">
        <f t="shared" si="127"/>
        <v>148993.88176827491</v>
      </c>
      <c r="Q546" s="80">
        <f t="shared" si="128"/>
        <v>58170.434399999998</v>
      </c>
      <c r="R546" s="80">
        <f t="shared" si="129"/>
        <v>90823.447368274909</v>
      </c>
      <c r="S546" s="80">
        <f t="shared" si="130"/>
        <v>7</v>
      </c>
      <c r="T546" s="80">
        <f t="shared" si="131"/>
        <v>0.66505711362233577</v>
      </c>
      <c r="U546" s="80">
        <f>VLOOKUP(D546,'IBGE 2014'!$A$9:$I$120,3,0)/VLOOKUP(C546+1,'IBGE 2014'!$A$9:$I$120,3,0)</f>
        <v>0.88090641113249846</v>
      </c>
      <c r="V546" s="80">
        <f t="shared" si="132"/>
        <v>159988.37971504364</v>
      </c>
      <c r="W546" s="80">
        <f t="shared" si="133"/>
        <v>50899.130099999995</v>
      </c>
      <c r="X546" s="80">
        <f t="shared" si="134"/>
        <v>109089.24961504365</v>
      </c>
      <c r="Y546" s="120"/>
    </row>
    <row r="547" spans="1:25">
      <c r="A547" s="77">
        <v>535</v>
      </c>
      <c r="B547" s="79">
        <v>2</v>
      </c>
      <c r="C547" s="78">
        <v>65</v>
      </c>
      <c r="D547" s="78">
        <f t="shared" si="120"/>
        <v>70</v>
      </c>
      <c r="E547" s="79">
        <f t="shared" si="121"/>
        <v>60</v>
      </c>
      <c r="F547" s="79">
        <v>24</v>
      </c>
      <c r="G547" s="79">
        <f t="shared" si="122"/>
        <v>6</v>
      </c>
      <c r="H547" s="79">
        <f t="shared" si="123"/>
        <v>5</v>
      </c>
      <c r="I547" s="80">
        <v>1618.98</v>
      </c>
      <c r="J547" s="80">
        <f>'Fator aplicado no salr'!$I$33*I547</f>
        <v>1431.2171869957835</v>
      </c>
      <c r="K547" s="79">
        <f t="shared" si="124"/>
        <v>5</v>
      </c>
      <c r="L547" s="92">
        <f t="shared" si="125"/>
        <v>0.74725817286605678</v>
      </c>
      <c r="M547" s="79">
        <f t="shared" si="126"/>
        <v>70</v>
      </c>
      <c r="N547" s="79">
        <f>VLOOKUP(D547,'IBGE 2014'!$A$9:$I$120,3,0)/VLOOKUP(C547,'IBGE 2014'!$A$9:$I$120,3,0)</f>
        <v>0.90694126620900062</v>
      </c>
      <c r="O547" s="79">
        <f>VLOOKUP(D547,'IBGE 2014'!$A$9:$I$120,6,0)</f>
        <v>9.1340168195096396</v>
      </c>
      <c r="P547" s="80">
        <f t="shared" si="127"/>
        <v>115175.6146983013</v>
      </c>
      <c r="Q547" s="80">
        <f t="shared" si="128"/>
        <v>22625.245500000001</v>
      </c>
      <c r="R547" s="80">
        <f t="shared" si="129"/>
        <v>92550.369198301298</v>
      </c>
      <c r="S547" s="80">
        <f t="shared" si="130"/>
        <v>4</v>
      </c>
      <c r="T547" s="80">
        <f t="shared" si="131"/>
        <v>0.79209366323802022</v>
      </c>
      <c r="U547" s="80">
        <f>VLOOKUP(D547,'IBGE 2014'!$A$9:$I$120,3,0)/VLOOKUP(C547+1,'IBGE 2014'!$A$9:$I$120,3,0)</f>
        <v>0.9219560196928005</v>
      </c>
      <c r="V547" s="80">
        <f t="shared" si="132"/>
        <v>124107.33369866756</v>
      </c>
      <c r="W547" s="80">
        <f t="shared" si="133"/>
        <v>18100.196400000001</v>
      </c>
      <c r="X547" s="80">
        <f t="shared" si="134"/>
        <v>106007.13729866756</v>
      </c>
      <c r="Y547" s="120"/>
    </row>
    <row r="548" spans="1:25">
      <c r="A548" s="77">
        <v>536</v>
      </c>
      <c r="B548" s="79">
        <v>1</v>
      </c>
      <c r="C548" s="78">
        <v>60</v>
      </c>
      <c r="D548" s="78">
        <f t="shared" si="120"/>
        <v>70</v>
      </c>
      <c r="E548" s="79">
        <f t="shared" si="121"/>
        <v>65</v>
      </c>
      <c r="F548" s="79">
        <v>24</v>
      </c>
      <c r="G548" s="79">
        <f t="shared" si="122"/>
        <v>11</v>
      </c>
      <c r="H548" s="79">
        <f t="shared" si="123"/>
        <v>10</v>
      </c>
      <c r="I548" s="80">
        <v>1503.34</v>
      </c>
      <c r="J548" s="80">
        <f>'Fator aplicado no salr'!$I$33*I548</f>
        <v>1328.9886508160948</v>
      </c>
      <c r="K548" s="79">
        <f t="shared" si="124"/>
        <v>10</v>
      </c>
      <c r="L548" s="92">
        <f t="shared" si="125"/>
        <v>0.55839477691511752</v>
      </c>
      <c r="M548" s="79">
        <f t="shared" si="126"/>
        <v>70</v>
      </c>
      <c r="N548" s="79">
        <f>VLOOKUP(D548,'IBGE 2014'!$A$9:$I$120,3,0)/VLOOKUP(C548,'IBGE 2014'!$A$9:$I$120,3,0)</f>
        <v>0.8496755577480023</v>
      </c>
      <c r="O548" s="79">
        <f>VLOOKUP(D548,'IBGE 2014'!$A$9:$I$120,6,0)</f>
        <v>9.1340168195096396</v>
      </c>
      <c r="P548" s="80">
        <f t="shared" si="127"/>
        <v>74872.253402389615</v>
      </c>
      <c r="Q548" s="80">
        <f t="shared" si="128"/>
        <v>42018.352999999996</v>
      </c>
      <c r="R548" s="80">
        <f t="shared" si="129"/>
        <v>32853.90040238962</v>
      </c>
      <c r="S548" s="80">
        <f t="shared" si="130"/>
        <v>9</v>
      </c>
      <c r="T548" s="80">
        <f t="shared" si="131"/>
        <v>0.59189846353002462</v>
      </c>
      <c r="U548" s="80">
        <f>VLOOKUP(D548,'IBGE 2014'!$A$9:$I$120,3,0)/VLOOKUP(C548+1,'IBGE 2014'!$A$9:$I$120,3,0)</f>
        <v>0.85922071543303169</v>
      </c>
      <c r="V548" s="80">
        <f t="shared" si="132"/>
        <v>80256.161285008857</v>
      </c>
      <c r="W548" s="80">
        <f t="shared" si="133"/>
        <v>37816.517699999997</v>
      </c>
      <c r="X548" s="80">
        <f t="shared" si="134"/>
        <v>42439.64358500886</v>
      </c>
      <c r="Y548" s="120"/>
    </row>
    <row r="549" spans="1:25">
      <c r="A549" s="77">
        <v>537</v>
      </c>
      <c r="B549" s="79">
        <v>1</v>
      </c>
      <c r="C549" s="78">
        <v>57</v>
      </c>
      <c r="D549" s="78">
        <f t="shared" si="120"/>
        <v>65</v>
      </c>
      <c r="E549" s="79">
        <f t="shared" si="121"/>
        <v>65</v>
      </c>
      <c r="F549" s="79">
        <v>24</v>
      </c>
      <c r="G549" s="79">
        <f t="shared" si="122"/>
        <v>11</v>
      </c>
      <c r="H549" s="79">
        <f t="shared" si="123"/>
        <v>8</v>
      </c>
      <c r="I549" s="80">
        <v>1515.87</v>
      </c>
      <c r="J549" s="80">
        <f>'Fator aplicado no salr'!$I$33*I549</f>
        <v>1340.065471624911</v>
      </c>
      <c r="K549" s="79">
        <f t="shared" si="124"/>
        <v>8</v>
      </c>
      <c r="L549" s="92">
        <f t="shared" si="125"/>
        <v>0.62741237134182615</v>
      </c>
      <c r="M549" s="79">
        <f t="shared" si="126"/>
        <v>65</v>
      </c>
      <c r="N549" s="79">
        <f>VLOOKUP(D549,'IBGE 2014'!$A$9:$I$120,3,0)/VLOOKUP(C549,'IBGE 2014'!$A$9:$I$120,3,0)</f>
        <v>0.90986809890589748</v>
      </c>
      <c r="O549" s="79">
        <f>VLOOKUP(D549,'IBGE 2014'!$A$9:$I$120,6,0)</f>
        <v>10.361611814973374</v>
      </c>
      <c r="P549" s="80">
        <f t="shared" si="127"/>
        <v>103045.30374914811</v>
      </c>
      <c r="Q549" s="80">
        <f t="shared" si="128"/>
        <v>33894.853199999998</v>
      </c>
      <c r="R549" s="80">
        <f t="shared" si="129"/>
        <v>69150.45054914811</v>
      </c>
      <c r="S549" s="80">
        <f t="shared" si="130"/>
        <v>7</v>
      </c>
      <c r="T549" s="80">
        <f t="shared" si="131"/>
        <v>0.66505711362233577</v>
      </c>
      <c r="U549" s="80">
        <f>VLOOKUP(D549,'IBGE 2014'!$A$9:$I$120,3,0)/VLOOKUP(C549+1,'IBGE 2014'!$A$9:$I$120,3,0)</f>
        <v>0.91816673421960171</v>
      </c>
      <c r="V549" s="80">
        <f t="shared" si="132"/>
        <v>110224.25815546252</v>
      </c>
      <c r="W549" s="80">
        <f t="shared" si="133"/>
        <v>29657.996549999996</v>
      </c>
      <c r="X549" s="80">
        <f t="shared" si="134"/>
        <v>80566.261605462525</v>
      </c>
      <c r="Y549" s="120"/>
    </row>
    <row r="550" spans="1:25">
      <c r="A550" s="77">
        <v>538</v>
      </c>
      <c r="B550" s="79">
        <v>2</v>
      </c>
      <c r="C550" s="78">
        <v>58</v>
      </c>
      <c r="D550" s="78">
        <f t="shared" si="120"/>
        <v>60</v>
      </c>
      <c r="E550" s="79">
        <f t="shared" si="121"/>
        <v>60</v>
      </c>
      <c r="F550" s="79">
        <v>24</v>
      </c>
      <c r="G550" s="79">
        <f t="shared" si="122"/>
        <v>6</v>
      </c>
      <c r="H550" s="79">
        <f t="shared" si="123"/>
        <v>2</v>
      </c>
      <c r="I550" s="80">
        <v>1628.62</v>
      </c>
      <c r="J550" s="80">
        <f>'Fator aplicado no salr'!$I$33*I550</f>
        <v>1439.7391784241145</v>
      </c>
      <c r="K550" s="79">
        <f t="shared" si="124"/>
        <v>2</v>
      </c>
      <c r="L550" s="92">
        <f t="shared" si="125"/>
        <v>0.88999644001423972</v>
      </c>
      <c r="M550" s="79">
        <f t="shared" si="126"/>
        <v>60</v>
      </c>
      <c r="N550" s="79">
        <f>VLOOKUP(D550,'IBGE 2014'!$A$9:$I$120,3,0)/VLOOKUP(C550,'IBGE 2014'!$A$9:$I$120,3,0)</f>
        <v>0.98004855256890711</v>
      </c>
      <c r="O550" s="79">
        <f>VLOOKUP(D550,'IBGE 2014'!$A$9:$I$120,6,0)</f>
        <v>11.482229001501651</v>
      </c>
      <c r="P550" s="80">
        <f t="shared" si="127"/>
        <v>187451.63831092269</v>
      </c>
      <c r="Q550" s="80">
        <f t="shared" si="128"/>
        <v>9103.9857999999986</v>
      </c>
      <c r="R550" s="80">
        <f t="shared" si="129"/>
        <v>178347.65251092269</v>
      </c>
      <c r="S550" s="80">
        <f t="shared" si="130"/>
        <v>1</v>
      </c>
      <c r="T550" s="80">
        <f t="shared" si="131"/>
        <v>0.94339622641509424</v>
      </c>
      <c r="U550" s="80">
        <f>VLOOKUP(D550,'IBGE 2014'!$A$9:$I$120,3,0)/VLOOKUP(C550+1,'IBGE 2014'!$A$9:$I$120,3,0)</f>
        <v>0.98963105807578911</v>
      </c>
      <c r="V550" s="80">
        <f t="shared" si="132"/>
        <v>200641.52988525914</v>
      </c>
      <c r="W550" s="80">
        <f t="shared" si="133"/>
        <v>4551.9928999999993</v>
      </c>
      <c r="X550" s="80">
        <f t="shared" si="134"/>
        <v>196089.53698525912</v>
      </c>
      <c r="Y550" s="120"/>
    </row>
    <row r="551" spans="1:25">
      <c r="A551" s="77">
        <v>539</v>
      </c>
      <c r="B551" s="79">
        <v>1</v>
      </c>
      <c r="C551" s="78">
        <v>61</v>
      </c>
      <c r="D551" s="78">
        <f t="shared" si="120"/>
        <v>70</v>
      </c>
      <c r="E551" s="79">
        <f t="shared" si="121"/>
        <v>65</v>
      </c>
      <c r="F551" s="79">
        <v>24</v>
      </c>
      <c r="G551" s="79">
        <f t="shared" si="122"/>
        <v>11</v>
      </c>
      <c r="H551" s="79">
        <f t="shared" si="123"/>
        <v>9</v>
      </c>
      <c r="I551" s="80">
        <v>1252.79</v>
      </c>
      <c r="J551" s="80">
        <f>'Fator aplicado no salr'!$I$33*I551</f>
        <v>1107.4964358401262</v>
      </c>
      <c r="K551" s="79">
        <f t="shared" si="124"/>
        <v>9</v>
      </c>
      <c r="L551" s="92">
        <f t="shared" si="125"/>
        <v>0.59189846353002462</v>
      </c>
      <c r="M551" s="79">
        <f t="shared" si="126"/>
        <v>70</v>
      </c>
      <c r="N551" s="79">
        <f>VLOOKUP(D551,'IBGE 2014'!$A$9:$I$120,3,0)/VLOOKUP(C551,'IBGE 2014'!$A$9:$I$120,3,0)</f>
        <v>0.85922071543303169</v>
      </c>
      <c r="O551" s="79">
        <f>VLOOKUP(D551,'IBGE 2014'!$A$9:$I$120,6,0)</f>
        <v>9.1340168195096396</v>
      </c>
      <c r="P551" s="80">
        <f t="shared" si="127"/>
        <v>66880.49030575002</v>
      </c>
      <c r="Q551" s="80">
        <f t="shared" si="128"/>
        <v>31513.93245</v>
      </c>
      <c r="R551" s="80">
        <f t="shared" si="129"/>
        <v>35366.557855750019</v>
      </c>
      <c r="S551" s="80">
        <f t="shared" si="130"/>
        <v>8</v>
      </c>
      <c r="T551" s="80">
        <f t="shared" si="131"/>
        <v>0.62741237134182615</v>
      </c>
      <c r="U551" s="80">
        <f>VLOOKUP(D551,'IBGE 2014'!$A$9:$I$120,3,0)/VLOOKUP(C551+1,'IBGE 2014'!$A$9:$I$120,3,0)</f>
        <v>0.86959219073996574</v>
      </c>
      <c r="V551" s="80">
        <f t="shared" si="132"/>
        <v>71749.058304111066</v>
      </c>
      <c r="W551" s="80">
        <f t="shared" si="133"/>
        <v>28012.384399999999</v>
      </c>
      <c r="X551" s="80">
        <f t="shared" si="134"/>
        <v>43736.67390411107</v>
      </c>
      <c r="Y551" s="120"/>
    </row>
    <row r="552" spans="1:25">
      <c r="A552" s="77">
        <v>540</v>
      </c>
      <c r="B552" s="79">
        <v>2</v>
      </c>
      <c r="C552" s="78">
        <v>42</v>
      </c>
      <c r="D552" s="78">
        <f t="shared" si="120"/>
        <v>55</v>
      </c>
      <c r="E552" s="79">
        <f t="shared" si="121"/>
        <v>60</v>
      </c>
      <c r="F552" s="79">
        <v>28</v>
      </c>
      <c r="G552" s="79">
        <f t="shared" si="122"/>
        <v>2</v>
      </c>
      <c r="H552" s="79">
        <f t="shared" si="123"/>
        <v>13</v>
      </c>
      <c r="I552" s="80">
        <v>1204.5999999999999</v>
      </c>
      <c r="J552" s="80">
        <f>'Fator aplicado no salr'!$I$33*I552</f>
        <v>1064.895318938542</v>
      </c>
      <c r="K552" s="79">
        <f t="shared" si="124"/>
        <v>13</v>
      </c>
      <c r="L552" s="92">
        <f t="shared" si="125"/>
        <v>0.46883902224245294</v>
      </c>
      <c r="M552" s="79">
        <f t="shared" si="126"/>
        <v>55</v>
      </c>
      <c r="N552" s="79">
        <f>VLOOKUP(D552,'IBGE 2014'!$A$9:$I$120,3,0)/VLOOKUP(C552,'IBGE 2014'!$A$9:$I$120,3,0)</f>
        <v>0.93831455410920073</v>
      </c>
      <c r="O552" s="79">
        <f>VLOOKUP(D552,'IBGE 2014'!$A$9:$I$120,6,0)</f>
        <v>12.461864196915771</v>
      </c>
      <c r="P552" s="80">
        <f t="shared" si="127"/>
        <v>75893.658495887634</v>
      </c>
      <c r="Q552" s="80">
        <f t="shared" si="128"/>
        <v>43769.140999999996</v>
      </c>
      <c r="R552" s="80">
        <f t="shared" si="129"/>
        <v>32124.517495887638</v>
      </c>
      <c r="S552" s="80">
        <f t="shared" si="130"/>
        <v>12</v>
      </c>
      <c r="T552" s="80">
        <f t="shared" si="131"/>
        <v>0.49696936357700011</v>
      </c>
      <c r="U552" s="80">
        <f>VLOOKUP(D552,'IBGE 2014'!$A$9:$I$120,3,0)/VLOOKUP(C552+1,'IBGE 2014'!$A$9:$I$120,3,0)</f>
        <v>0.9411543451707014</v>
      </c>
      <c r="V552" s="80">
        <f t="shared" si="132"/>
        <v>80690.750154721376</v>
      </c>
      <c r="W552" s="80">
        <f t="shared" si="133"/>
        <v>40402.283999999992</v>
      </c>
      <c r="X552" s="80">
        <f t="shared" si="134"/>
        <v>40288.466154721384</v>
      </c>
      <c r="Y552" s="120"/>
    </row>
    <row r="553" spans="1:25">
      <c r="A553" s="77">
        <v>541</v>
      </c>
      <c r="B553" s="79">
        <v>1</v>
      </c>
      <c r="C553" s="78">
        <v>55</v>
      </c>
      <c r="D553" s="78">
        <f t="shared" si="120"/>
        <v>65</v>
      </c>
      <c r="E553" s="79">
        <f t="shared" si="121"/>
        <v>65</v>
      </c>
      <c r="F553" s="79">
        <v>24</v>
      </c>
      <c r="G553" s="79">
        <f t="shared" si="122"/>
        <v>11</v>
      </c>
      <c r="H553" s="79">
        <f t="shared" si="123"/>
        <v>10</v>
      </c>
      <c r="I553" s="80">
        <v>1325.06</v>
      </c>
      <c r="J553" s="80">
        <f>'Fator aplicado no salr'!$I$33*I553</f>
        <v>1171.3848508323963</v>
      </c>
      <c r="K553" s="79">
        <f t="shared" si="124"/>
        <v>10</v>
      </c>
      <c r="L553" s="92">
        <f t="shared" si="125"/>
        <v>0.55839477691511752</v>
      </c>
      <c r="M553" s="79">
        <f t="shared" si="126"/>
        <v>65</v>
      </c>
      <c r="N553" s="79">
        <f>VLOOKUP(D553,'IBGE 2014'!$A$9:$I$120,3,0)/VLOOKUP(C553,'IBGE 2014'!$A$9:$I$120,3,0)</f>
        <v>0.89513477082778847</v>
      </c>
      <c r="O553" s="79">
        <f>VLOOKUP(D553,'IBGE 2014'!$A$9:$I$120,6,0)</f>
        <v>10.361611814973374</v>
      </c>
      <c r="P553" s="80">
        <f t="shared" si="127"/>
        <v>78867.858399629098</v>
      </c>
      <c r="Q553" s="80">
        <f t="shared" si="128"/>
        <v>37035.426999999996</v>
      </c>
      <c r="R553" s="80">
        <f t="shared" si="129"/>
        <v>41832.431399629102</v>
      </c>
      <c r="S553" s="80">
        <f t="shared" si="130"/>
        <v>9</v>
      </c>
      <c r="T553" s="80">
        <f t="shared" si="131"/>
        <v>0.59189846353002462</v>
      </c>
      <c r="U553" s="80">
        <f>VLOOKUP(D553,'IBGE 2014'!$A$9:$I$120,3,0)/VLOOKUP(C553+1,'IBGE 2014'!$A$9:$I$120,3,0)</f>
        <v>0.90220492889905368</v>
      </c>
      <c r="V553" s="80">
        <f t="shared" si="132"/>
        <v>84260.237980589023</v>
      </c>
      <c r="W553" s="80">
        <f t="shared" si="133"/>
        <v>33331.884299999998</v>
      </c>
      <c r="X553" s="80">
        <f t="shared" si="134"/>
        <v>50928.353680589025</v>
      </c>
      <c r="Y553" s="120"/>
    </row>
    <row r="554" spans="1:25">
      <c r="A554" s="77">
        <v>542</v>
      </c>
      <c r="B554" s="79">
        <v>1</v>
      </c>
      <c r="C554" s="78">
        <v>59</v>
      </c>
      <c r="D554" s="78">
        <f t="shared" si="120"/>
        <v>65</v>
      </c>
      <c r="E554" s="79">
        <f t="shared" si="121"/>
        <v>65</v>
      </c>
      <c r="F554" s="79">
        <v>24</v>
      </c>
      <c r="G554" s="79">
        <f t="shared" si="122"/>
        <v>11</v>
      </c>
      <c r="H554" s="79">
        <f t="shared" si="123"/>
        <v>6</v>
      </c>
      <c r="I554" s="80">
        <v>1515.87</v>
      </c>
      <c r="J554" s="80">
        <f>'Fator aplicado no salr'!$I$33*I554</f>
        <v>1340.065471624911</v>
      </c>
      <c r="K554" s="79">
        <f t="shared" si="124"/>
        <v>6</v>
      </c>
      <c r="L554" s="92">
        <f t="shared" si="125"/>
        <v>0.70496054043967604</v>
      </c>
      <c r="M554" s="79">
        <f t="shared" si="126"/>
        <v>65</v>
      </c>
      <c r="N554" s="79">
        <f>VLOOKUP(D554,'IBGE 2014'!$A$9:$I$120,3,0)/VLOOKUP(C554,'IBGE 2014'!$A$9:$I$120,3,0)</f>
        <v>0.9271441851467348</v>
      </c>
      <c r="O554" s="79">
        <f>VLOOKUP(D554,'IBGE 2014'!$A$9:$I$120,6,0)</f>
        <v>10.361611814973374</v>
      </c>
      <c r="P554" s="80">
        <f t="shared" si="127"/>
        <v>117980.10402073443</v>
      </c>
      <c r="Q554" s="80">
        <f t="shared" si="128"/>
        <v>25421.139899999998</v>
      </c>
      <c r="R554" s="80">
        <f t="shared" si="129"/>
        <v>92558.964120734439</v>
      </c>
      <c r="S554" s="80">
        <f t="shared" si="130"/>
        <v>5</v>
      </c>
      <c r="T554" s="80">
        <f t="shared" si="131"/>
        <v>0.74725817286605678</v>
      </c>
      <c r="U554" s="80">
        <f>VLOOKUP(D554,'IBGE 2014'!$A$9:$I$120,3,0)/VLOOKUP(C554+1,'IBGE 2014'!$A$9:$I$120,3,0)</f>
        <v>0.93685841564981587</v>
      </c>
      <c r="V554" s="80">
        <f t="shared" si="132"/>
        <v>126369.2254213803</v>
      </c>
      <c r="W554" s="80">
        <f t="shared" si="133"/>
        <v>21184.28325</v>
      </c>
      <c r="X554" s="80">
        <f t="shared" si="134"/>
        <v>105184.9421713803</v>
      </c>
      <c r="Y554" s="120"/>
    </row>
    <row r="555" spans="1:25">
      <c r="A555" s="77">
        <v>543</v>
      </c>
      <c r="B555" s="79">
        <v>1</v>
      </c>
      <c r="C555" s="78">
        <v>56</v>
      </c>
      <c r="D555" s="78">
        <f t="shared" si="120"/>
        <v>65</v>
      </c>
      <c r="E555" s="79">
        <f t="shared" si="121"/>
        <v>65</v>
      </c>
      <c r="F555" s="79">
        <v>24</v>
      </c>
      <c r="G555" s="79">
        <f t="shared" si="122"/>
        <v>11</v>
      </c>
      <c r="H555" s="79">
        <f t="shared" si="123"/>
        <v>9</v>
      </c>
      <c r="I555" s="80">
        <v>1632.47</v>
      </c>
      <c r="J555" s="80">
        <f>'Fator aplicado no salr'!$I$33*I555</f>
        <v>1443.1426708514045</v>
      </c>
      <c r="K555" s="79">
        <f t="shared" si="124"/>
        <v>9</v>
      </c>
      <c r="L555" s="92">
        <f t="shared" si="125"/>
        <v>0.59189846353002462</v>
      </c>
      <c r="M555" s="79">
        <f t="shared" si="126"/>
        <v>65</v>
      </c>
      <c r="N555" s="79">
        <f>VLOOKUP(D555,'IBGE 2014'!$A$9:$I$120,3,0)/VLOOKUP(C555,'IBGE 2014'!$A$9:$I$120,3,0)</f>
        <v>0.90220492889905368</v>
      </c>
      <c r="O555" s="79">
        <f>VLOOKUP(D555,'IBGE 2014'!$A$9:$I$120,6,0)</f>
        <v>10.361611814973374</v>
      </c>
      <c r="P555" s="80">
        <f t="shared" si="127"/>
        <v>103808.36392025431</v>
      </c>
      <c r="Q555" s="80">
        <f t="shared" si="128"/>
        <v>41064.782849999996</v>
      </c>
      <c r="R555" s="80">
        <f t="shared" si="129"/>
        <v>62743.581070254317</v>
      </c>
      <c r="S555" s="80">
        <f t="shared" si="130"/>
        <v>8</v>
      </c>
      <c r="T555" s="80">
        <f t="shared" si="131"/>
        <v>0.62741237134182615</v>
      </c>
      <c r="U555" s="80">
        <f>VLOOKUP(D555,'IBGE 2014'!$A$9:$I$120,3,0)/VLOOKUP(C555+1,'IBGE 2014'!$A$9:$I$120,3,0)</f>
        <v>0.90986809890589748</v>
      </c>
      <c r="V555" s="80">
        <f t="shared" si="132"/>
        <v>110971.49954242239</v>
      </c>
      <c r="W555" s="80">
        <f t="shared" si="133"/>
        <v>36502.029199999997</v>
      </c>
      <c r="X555" s="80">
        <f t="shared" si="134"/>
        <v>74469.470342422399</v>
      </c>
      <c r="Y555" s="120"/>
    </row>
    <row r="556" spans="1:25">
      <c r="A556" s="77">
        <v>544</v>
      </c>
      <c r="B556" s="79">
        <v>2</v>
      </c>
      <c r="C556" s="78">
        <v>59</v>
      </c>
      <c r="D556" s="78">
        <f t="shared" si="120"/>
        <v>60</v>
      </c>
      <c r="E556" s="79">
        <f t="shared" si="121"/>
        <v>60</v>
      </c>
      <c r="F556" s="79">
        <v>24</v>
      </c>
      <c r="G556" s="79">
        <f t="shared" si="122"/>
        <v>6</v>
      </c>
      <c r="H556" s="79">
        <f t="shared" si="123"/>
        <v>1</v>
      </c>
      <c r="I556" s="80">
        <v>11612.34</v>
      </c>
      <c r="J556" s="80">
        <f>'Fator aplicado no salr'!$I$33*I556</f>
        <v>10265.587338471518</v>
      </c>
      <c r="K556" s="79">
        <f t="shared" si="124"/>
        <v>1</v>
      </c>
      <c r="L556" s="92">
        <f t="shared" si="125"/>
        <v>0.94339622641509424</v>
      </c>
      <c r="M556" s="79">
        <f t="shared" si="126"/>
        <v>60</v>
      </c>
      <c r="N556" s="79">
        <f>VLOOKUP(D556,'IBGE 2014'!$A$9:$I$120,3,0)/VLOOKUP(C556,'IBGE 2014'!$A$9:$I$120,3,0)</f>
        <v>0.98963105807578911</v>
      </c>
      <c r="O556" s="79">
        <f>VLOOKUP(D556,'IBGE 2014'!$A$9:$I$120,6,0)</f>
        <v>11.482229001501651</v>
      </c>
      <c r="P556" s="80">
        <f t="shared" si="127"/>
        <v>1430608.5293977661</v>
      </c>
      <c r="Q556" s="80">
        <f t="shared" si="128"/>
        <v>100307.2287128953</v>
      </c>
      <c r="R556" s="80">
        <f t="shared" si="129"/>
        <v>1330301.3006848707</v>
      </c>
      <c r="S556" s="80">
        <f t="shared" si="130"/>
        <v>0</v>
      </c>
      <c r="T556" s="80">
        <f t="shared" si="131"/>
        <v>1</v>
      </c>
      <c r="U556" s="80">
        <f>VLOOKUP(D556,'IBGE 2014'!$A$9:$I$120,3,0)/VLOOKUP(C556+1,'IBGE 2014'!$A$9:$I$120,3,0)</f>
        <v>1</v>
      </c>
      <c r="V556" s="80">
        <f t="shared" si="132"/>
        <v>1532333.7205181955</v>
      </c>
      <c r="W556" s="80">
        <f t="shared" si="133"/>
        <v>72675.349192770605</v>
      </c>
      <c r="X556" s="80">
        <f t="shared" si="134"/>
        <v>1459658.3713254249</v>
      </c>
      <c r="Y556" s="120"/>
    </row>
    <row r="557" spans="1:25">
      <c r="A557" s="77">
        <v>545</v>
      </c>
      <c r="B557" s="79">
        <v>1</v>
      </c>
      <c r="C557" s="78">
        <v>52</v>
      </c>
      <c r="D557" s="78">
        <f t="shared" si="120"/>
        <v>63</v>
      </c>
      <c r="E557" s="79">
        <f t="shared" si="121"/>
        <v>65</v>
      </c>
      <c r="F557" s="79">
        <v>24</v>
      </c>
      <c r="G557" s="79">
        <f t="shared" si="122"/>
        <v>11</v>
      </c>
      <c r="H557" s="79">
        <f t="shared" si="123"/>
        <v>11</v>
      </c>
      <c r="I557" s="80">
        <v>4559.93</v>
      </c>
      <c r="J557" s="80">
        <f>'Fator aplicado no salr'!$I$33*I557</f>
        <v>4031.0875906420611</v>
      </c>
      <c r="K557" s="79">
        <f t="shared" si="124"/>
        <v>11</v>
      </c>
      <c r="L557" s="92">
        <f t="shared" si="125"/>
        <v>0.52678752539162021</v>
      </c>
      <c r="M557" s="79">
        <f t="shared" si="126"/>
        <v>63</v>
      </c>
      <c r="N557" s="79">
        <f>VLOOKUP(D557,'IBGE 2014'!$A$9:$I$120,3,0)/VLOOKUP(C557,'IBGE 2014'!$A$9:$I$120,3,0)</f>
        <v>0.90291042056891824</v>
      </c>
      <c r="O557" s="79">
        <f>VLOOKUP(D557,'IBGE 2014'!$A$9:$I$120,6,0)</f>
        <v>10.825249101319233</v>
      </c>
      <c r="P557" s="80">
        <f t="shared" si="127"/>
        <v>269825.89941546693</v>
      </c>
      <c r="Q557" s="80">
        <f t="shared" si="128"/>
        <v>140195.04785</v>
      </c>
      <c r="R557" s="80">
        <f t="shared" si="129"/>
        <v>129630.85156546693</v>
      </c>
      <c r="S557" s="80">
        <f t="shared" si="130"/>
        <v>10</v>
      </c>
      <c r="T557" s="80">
        <f t="shared" si="131"/>
        <v>0.55839477691511752</v>
      </c>
      <c r="U557" s="80">
        <f>VLOOKUP(D557,'IBGE 2014'!$A$9:$I$120,3,0)/VLOOKUP(C557+1,'IBGE 2014'!$A$9:$I$120,3,0)</f>
        <v>0.90865525323725216</v>
      </c>
      <c r="V557" s="80">
        <f t="shared" si="132"/>
        <v>287835.24732982443</v>
      </c>
      <c r="W557" s="80">
        <f t="shared" si="133"/>
        <v>127450.0435</v>
      </c>
      <c r="X557" s="80">
        <f t="shared" si="134"/>
        <v>160385.20382982443</v>
      </c>
      <c r="Y557" s="120"/>
    </row>
    <row r="558" spans="1:25">
      <c r="A558" s="77">
        <v>546</v>
      </c>
      <c r="B558" s="79">
        <v>1</v>
      </c>
      <c r="C558" s="78">
        <v>58</v>
      </c>
      <c r="D558" s="78">
        <f t="shared" si="120"/>
        <v>65</v>
      </c>
      <c r="E558" s="79">
        <f t="shared" si="121"/>
        <v>65</v>
      </c>
      <c r="F558" s="79">
        <v>24</v>
      </c>
      <c r="G558" s="79">
        <f t="shared" si="122"/>
        <v>11</v>
      </c>
      <c r="H558" s="79">
        <f t="shared" si="123"/>
        <v>7</v>
      </c>
      <c r="I558" s="80">
        <v>4132.43</v>
      </c>
      <c r="J558" s="80">
        <f>'Fator aplicado no salr'!$I$33*I558</f>
        <v>3653.1673276118213</v>
      </c>
      <c r="K558" s="79">
        <f t="shared" si="124"/>
        <v>7</v>
      </c>
      <c r="L558" s="92">
        <f t="shared" si="125"/>
        <v>0.66505711362233577</v>
      </c>
      <c r="M558" s="79">
        <f t="shared" si="126"/>
        <v>65</v>
      </c>
      <c r="N558" s="79">
        <f>VLOOKUP(D558,'IBGE 2014'!$A$9:$I$120,3,0)/VLOOKUP(C558,'IBGE 2014'!$A$9:$I$120,3,0)</f>
        <v>0.91816673421960171</v>
      </c>
      <c r="O558" s="79">
        <f>VLOOKUP(D558,'IBGE 2014'!$A$9:$I$120,6,0)</f>
        <v>10.361611814973374</v>
      </c>
      <c r="P558" s="80">
        <f t="shared" si="127"/>
        <v>300483.57123590948</v>
      </c>
      <c r="Q558" s="80">
        <f t="shared" si="128"/>
        <v>80850.992950000014</v>
      </c>
      <c r="R558" s="80">
        <f t="shared" si="129"/>
        <v>219632.57828590946</v>
      </c>
      <c r="S558" s="80">
        <f t="shared" si="130"/>
        <v>6</v>
      </c>
      <c r="T558" s="80">
        <f t="shared" si="131"/>
        <v>0.70496054043967604</v>
      </c>
      <c r="U558" s="80">
        <f>VLOOKUP(D558,'IBGE 2014'!$A$9:$I$120,3,0)/VLOOKUP(C558+1,'IBGE 2014'!$A$9:$I$120,3,0)</f>
        <v>0.9271441851467348</v>
      </c>
      <c r="V558" s="80">
        <f t="shared" si="132"/>
        <v>321626.86856947077</v>
      </c>
      <c r="W558" s="80">
        <f t="shared" si="133"/>
        <v>69300.851100000014</v>
      </c>
      <c r="X558" s="80">
        <f t="shared" si="134"/>
        <v>252326.01746947074</v>
      </c>
      <c r="Y558" s="120"/>
    </row>
    <row r="559" spans="1:25">
      <c r="A559" s="77">
        <v>547</v>
      </c>
      <c r="B559" s="79">
        <v>1</v>
      </c>
      <c r="C559" s="78">
        <v>59</v>
      </c>
      <c r="D559" s="78">
        <f t="shared" si="120"/>
        <v>65</v>
      </c>
      <c r="E559" s="79">
        <f t="shared" si="121"/>
        <v>65</v>
      </c>
      <c r="F559" s="79">
        <v>24</v>
      </c>
      <c r="G559" s="79">
        <f t="shared" si="122"/>
        <v>11</v>
      </c>
      <c r="H559" s="79">
        <f t="shared" si="123"/>
        <v>6</v>
      </c>
      <c r="I559" s="80">
        <v>1204.5999999999999</v>
      </c>
      <c r="J559" s="80">
        <f>'Fator aplicado no salr'!$I$33*I559</f>
        <v>1064.895318938542</v>
      </c>
      <c r="K559" s="79">
        <f t="shared" si="124"/>
        <v>6</v>
      </c>
      <c r="L559" s="92">
        <f t="shared" si="125"/>
        <v>0.70496054043967604</v>
      </c>
      <c r="M559" s="79">
        <f t="shared" si="126"/>
        <v>65</v>
      </c>
      <c r="N559" s="79">
        <f>VLOOKUP(D559,'IBGE 2014'!$A$9:$I$120,3,0)/VLOOKUP(C559,'IBGE 2014'!$A$9:$I$120,3,0)</f>
        <v>0.9271441851467348</v>
      </c>
      <c r="O559" s="79">
        <f>VLOOKUP(D559,'IBGE 2014'!$A$9:$I$120,6,0)</f>
        <v>10.361611814973374</v>
      </c>
      <c r="P559" s="80">
        <f t="shared" si="127"/>
        <v>93753.971846778863</v>
      </c>
      <c r="Q559" s="80">
        <f t="shared" si="128"/>
        <v>20201.141999999996</v>
      </c>
      <c r="R559" s="80">
        <f t="shared" si="129"/>
        <v>73552.82984677887</v>
      </c>
      <c r="S559" s="80">
        <f t="shared" si="130"/>
        <v>5</v>
      </c>
      <c r="T559" s="80">
        <f t="shared" si="131"/>
        <v>0.74725817286605678</v>
      </c>
      <c r="U559" s="80">
        <f>VLOOKUP(D559,'IBGE 2014'!$A$9:$I$120,3,0)/VLOOKUP(C559+1,'IBGE 2014'!$A$9:$I$120,3,0)</f>
        <v>0.93685841564981587</v>
      </c>
      <c r="V559" s="80">
        <f t="shared" si="132"/>
        <v>100420.46411802774</v>
      </c>
      <c r="W559" s="80">
        <f t="shared" si="133"/>
        <v>16834.284999999996</v>
      </c>
      <c r="X559" s="80">
        <f t="shared" si="134"/>
        <v>83586.179118027736</v>
      </c>
      <c r="Y559" s="120"/>
    </row>
    <row r="560" spans="1:25">
      <c r="A560" s="77">
        <v>548</v>
      </c>
      <c r="B560" s="79">
        <v>1</v>
      </c>
      <c r="C560" s="78">
        <v>53</v>
      </c>
      <c r="D560" s="78">
        <f t="shared" si="120"/>
        <v>64</v>
      </c>
      <c r="E560" s="79">
        <f t="shared" si="121"/>
        <v>65</v>
      </c>
      <c r="F560" s="79">
        <v>24</v>
      </c>
      <c r="G560" s="79">
        <f t="shared" si="122"/>
        <v>11</v>
      </c>
      <c r="H560" s="79">
        <f t="shared" si="123"/>
        <v>11</v>
      </c>
      <c r="I560" s="80">
        <v>1204.5999999999999</v>
      </c>
      <c r="J560" s="80">
        <f>'Fator aplicado no salr'!$I$33*I560</f>
        <v>1064.895318938542</v>
      </c>
      <c r="K560" s="79">
        <f t="shared" si="124"/>
        <v>11</v>
      </c>
      <c r="L560" s="92">
        <f t="shared" si="125"/>
        <v>0.52678752539162021</v>
      </c>
      <c r="M560" s="79">
        <f t="shared" si="126"/>
        <v>64</v>
      </c>
      <c r="N560" s="79">
        <f>VLOOKUP(D560,'IBGE 2014'!$A$9:$I$120,3,0)/VLOOKUP(C560,'IBGE 2014'!$A$9:$I$120,3,0)</f>
        <v>0.89604362910169089</v>
      </c>
      <c r="O560" s="79">
        <f>VLOOKUP(D560,'IBGE 2014'!$A$9:$I$120,6,0)</f>
        <v>10.595687644814832</v>
      </c>
      <c r="P560" s="80">
        <f t="shared" si="127"/>
        <v>69237.926876446232</v>
      </c>
      <c r="Q560" s="80">
        <f t="shared" si="128"/>
        <v>37035.426999999996</v>
      </c>
      <c r="R560" s="80">
        <f t="shared" si="129"/>
        <v>32202.499876446236</v>
      </c>
      <c r="S560" s="80">
        <f t="shared" si="130"/>
        <v>10</v>
      </c>
      <c r="T560" s="80">
        <f t="shared" si="131"/>
        <v>0.55839477691511752</v>
      </c>
      <c r="U560" s="80">
        <f>VLOOKUP(D560,'IBGE 2014'!$A$9:$I$120,3,0)/VLOOKUP(C560+1,'IBGE 2014'!$A$9:$I$120,3,0)</f>
        <v>0.90217138301380595</v>
      </c>
      <c r="V560" s="80">
        <f t="shared" si="132"/>
        <v>73894.108134377311</v>
      </c>
      <c r="W560" s="80">
        <f t="shared" si="133"/>
        <v>33668.569999999992</v>
      </c>
      <c r="X560" s="80">
        <f t="shared" si="134"/>
        <v>40225.538134377319</v>
      </c>
      <c r="Y560" s="120"/>
    </row>
    <row r="561" spans="1:25">
      <c r="A561" s="77">
        <v>549</v>
      </c>
      <c r="B561" s="79">
        <v>1</v>
      </c>
      <c r="C561" s="78">
        <v>49</v>
      </c>
      <c r="D561" s="78">
        <f t="shared" si="120"/>
        <v>60</v>
      </c>
      <c r="E561" s="79">
        <f t="shared" si="121"/>
        <v>65</v>
      </c>
      <c r="F561" s="79">
        <v>24</v>
      </c>
      <c r="G561" s="79">
        <f t="shared" si="122"/>
        <v>11</v>
      </c>
      <c r="H561" s="79">
        <f t="shared" si="123"/>
        <v>11</v>
      </c>
      <c r="I561" s="80">
        <v>1156.42</v>
      </c>
      <c r="J561" s="80">
        <f>'Fator aplicado no salr'!$I$33*I561</f>
        <v>1022.3030422770288</v>
      </c>
      <c r="K561" s="79">
        <f t="shared" si="124"/>
        <v>11</v>
      </c>
      <c r="L561" s="92">
        <f t="shared" si="125"/>
        <v>0.52678752539162021</v>
      </c>
      <c r="M561" s="79">
        <f t="shared" si="126"/>
        <v>60</v>
      </c>
      <c r="N561" s="79">
        <f>VLOOKUP(D561,'IBGE 2014'!$A$9:$I$120,3,0)/VLOOKUP(C561,'IBGE 2014'!$A$9:$I$120,3,0)</f>
        <v>0.92081167538083242</v>
      </c>
      <c r="O561" s="79">
        <f>VLOOKUP(D561,'IBGE 2014'!$A$9:$I$120,6,0)</f>
        <v>11.482229001501651</v>
      </c>
      <c r="P561" s="80">
        <f t="shared" si="127"/>
        <v>74021.095631349541</v>
      </c>
      <c r="Q561" s="80">
        <f t="shared" si="128"/>
        <v>35554.132900000004</v>
      </c>
      <c r="R561" s="80">
        <f t="shared" si="129"/>
        <v>38466.962731349537</v>
      </c>
      <c r="S561" s="80">
        <f t="shared" si="130"/>
        <v>10</v>
      </c>
      <c r="T561" s="80">
        <f t="shared" si="131"/>
        <v>0.55839477691511752</v>
      </c>
      <c r="U561" s="80">
        <f>VLOOKUP(D561,'IBGE 2014'!$A$9:$I$120,3,0)/VLOOKUP(C561+1,'IBGE 2014'!$A$9:$I$120,3,0)</f>
        <v>0.92550978819157592</v>
      </c>
      <c r="V561" s="80">
        <f t="shared" si="132"/>
        <v>78862.687554231932</v>
      </c>
      <c r="W561" s="80">
        <f t="shared" si="133"/>
        <v>32321.939000000002</v>
      </c>
      <c r="X561" s="80">
        <f t="shared" si="134"/>
        <v>46540.748554231934</v>
      </c>
      <c r="Y561" s="120"/>
    </row>
    <row r="562" spans="1:25">
      <c r="A562" s="77">
        <v>550</v>
      </c>
      <c r="B562" s="79">
        <v>1</v>
      </c>
      <c r="C562" s="78">
        <v>56</v>
      </c>
      <c r="D562" s="78">
        <f t="shared" si="120"/>
        <v>65</v>
      </c>
      <c r="E562" s="79">
        <f t="shared" si="121"/>
        <v>65</v>
      </c>
      <c r="F562" s="79">
        <v>24</v>
      </c>
      <c r="G562" s="79">
        <f t="shared" si="122"/>
        <v>11</v>
      </c>
      <c r="H562" s="79">
        <f t="shared" si="123"/>
        <v>9</v>
      </c>
      <c r="I562" s="80">
        <v>1272.06</v>
      </c>
      <c r="J562" s="80">
        <f>'Fator aplicado no salr'!$I$33*I562</f>
        <v>1124.5315784567174</v>
      </c>
      <c r="K562" s="79">
        <f t="shared" si="124"/>
        <v>9</v>
      </c>
      <c r="L562" s="92">
        <f t="shared" si="125"/>
        <v>0.59189846353002462</v>
      </c>
      <c r="M562" s="79">
        <f t="shared" si="126"/>
        <v>65</v>
      </c>
      <c r="N562" s="79">
        <f>VLOOKUP(D562,'IBGE 2014'!$A$9:$I$120,3,0)/VLOOKUP(C562,'IBGE 2014'!$A$9:$I$120,3,0)</f>
        <v>0.90220492889905368</v>
      </c>
      <c r="O562" s="79">
        <f>VLOOKUP(D562,'IBGE 2014'!$A$9:$I$120,6,0)</f>
        <v>10.361611814973374</v>
      </c>
      <c r="P562" s="80">
        <f t="shared" si="127"/>
        <v>80889.981076772441</v>
      </c>
      <c r="Q562" s="80">
        <f t="shared" si="128"/>
        <v>31998.669299999998</v>
      </c>
      <c r="R562" s="80">
        <f t="shared" si="129"/>
        <v>48891.311776772447</v>
      </c>
      <c r="S562" s="80">
        <f t="shared" si="130"/>
        <v>8</v>
      </c>
      <c r="T562" s="80">
        <f t="shared" si="131"/>
        <v>0.62741237134182615</v>
      </c>
      <c r="U562" s="80">
        <f>VLOOKUP(D562,'IBGE 2014'!$A$9:$I$120,3,0)/VLOOKUP(C562+1,'IBGE 2014'!$A$9:$I$120,3,0)</f>
        <v>0.90986809890589748</v>
      </c>
      <c r="V562" s="80">
        <f t="shared" si="132"/>
        <v>86471.669132010895</v>
      </c>
      <c r="W562" s="80">
        <f t="shared" si="133"/>
        <v>28443.261599999998</v>
      </c>
      <c r="X562" s="80">
        <f t="shared" si="134"/>
        <v>58028.407532010897</v>
      </c>
      <c r="Y562" s="120"/>
    </row>
    <row r="563" spans="1:25">
      <c r="A563" s="77">
        <v>551</v>
      </c>
      <c r="B563" s="79">
        <v>2</v>
      </c>
      <c r="C563" s="78">
        <v>59</v>
      </c>
      <c r="D563" s="78">
        <f t="shared" si="120"/>
        <v>60</v>
      </c>
      <c r="E563" s="79">
        <f t="shared" si="121"/>
        <v>60</v>
      </c>
      <c r="F563" s="79">
        <v>24</v>
      </c>
      <c r="G563" s="79">
        <f t="shared" si="122"/>
        <v>6</v>
      </c>
      <c r="H563" s="79">
        <f t="shared" si="123"/>
        <v>1</v>
      </c>
      <c r="I563" s="80">
        <v>1503.34</v>
      </c>
      <c r="J563" s="80">
        <f>'Fator aplicado no salr'!$I$33*I563</f>
        <v>1328.9886508160948</v>
      </c>
      <c r="K563" s="79">
        <f t="shared" si="124"/>
        <v>1</v>
      </c>
      <c r="L563" s="92">
        <f t="shared" si="125"/>
        <v>0.94339622641509424</v>
      </c>
      <c r="M563" s="79">
        <f t="shared" si="126"/>
        <v>60</v>
      </c>
      <c r="N563" s="79">
        <f>VLOOKUP(D563,'IBGE 2014'!$A$9:$I$120,3,0)/VLOOKUP(C563,'IBGE 2014'!$A$9:$I$120,3,0)</f>
        <v>0.98963105807578911</v>
      </c>
      <c r="O563" s="79">
        <f>VLOOKUP(D563,'IBGE 2014'!$A$9:$I$120,6,0)</f>
        <v>11.482229001501651</v>
      </c>
      <c r="P563" s="80">
        <f t="shared" si="127"/>
        <v>185207.37651367747</v>
      </c>
      <c r="Q563" s="80">
        <f t="shared" si="128"/>
        <v>4201.8352999999997</v>
      </c>
      <c r="R563" s="80">
        <f t="shared" si="129"/>
        <v>181005.54121367747</v>
      </c>
      <c r="S563" s="80">
        <f t="shared" si="130"/>
        <v>0</v>
      </c>
      <c r="T563" s="80">
        <f t="shared" si="131"/>
        <v>1</v>
      </c>
      <c r="U563" s="80">
        <f>VLOOKUP(D563,'IBGE 2014'!$A$9:$I$120,3,0)/VLOOKUP(C563+1,'IBGE 2014'!$A$9:$I$120,3,0)</f>
        <v>1</v>
      </c>
      <c r="V563" s="80">
        <f t="shared" si="132"/>
        <v>198376.77637787248</v>
      </c>
      <c r="W563" s="80">
        <f t="shared" si="133"/>
        <v>0</v>
      </c>
      <c r="X563" s="80">
        <f t="shared" si="134"/>
        <v>198376.77637787248</v>
      </c>
      <c r="Y563" s="120"/>
    </row>
    <row r="564" spans="1:25">
      <c r="A564" s="77">
        <v>552</v>
      </c>
      <c r="B564" s="79">
        <v>1</v>
      </c>
      <c r="C564" s="78">
        <v>64</v>
      </c>
      <c r="D564" s="78">
        <f t="shared" si="120"/>
        <v>70</v>
      </c>
      <c r="E564" s="79">
        <f t="shared" si="121"/>
        <v>65</v>
      </c>
      <c r="F564" s="79">
        <v>24</v>
      </c>
      <c r="G564" s="79">
        <f t="shared" si="122"/>
        <v>11</v>
      </c>
      <c r="H564" s="79">
        <f t="shared" si="123"/>
        <v>6</v>
      </c>
      <c r="I564" s="80">
        <v>1252.79</v>
      </c>
      <c r="J564" s="80">
        <f>'Fator aplicado no salr'!$I$33*I564</f>
        <v>1107.4964358401262</v>
      </c>
      <c r="K564" s="79">
        <f t="shared" si="124"/>
        <v>6</v>
      </c>
      <c r="L564" s="92">
        <f t="shared" si="125"/>
        <v>0.70496054043967604</v>
      </c>
      <c r="M564" s="79">
        <f t="shared" si="126"/>
        <v>70</v>
      </c>
      <c r="N564" s="79">
        <f>VLOOKUP(D564,'IBGE 2014'!$A$9:$I$120,3,0)/VLOOKUP(C564,'IBGE 2014'!$A$9:$I$120,3,0)</f>
        <v>0.89330498213394294</v>
      </c>
      <c r="O564" s="79">
        <f>VLOOKUP(D564,'IBGE 2014'!$A$9:$I$120,6,0)</f>
        <v>9.1340168195096396</v>
      </c>
      <c r="P564" s="80">
        <f t="shared" si="127"/>
        <v>82815.582535608512</v>
      </c>
      <c r="Q564" s="80">
        <f t="shared" si="128"/>
        <v>21009.2883</v>
      </c>
      <c r="R564" s="80">
        <f t="shared" si="129"/>
        <v>61806.294235608511</v>
      </c>
      <c r="S564" s="80">
        <f t="shared" si="130"/>
        <v>5</v>
      </c>
      <c r="T564" s="80">
        <f t="shared" si="131"/>
        <v>0.74725817286605678</v>
      </c>
      <c r="U564" s="80">
        <f>VLOOKUP(D564,'IBGE 2014'!$A$9:$I$120,3,0)/VLOOKUP(C564+1,'IBGE 2014'!$A$9:$I$120,3,0)</f>
        <v>0.90694126620900062</v>
      </c>
      <c r="V564" s="80">
        <f t="shared" si="132"/>
        <v>89124.546527989747</v>
      </c>
      <c r="W564" s="80">
        <f t="shared" si="133"/>
        <v>17507.740249999999</v>
      </c>
      <c r="X564" s="80">
        <f t="shared" si="134"/>
        <v>71616.806277989745</v>
      </c>
      <c r="Y564" s="120"/>
    </row>
    <row r="565" spans="1:25">
      <c r="A565" s="77">
        <v>553</v>
      </c>
      <c r="B565" s="79">
        <v>1</v>
      </c>
      <c r="C565" s="78">
        <v>52</v>
      </c>
      <c r="D565" s="78">
        <f t="shared" si="120"/>
        <v>63</v>
      </c>
      <c r="E565" s="79">
        <f t="shared" si="121"/>
        <v>65</v>
      </c>
      <c r="F565" s="79">
        <v>24</v>
      </c>
      <c r="G565" s="79">
        <f t="shared" si="122"/>
        <v>11</v>
      </c>
      <c r="H565" s="79">
        <f t="shared" si="123"/>
        <v>11</v>
      </c>
      <c r="I565" s="80">
        <v>1515.87</v>
      </c>
      <c r="J565" s="80">
        <f>'Fator aplicado no salr'!$I$33*I565</f>
        <v>1340.065471624911</v>
      </c>
      <c r="K565" s="79">
        <f t="shared" si="124"/>
        <v>11</v>
      </c>
      <c r="L565" s="92">
        <f t="shared" si="125"/>
        <v>0.52678752539162021</v>
      </c>
      <c r="M565" s="79">
        <f t="shared" si="126"/>
        <v>63</v>
      </c>
      <c r="N565" s="79">
        <f>VLOOKUP(D565,'IBGE 2014'!$A$9:$I$120,3,0)/VLOOKUP(C565,'IBGE 2014'!$A$9:$I$120,3,0)</f>
        <v>0.90291042056891824</v>
      </c>
      <c r="O565" s="79">
        <f>VLOOKUP(D565,'IBGE 2014'!$A$9:$I$120,6,0)</f>
        <v>10.825249101319233</v>
      </c>
      <c r="P565" s="80">
        <f t="shared" si="127"/>
        <v>89698.961639087414</v>
      </c>
      <c r="Q565" s="80">
        <f t="shared" si="128"/>
        <v>46605.423149999995</v>
      </c>
      <c r="R565" s="80">
        <f t="shared" si="129"/>
        <v>43093.538489087419</v>
      </c>
      <c r="S565" s="80">
        <f t="shared" si="130"/>
        <v>10</v>
      </c>
      <c r="T565" s="80">
        <f t="shared" si="131"/>
        <v>0.55839477691511752</v>
      </c>
      <c r="U565" s="80">
        <f>VLOOKUP(D565,'IBGE 2014'!$A$9:$I$120,3,0)/VLOOKUP(C565+1,'IBGE 2014'!$A$9:$I$120,3,0)</f>
        <v>0.90865525323725216</v>
      </c>
      <c r="V565" s="80">
        <f t="shared" si="132"/>
        <v>95685.858416655712</v>
      </c>
      <c r="W565" s="80">
        <f t="shared" si="133"/>
        <v>42368.566500000001</v>
      </c>
      <c r="X565" s="80">
        <f t="shared" si="134"/>
        <v>53317.291916655711</v>
      </c>
      <c r="Y565" s="120"/>
    </row>
    <row r="566" spans="1:25">
      <c r="A566" s="77">
        <v>554</v>
      </c>
      <c r="B566" s="79">
        <v>2</v>
      </c>
      <c r="C566" s="78">
        <v>55</v>
      </c>
      <c r="D566" s="78">
        <f t="shared" si="120"/>
        <v>60</v>
      </c>
      <c r="E566" s="79">
        <f t="shared" si="121"/>
        <v>60</v>
      </c>
      <c r="F566" s="79">
        <v>24</v>
      </c>
      <c r="G566" s="79">
        <f t="shared" si="122"/>
        <v>6</v>
      </c>
      <c r="H566" s="79">
        <f t="shared" si="123"/>
        <v>5</v>
      </c>
      <c r="I566" s="80">
        <v>1387.7</v>
      </c>
      <c r="J566" s="80">
        <f>'Fator aplicado no salr'!$I$33*I566</f>
        <v>1226.7601146364061</v>
      </c>
      <c r="K566" s="79">
        <f t="shared" si="124"/>
        <v>5</v>
      </c>
      <c r="L566" s="92">
        <f t="shared" si="125"/>
        <v>0.74725817286605678</v>
      </c>
      <c r="M566" s="79">
        <f t="shared" si="126"/>
        <v>60</v>
      </c>
      <c r="N566" s="79">
        <f>VLOOKUP(D566,'IBGE 2014'!$A$9:$I$120,3,0)/VLOOKUP(C566,'IBGE 2014'!$A$9:$I$120,3,0)</f>
        <v>0.95546430055486298</v>
      </c>
      <c r="O566" s="79">
        <f>VLOOKUP(D566,'IBGE 2014'!$A$9:$I$120,6,0)</f>
        <v>11.482229001501651</v>
      </c>
      <c r="P566" s="80">
        <f t="shared" si="127"/>
        <v>130741.76468287948</v>
      </c>
      <c r="Q566" s="80">
        <f t="shared" si="128"/>
        <v>19393.107500000002</v>
      </c>
      <c r="R566" s="80">
        <f t="shared" si="129"/>
        <v>111348.65718287948</v>
      </c>
      <c r="S566" s="80">
        <f t="shared" si="130"/>
        <v>4</v>
      </c>
      <c r="T566" s="80">
        <f t="shared" si="131"/>
        <v>0.79209366323802022</v>
      </c>
      <c r="U566" s="80">
        <f>VLOOKUP(D566,'IBGE 2014'!$A$9:$I$120,3,0)/VLOOKUP(C566+1,'IBGE 2014'!$A$9:$I$120,3,0)</f>
        <v>0.96301096710891343</v>
      </c>
      <c r="V566" s="80">
        <f t="shared" si="132"/>
        <v>139680.88432629994</v>
      </c>
      <c r="W566" s="80">
        <f t="shared" si="133"/>
        <v>15514.486000000001</v>
      </c>
      <c r="X566" s="80">
        <f t="shared" si="134"/>
        <v>124166.39832629994</v>
      </c>
      <c r="Y566" s="120"/>
    </row>
    <row r="567" spans="1:25">
      <c r="A567" s="77">
        <v>555</v>
      </c>
      <c r="B567" s="79">
        <v>1</v>
      </c>
      <c r="C567" s="78">
        <v>67</v>
      </c>
      <c r="D567" s="78">
        <f t="shared" si="120"/>
        <v>70</v>
      </c>
      <c r="E567" s="79">
        <f t="shared" si="121"/>
        <v>65</v>
      </c>
      <c r="F567" s="79">
        <v>24</v>
      </c>
      <c r="G567" s="79">
        <f t="shared" si="122"/>
        <v>11</v>
      </c>
      <c r="H567" s="79">
        <f t="shared" si="123"/>
        <v>3</v>
      </c>
      <c r="I567" s="80">
        <v>1503.34</v>
      </c>
      <c r="J567" s="80">
        <f>'Fator aplicado no salr'!$I$33*I567</f>
        <v>1328.9886508160948</v>
      </c>
      <c r="K567" s="79">
        <f t="shared" si="124"/>
        <v>3</v>
      </c>
      <c r="L567" s="92">
        <f t="shared" si="125"/>
        <v>0.83961928303230149</v>
      </c>
      <c r="M567" s="79">
        <f t="shared" si="126"/>
        <v>70</v>
      </c>
      <c r="N567" s="79">
        <f>VLOOKUP(D567,'IBGE 2014'!$A$9:$I$120,3,0)/VLOOKUP(C567,'IBGE 2014'!$A$9:$I$120,3,0)</f>
        <v>0.9385149218678096</v>
      </c>
      <c r="O567" s="79">
        <f>VLOOKUP(D567,'IBGE 2014'!$A$9:$I$120,6,0)</f>
        <v>9.1340168195096396</v>
      </c>
      <c r="P567" s="80">
        <f t="shared" si="127"/>
        <v>124351.21063885433</v>
      </c>
      <c r="Q567" s="80">
        <f t="shared" si="128"/>
        <v>12605.5059</v>
      </c>
      <c r="R567" s="80">
        <f t="shared" si="129"/>
        <v>111745.70473885433</v>
      </c>
      <c r="S567" s="80">
        <f t="shared" si="130"/>
        <v>2</v>
      </c>
      <c r="T567" s="80">
        <f t="shared" si="131"/>
        <v>0.88999644001423972</v>
      </c>
      <c r="U567" s="80">
        <f>VLOOKUP(D567,'IBGE 2014'!$A$9:$I$120,3,0)/VLOOKUP(C567+1,'IBGE 2014'!$A$9:$I$120,3,0)</f>
        <v>0.95684998695127199</v>
      </c>
      <c r="V567" s="80">
        <f t="shared" si="132"/>
        <v>134387.40140943349</v>
      </c>
      <c r="W567" s="80">
        <f t="shared" si="133"/>
        <v>8403.6705999999995</v>
      </c>
      <c r="X567" s="80">
        <f t="shared" si="134"/>
        <v>125983.73080943349</v>
      </c>
      <c r="Y567" s="120"/>
    </row>
    <row r="568" spans="1:25">
      <c r="A568" s="77">
        <v>556</v>
      </c>
      <c r="B568" s="79">
        <v>1</v>
      </c>
      <c r="C568" s="78">
        <v>54</v>
      </c>
      <c r="D568" s="78">
        <f t="shared" si="120"/>
        <v>65</v>
      </c>
      <c r="E568" s="79">
        <f t="shared" si="121"/>
        <v>65</v>
      </c>
      <c r="F568" s="79">
        <v>24</v>
      </c>
      <c r="G568" s="79">
        <f t="shared" si="122"/>
        <v>11</v>
      </c>
      <c r="H568" s="79">
        <f t="shared" si="123"/>
        <v>11</v>
      </c>
      <c r="I568" s="80">
        <v>1515.87</v>
      </c>
      <c r="J568" s="80">
        <f>'Fator aplicado no salr'!$I$33*I568</f>
        <v>1340.065471624911</v>
      </c>
      <c r="K568" s="79">
        <f t="shared" si="124"/>
        <v>11</v>
      </c>
      <c r="L568" s="92">
        <f t="shared" si="125"/>
        <v>0.52678752539162021</v>
      </c>
      <c r="M568" s="79">
        <f t="shared" si="126"/>
        <v>65</v>
      </c>
      <c r="N568" s="79">
        <f>VLOOKUP(D568,'IBGE 2014'!$A$9:$I$120,3,0)/VLOOKUP(C568,'IBGE 2014'!$A$9:$I$120,3,0)</f>
        <v>0.88860681635273953</v>
      </c>
      <c r="O568" s="79">
        <f>VLOOKUP(D568,'IBGE 2014'!$A$9:$I$120,6,0)</f>
        <v>10.361611814973374</v>
      </c>
      <c r="P568" s="80">
        <f t="shared" si="127"/>
        <v>84497.101161579936</v>
      </c>
      <c r="Q568" s="80">
        <f t="shared" si="128"/>
        <v>46605.423149999995</v>
      </c>
      <c r="R568" s="80">
        <f t="shared" si="129"/>
        <v>37891.678011579941</v>
      </c>
      <c r="S568" s="80">
        <f t="shared" si="130"/>
        <v>10</v>
      </c>
      <c r="T568" s="80">
        <f t="shared" si="131"/>
        <v>0.55839477691511752</v>
      </c>
      <c r="U568" s="80">
        <f>VLOOKUP(D568,'IBGE 2014'!$A$9:$I$120,3,0)/VLOOKUP(C568+1,'IBGE 2014'!$A$9:$I$120,3,0)</f>
        <v>0.89513477082778847</v>
      </c>
      <c r="V568" s="80">
        <f t="shared" si="132"/>
        <v>90224.910956670443</v>
      </c>
      <c r="W568" s="80">
        <f t="shared" si="133"/>
        <v>42368.566500000001</v>
      </c>
      <c r="X568" s="80">
        <f t="shared" si="134"/>
        <v>47856.344456670442</v>
      </c>
      <c r="Y568" s="120"/>
    </row>
    <row r="569" spans="1:25">
      <c r="A569" s="77">
        <v>557</v>
      </c>
      <c r="B569" s="79">
        <v>1</v>
      </c>
      <c r="C569" s="78">
        <v>58</v>
      </c>
      <c r="D569" s="78">
        <f t="shared" si="120"/>
        <v>65</v>
      </c>
      <c r="E569" s="79">
        <f t="shared" si="121"/>
        <v>65</v>
      </c>
      <c r="F569" s="79">
        <v>24</v>
      </c>
      <c r="G569" s="79">
        <f t="shared" si="122"/>
        <v>11</v>
      </c>
      <c r="H569" s="79">
        <f t="shared" si="123"/>
        <v>7</v>
      </c>
      <c r="I569" s="80">
        <v>1585.58</v>
      </c>
      <c r="J569" s="80">
        <f>'Fator aplicado no salr'!$I$33*I569</f>
        <v>1401.6907851590349</v>
      </c>
      <c r="K569" s="79">
        <f t="shared" si="124"/>
        <v>7</v>
      </c>
      <c r="L569" s="92">
        <f t="shared" si="125"/>
        <v>0.66505711362233577</v>
      </c>
      <c r="M569" s="79">
        <f t="shared" si="126"/>
        <v>65</v>
      </c>
      <c r="N569" s="79">
        <f>VLOOKUP(D569,'IBGE 2014'!$A$9:$I$120,3,0)/VLOOKUP(C569,'IBGE 2014'!$A$9:$I$120,3,0)</f>
        <v>0.91816673421960171</v>
      </c>
      <c r="O569" s="79">
        <f>VLOOKUP(D569,'IBGE 2014'!$A$9:$I$120,6,0)</f>
        <v>10.361611814973374</v>
      </c>
      <c r="P569" s="80">
        <f t="shared" si="127"/>
        <v>115293.11830575066</v>
      </c>
      <c r="Q569" s="80">
        <f t="shared" si="128"/>
        <v>31021.8727</v>
      </c>
      <c r="R569" s="80">
        <f t="shared" si="129"/>
        <v>84271.24560575065</v>
      </c>
      <c r="S569" s="80">
        <f t="shared" si="130"/>
        <v>6</v>
      </c>
      <c r="T569" s="80">
        <f t="shared" si="131"/>
        <v>0.70496054043967604</v>
      </c>
      <c r="U569" s="80">
        <f>VLOOKUP(D569,'IBGE 2014'!$A$9:$I$120,3,0)/VLOOKUP(C569+1,'IBGE 2014'!$A$9:$I$120,3,0)</f>
        <v>0.9271441851467348</v>
      </c>
      <c r="V569" s="80">
        <f t="shared" si="132"/>
        <v>123405.63064985526</v>
      </c>
      <c r="W569" s="80">
        <f t="shared" si="133"/>
        <v>26590.176599999999</v>
      </c>
      <c r="X569" s="80">
        <f t="shared" si="134"/>
        <v>96815.454049855267</v>
      </c>
      <c r="Y569" s="120"/>
    </row>
    <row r="570" spans="1:25">
      <c r="A570" s="77">
        <v>558</v>
      </c>
      <c r="B570" s="79">
        <v>1</v>
      </c>
      <c r="C570" s="78">
        <v>51</v>
      </c>
      <c r="D570" s="78">
        <f t="shared" si="120"/>
        <v>62</v>
      </c>
      <c r="E570" s="79">
        <f t="shared" si="121"/>
        <v>65</v>
      </c>
      <c r="F570" s="79">
        <v>24</v>
      </c>
      <c r="G570" s="79">
        <f t="shared" si="122"/>
        <v>11</v>
      </c>
      <c r="H570" s="79">
        <f t="shared" si="123"/>
        <v>11</v>
      </c>
      <c r="I570" s="80">
        <v>1503.34</v>
      </c>
      <c r="J570" s="80">
        <f>'Fator aplicado no salr'!$I$33*I570</f>
        <v>1328.9886508160948</v>
      </c>
      <c r="K570" s="79">
        <f t="shared" si="124"/>
        <v>11</v>
      </c>
      <c r="L570" s="92">
        <f t="shared" si="125"/>
        <v>0.52678752539162021</v>
      </c>
      <c r="M570" s="79">
        <f t="shared" si="126"/>
        <v>62</v>
      </c>
      <c r="N570" s="79">
        <f>VLOOKUP(D570,'IBGE 2014'!$A$9:$I$120,3,0)/VLOOKUP(C570,'IBGE 2014'!$A$9:$I$120,3,0)</f>
        <v>0.90928027360627928</v>
      </c>
      <c r="O570" s="79">
        <f>VLOOKUP(D570,'IBGE 2014'!$A$9:$I$120,6,0)</f>
        <v>11.049834511016218</v>
      </c>
      <c r="P570" s="80">
        <f t="shared" si="127"/>
        <v>91443.670439426176</v>
      </c>
      <c r="Q570" s="80">
        <f t="shared" si="128"/>
        <v>46220.188299999994</v>
      </c>
      <c r="R570" s="80">
        <f t="shared" si="129"/>
        <v>45223.482139426182</v>
      </c>
      <c r="S570" s="80">
        <f t="shared" si="130"/>
        <v>10</v>
      </c>
      <c r="T570" s="80">
        <f t="shared" si="131"/>
        <v>0.55839477691511752</v>
      </c>
      <c r="U570" s="80">
        <f>VLOOKUP(D570,'IBGE 2014'!$A$9:$I$120,3,0)/VLOOKUP(C570+1,'IBGE 2014'!$A$9:$I$120,3,0)</f>
        <v>0.91465814277918578</v>
      </c>
      <c r="V570" s="80">
        <f t="shared" si="132"/>
        <v>97503.577513888697</v>
      </c>
      <c r="W570" s="80">
        <f t="shared" si="133"/>
        <v>42018.352999999996</v>
      </c>
      <c r="X570" s="80">
        <f t="shared" si="134"/>
        <v>55485.224513888701</v>
      </c>
      <c r="Y570" s="120"/>
    </row>
    <row r="571" spans="1:25">
      <c r="A571" s="77">
        <v>559</v>
      </c>
      <c r="B571" s="79">
        <v>2</v>
      </c>
      <c r="C571" s="78">
        <v>52</v>
      </c>
      <c r="D571" s="78">
        <f t="shared" si="120"/>
        <v>58</v>
      </c>
      <c r="E571" s="79">
        <f t="shared" si="121"/>
        <v>60</v>
      </c>
      <c r="F571" s="79">
        <v>24</v>
      </c>
      <c r="G571" s="79">
        <f t="shared" si="122"/>
        <v>6</v>
      </c>
      <c r="H571" s="79">
        <f t="shared" si="123"/>
        <v>6</v>
      </c>
      <c r="I571" s="80">
        <v>1528.4</v>
      </c>
      <c r="J571" s="80">
        <f>'Fator aplicado no salr'!$I$33*I571</f>
        <v>1351.1422924337273</v>
      </c>
      <c r="K571" s="79">
        <f t="shared" si="124"/>
        <v>6</v>
      </c>
      <c r="L571" s="92">
        <f t="shared" si="125"/>
        <v>0.70496054043967604</v>
      </c>
      <c r="M571" s="79">
        <f t="shared" si="126"/>
        <v>58</v>
      </c>
      <c r="N571" s="79">
        <f>VLOOKUP(D571,'IBGE 2014'!$A$9:$I$120,3,0)/VLOOKUP(C571,'IBGE 2014'!$A$9:$I$120,3,0)</f>
        <v>0.95515470463825847</v>
      </c>
      <c r="O571" s="79">
        <f>VLOOKUP(D571,'IBGE 2014'!$A$9:$I$120,6,0)</f>
        <v>11.890960856490537</v>
      </c>
      <c r="P571" s="80">
        <f t="shared" si="127"/>
        <v>140637.10486429645</v>
      </c>
      <c r="Q571" s="80">
        <f t="shared" si="128"/>
        <v>25631.267999999996</v>
      </c>
      <c r="R571" s="80">
        <f t="shared" si="129"/>
        <v>115005.83686429645</v>
      </c>
      <c r="S571" s="80">
        <f t="shared" si="130"/>
        <v>5</v>
      </c>
      <c r="T571" s="80">
        <f t="shared" si="131"/>
        <v>0.74725817286605678</v>
      </c>
      <c r="U571" s="80">
        <f>VLOOKUP(D571,'IBGE 2014'!$A$9:$I$120,3,0)/VLOOKUP(C571+1,'IBGE 2014'!$A$9:$I$120,3,0)</f>
        <v>0.96123194533181622</v>
      </c>
      <c r="V571" s="80">
        <f t="shared" si="132"/>
        <v>150023.83370187628</v>
      </c>
      <c r="W571" s="80">
        <f t="shared" si="133"/>
        <v>21359.39</v>
      </c>
      <c r="X571" s="80">
        <f t="shared" si="134"/>
        <v>128664.44370187628</v>
      </c>
      <c r="Y571" s="120"/>
    </row>
    <row r="572" spans="1:25">
      <c r="A572" s="77">
        <v>560</v>
      </c>
      <c r="B572" s="79">
        <v>1</v>
      </c>
      <c r="C572" s="78">
        <v>48</v>
      </c>
      <c r="D572" s="78">
        <f t="shared" si="120"/>
        <v>60</v>
      </c>
      <c r="E572" s="79">
        <f t="shared" si="121"/>
        <v>65</v>
      </c>
      <c r="F572" s="79">
        <v>24</v>
      </c>
      <c r="G572" s="79">
        <f t="shared" si="122"/>
        <v>11</v>
      </c>
      <c r="H572" s="79">
        <f t="shared" si="123"/>
        <v>12</v>
      </c>
      <c r="I572" s="80">
        <v>1503.34</v>
      </c>
      <c r="J572" s="80">
        <f>'Fator aplicado no salr'!$I$33*I572</f>
        <v>1328.9886508160948</v>
      </c>
      <c r="K572" s="79">
        <f t="shared" si="124"/>
        <v>12</v>
      </c>
      <c r="L572" s="92">
        <f t="shared" si="125"/>
        <v>0.49696936357700011</v>
      </c>
      <c r="M572" s="79">
        <f t="shared" si="126"/>
        <v>60</v>
      </c>
      <c r="N572" s="79">
        <f>VLOOKUP(D572,'IBGE 2014'!$A$9:$I$120,3,0)/VLOOKUP(C572,'IBGE 2014'!$A$9:$I$120,3,0)</f>
        <v>0.91646859270948466</v>
      </c>
      <c r="O572" s="79">
        <f>VLOOKUP(D572,'IBGE 2014'!$A$9:$I$120,6,0)</f>
        <v>11.482229001501651</v>
      </c>
      <c r="P572" s="80">
        <f t="shared" si="127"/>
        <v>90352.054393290397</v>
      </c>
      <c r="Q572" s="80">
        <f t="shared" si="128"/>
        <v>50422.0236</v>
      </c>
      <c r="R572" s="80">
        <f t="shared" si="129"/>
        <v>39930.030793290396</v>
      </c>
      <c r="S572" s="80">
        <f t="shared" si="130"/>
        <v>11</v>
      </c>
      <c r="T572" s="80">
        <f t="shared" si="131"/>
        <v>0.52678752539162021</v>
      </c>
      <c r="U572" s="80">
        <f>VLOOKUP(D572,'IBGE 2014'!$A$9:$I$120,3,0)/VLOOKUP(C572+1,'IBGE 2014'!$A$9:$I$120,3,0)</f>
        <v>0.92081167538083242</v>
      </c>
      <c r="V572" s="80">
        <f t="shared" si="132"/>
        <v>96227.040267751348</v>
      </c>
      <c r="W572" s="80">
        <f t="shared" si="133"/>
        <v>46220.188299999994</v>
      </c>
      <c r="X572" s="80">
        <f t="shared" si="134"/>
        <v>50006.851967751354</v>
      </c>
      <c r="Y572" s="120"/>
    </row>
    <row r="573" spans="1:25">
      <c r="A573" s="77">
        <v>561</v>
      </c>
      <c r="B573" s="79">
        <v>1</v>
      </c>
      <c r="C573" s="78">
        <v>55</v>
      </c>
      <c r="D573" s="78">
        <f t="shared" si="120"/>
        <v>65</v>
      </c>
      <c r="E573" s="79">
        <f t="shared" si="121"/>
        <v>65</v>
      </c>
      <c r="F573" s="79">
        <v>24</v>
      </c>
      <c r="G573" s="79">
        <f t="shared" si="122"/>
        <v>11</v>
      </c>
      <c r="H573" s="79">
        <f t="shared" si="123"/>
        <v>10</v>
      </c>
      <c r="I573" s="80">
        <v>1503.34</v>
      </c>
      <c r="J573" s="80">
        <f>'Fator aplicado no salr'!$I$33*I573</f>
        <v>1328.9886508160948</v>
      </c>
      <c r="K573" s="79">
        <f t="shared" si="124"/>
        <v>10</v>
      </c>
      <c r="L573" s="92">
        <f t="shared" si="125"/>
        <v>0.55839477691511752</v>
      </c>
      <c r="M573" s="79">
        <f t="shared" si="126"/>
        <v>65</v>
      </c>
      <c r="N573" s="79">
        <f>VLOOKUP(D573,'IBGE 2014'!$A$9:$I$120,3,0)/VLOOKUP(C573,'IBGE 2014'!$A$9:$I$120,3,0)</f>
        <v>0.89513477082778847</v>
      </c>
      <c r="O573" s="79">
        <f>VLOOKUP(D573,'IBGE 2014'!$A$9:$I$120,6,0)</f>
        <v>10.361611814973374</v>
      </c>
      <c r="P573" s="80">
        <f t="shared" si="127"/>
        <v>89479.12264086034</v>
      </c>
      <c r="Q573" s="80">
        <f t="shared" si="128"/>
        <v>42018.352999999996</v>
      </c>
      <c r="R573" s="80">
        <f t="shared" si="129"/>
        <v>47460.769640860344</v>
      </c>
      <c r="S573" s="80">
        <f t="shared" si="130"/>
        <v>9</v>
      </c>
      <c r="T573" s="80">
        <f t="shared" si="131"/>
        <v>0.59189846353002462</v>
      </c>
      <c r="U573" s="80">
        <f>VLOOKUP(D573,'IBGE 2014'!$A$9:$I$120,3,0)/VLOOKUP(C573+1,'IBGE 2014'!$A$9:$I$120,3,0)</f>
        <v>0.90220492889905368</v>
      </c>
      <c r="V573" s="80">
        <f t="shared" si="132"/>
        <v>95597.019127993248</v>
      </c>
      <c r="W573" s="80">
        <f t="shared" si="133"/>
        <v>37816.517699999997</v>
      </c>
      <c r="X573" s="80">
        <f t="shared" si="134"/>
        <v>57780.501427993251</v>
      </c>
      <c r="Y573" s="120"/>
    </row>
    <row r="574" spans="1:25">
      <c r="A574" s="77">
        <v>562</v>
      </c>
      <c r="B574" s="79">
        <v>2</v>
      </c>
      <c r="C574" s="78">
        <v>49</v>
      </c>
      <c r="D574" s="78">
        <f t="shared" si="120"/>
        <v>55</v>
      </c>
      <c r="E574" s="79">
        <f t="shared" si="121"/>
        <v>60</v>
      </c>
      <c r="F574" s="79">
        <v>24</v>
      </c>
      <c r="G574" s="79">
        <f t="shared" si="122"/>
        <v>6</v>
      </c>
      <c r="H574" s="79">
        <f t="shared" si="123"/>
        <v>6</v>
      </c>
      <c r="I574" s="80">
        <v>2120.11</v>
      </c>
      <c r="J574" s="80">
        <f>'Fator aplicado no salr'!$I$33*I574</f>
        <v>1874.2281376679334</v>
      </c>
      <c r="K574" s="79">
        <f t="shared" si="124"/>
        <v>6</v>
      </c>
      <c r="L574" s="92">
        <f t="shared" si="125"/>
        <v>0.70496054043967604</v>
      </c>
      <c r="M574" s="79">
        <f t="shared" si="126"/>
        <v>55</v>
      </c>
      <c r="N574" s="79">
        <f>VLOOKUP(D574,'IBGE 2014'!$A$9:$I$120,3,0)/VLOOKUP(C574,'IBGE 2014'!$A$9:$I$120,3,0)</f>
        <v>0.96373216126033501</v>
      </c>
      <c r="O574" s="79">
        <f>VLOOKUP(D574,'IBGE 2014'!$A$9:$I$120,6,0)</f>
        <v>12.461864196915771</v>
      </c>
      <c r="P574" s="80">
        <f t="shared" si="127"/>
        <v>206286.10741963712</v>
      </c>
      <c r="Q574" s="80">
        <f t="shared" si="128"/>
        <v>35554.244700000003</v>
      </c>
      <c r="R574" s="80">
        <f t="shared" si="129"/>
        <v>170731.86271963711</v>
      </c>
      <c r="S574" s="80">
        <f t="shared" si="130"/>
        <v>5</v>
      </c>
      <c r="T574" s="80">
        <f t="shared" si="131"/>
        <v>0.74725817286605678</v>
      </c>
      <c r="U574" s="80">
        <f>VLOOKUP(D574,'IBGE 2014'!$A$9:$I$120,3,0)/VLOOKUP(C574+1,'IBGE 2014'!$A$9:$I$120,3,0)</f>
        <v>0.96864926052612155</v>
      </c>
      <c r="V574" s="80">
        <f t="shared" si="132"/>
        <v>219778.92514905715</v>
      </c>
      <c r="W574" s="80">
        <f t="shared" si="133"/>
        <v>29628.537250000005</v>
      </c>
      <c r="X574" s="80">
        <f t="shared" si="134"/>
        <v>190150.38789905715</v>
      </c>
      <c r="Y574" s="120"/>
    </row>
    <row r="575" spans="1:25">
      <c r="A575" s="77">
        <v>563</v>
      </c>
      <c r="B575" s="79">
        <v>1</v>
      </c>
      <c r="C575" s="78">
        <v>54</v>
      </c>
      <c r="D575" s="78">
        <f t="shared" si="120"/>
        <v>65</v>
      </c>
      <c r="E575" s="79">
        <f t="shared" si="121"/>
        <v>65</v>
      </c>
      <c r="F575" s="79">
        <v>24</v>
      </c>
      <c r="G575" s="79">
        <f t="shared" si="122"/>
        <v>11</v>
      </c>
      <c r="H575" s="79">
        <f t="shared" si="123"/>
        <v>11</v>
      </c>
      <c r="I575" s="80">
        <v>1378.07</v>
      </c>
      <c r="J575" s="80">
        <f>'Fator aplicado no salr'!$I$33*I575</f>
        <v>1218.2469634481461</v>
      </c>
      <c r="K575" s="79">
        <f t="shared" si="124"/>
        <v>11</v>
      </c>
      <c r="L575" s="92">
        <f t="shared" si="125"/>
        <v>0.52678752539162021</v>
      </c>
      <c r="M575" s="79">
        <f t="shared" si="126"/>
        <v>65</v>
      </c>
      <c r="N575" s="79">
        <f>VLOOKUP(D575,'IBGE 2014'!$A$9:$I$120,3,0)/VLOOKUP(C575,'IBGE 2014'!$A$9:$I$120,3,0)</f>
        <v>0.88860681635273953</v>
      </c>
      <c r="O575" s="79">
        <f>VLOOKUP(D575,'IBGE 2014'!$A$9:$I$120,6,0)</f>
        <v>10.361611814973374</v>
      </c>
      <c r="P575" s="80">
        <f t="shared" si="127"/>
        <v>76815.901230144053</v>
      </c>
      <c r="Q575" s="80">
        <f t="shared" si="128"/>
        <v>42368.762149999995</v>
      </c>
      <c r="R575" s="80">
        <f t="shared" si="129"/>
        <v>34447.139080144058</v>
      </c>
      <c r="S575" s="80">
        <f t="shared" si="130"/>
        <v>10</v>
      </c>
      <c r="T575" s="80">
        <f t="shared" si="131"/>
        <v>0.55839477691511752</v>
      </c>
      <c r="U575" s="80">
        <f>VLOOKUP(D575,'IBGE 2014'!$A$9:$I$120,3,0)/VLOOKUP(C575+1,'IBGE 2014'!$A$9:$I$120,3,0)</f>
        <v>0.89513477082778847</v>
      </c>
      <c r="V575" s="80">
        <f t="shared" si="132"/>
        <v>82023.025089261515</v>
      </c>
      <c r="W575" s="80">
        <f t="shared" si="133"/>
        <v>38517.056499999992</v>
      </c>
      <c r="X575" s="80">
        <f t="shared" si="134"/>
        <v>43505.968589261523</v>
      </c>
      <c r="Y575" s="120"/>
    </row>
    <row r="576" spans="1:25">
      <c r="A576" s="77">
        <v>564</v>
      </c>
      <c r="B576" s="79">
        <v>2</v>
      </c>
      <c r="C576" s="78">
        <v>42</v>
      </c>
      <c r="D576" s="78">
        <f t="shared" si="120"/>
        <v>55</v>
      </c>
      <c r="E576" s="79">
        <f t="shared" si="121"/>
        <v>60</v>
      </c>
      <c r="F576" s="79">
        <v>24</v>
      </c>
      <c r="G576" s="79">
        <f t="shared" si="122"/>
        <v>6</v>
      </c>
      <c r="H576" s="79">
        <f t="shared" si="123"/>
        <v>13</v>
      </c>
      <c r="I576" s="80">
        <v>1204.5999999999999</v>
      </c>
      <c r="J576" s="80">
        <f>'Fator aplicado no salr'!$I$33*I576</f>
        <v>1064.895318938542</v>
      </c>
      <c r="K576" s="79">
        <f t="shared" si="124"/>
        <v>13</v>
      </c>
      <c r="L576" s="92">
        <f t="shared" si="125"/>
        <v>0.46883902224245294</v>
      </c>
      <c r="M576" s="79">
        <f t="shared" si="126"/>
        <v>55</v>
      </c>
      <c r="N576" s="79">
        <f>VLOOKUP(D576,'IBGE 2014'!$A$9:$I$120,3,0)/VLOOKUP(C576,'IBGE 2014'!$A$9:$I$120,3,0)</f>
        <v>0.93831455410920073</v>
      </c>
      <c r="O576" s="79">
        <f>VLOOKUP(D576,'IBGE 2014'!$A$9:$I$120,6,0)</f>
        <v>12.461864196915771</v>
      </c>
      <c r="P576" s="80">
        <f t="shared" si="127"/>
        <v>75893.658495887634</v>
      </c>
      <c r="Q576" s="80">
        <f t="shared" si="128"/>
        <v>43769.140999999996</v>
      </c>
      <c r="R576" s="80">
        <f t="shared" si="129"/>
        <v>32124.517495887638</v>
      </c>
      <c r="S576" s="80">
        <f t="shared" si="130"/>
        <v>12</v>
      </c>
      <c r="T576" s="80">
        <f t="shared" si="131"/>
        <v>0.49696936357700011</v>
      </c>
      <c r="U576" s="80">
        <f>VLOOKUP(D576,'IBGE 2014'!$A$9:$I$120,3,0)/VLOOKUP(C576+1,'IBGE 2014'!$A$9:$I$120,3,0)</f>
        <v>0.9411543451707014</v>
      </c>
      <c r="V576" s="80">
        <f t="shared" si="132"/>
        <v>80690.750154721376</v>
      </c>
      <c r="W576" s="80">
        <f t="shared" si="133"/>
        <v>40402.283999999992</v>
      </c>
      <c r="X576" s="80">
        <f t="shared" si="134"/>
        <v>40288.466154721384</v>
      </c>
      <c r="Y576" s="120"/>
    </row>
    <row r="577" spans="1:25">
      <c r="A577" s="77">
        <v>565</v>
      </c>
      <c r="B577" s="79">
        <v>2</v>
      </c>
      <c r="C577" s="78">
        <v>43</v>
      </c>
      <c r="D577" s="78">
        <f t="shared" si="120"/>
        <v>55</v>
      </c>
      <c r="E577" s="79">
        <f t="shared" si="121"/>
        <v>60</v>
      </c>
      <c r="F577" s="79">
        <v>24</v>
      </c>
      <c r="G577" s="79">
        <f t="shared" si="122"/>
        <v>6</v>
      </c>
      <c r="H577" s="79">
        <f t="shared" si="123"/>
        <v>12</v>
      </c>
      <c r="I577" s="80">
        <v>1156.42</v>
      </c>
      <c r="J577" s="80">
        <f>'Fator aplicado no salr'!$I$33*I577</f>
        <v>1022.3030422770288</v>
      </c>
      <c r="K577" s="79">
        <f t="shared" si="124"/>
        <v>12</v>
      </c>
      <c r="L577" s="92">
        <f t="shared" si="125"/>
        <v>0.49696936357700011</v>
      </c>
      <c r="M577" s="79">
        <f t="shared" si="126"/>
        <v>55</v>
      </c>
      <c r="N577" s="79">
        <f>VLOOKUP(D577,'IBGE 2014'!$A$9:$I$120,3,0)/VLOOKUP(C577,'IBGE 2014'!$A$9:$I$120,3,0)</f>
        <v>0.9411543451707014</v>
      </c>
      <c r="O577" s="79">
        <f>VLOOKUP(D577,'IBGE 2014'!$A$9:$I$120,6,0)</f>
        <v>12.461864196915771</v>
      </c>
      <c r="P577" s="80">
        <f t="shared" si="127"/>
        <v>77463.388090588516</v>
      </c>
      <c r="Q577" s="80">
        <f t="shared" si="128"/>
        <v>38786.326800000003</v>
      </c>
      <c r="R577" s="80">
        <f t="shared" si="129"/>
        <v>38677.061290588514</v>
      </c>
      <c r="S577" s="80">
        <f t="shared" si="130"/>
        <v>11</v>
      </c>
      <c r="T577" s="80">
        <f t="shared" si="131"/>
        <v>0.52678752539162021</v>
      </c>
      <c r="U577" s="80">
        <f>VLOOKUP(D577,'IBGE 2014'!$A$9:$I$120,3,0)/VLOOKUP(C577+1,'IBGE 2014'!$A$9:$I$120,3,0)</f>
        <v>0.94421459205506886</v>
      </c>
      <c r="V577" s="80">
        <f t="shared" si="132"/>
        <v>82378.183202465021</v>
      </c>
      <c r="W577" s="80">
        <f t="shared" si="133"/>
        <v>35554.132900000004</v>
      </c>
      <c r="X577" s="80">
        <f t="shared" si="134"/>
        <v>46824.050302465017</v>
      </c>
      <c r="Y577" s="120"/>
    </row>
    <row r="578" spans="1:25">
      <c r="A578" s="77">
        <v>566</v>
      </c>
      <c r="B578" s="79">
        <v>1</v>
      </c>
      <c r="C578" s="78">
        <v>56</v>
      </c>
      <c r="D578" s="78">
        <f t="shared" si="120"/>
        <v>65</v>
      </c>
      <c r="E578" s="79">
        <f t="shared" si="121"/>
        <v>65</v>
      </c>
      <c r="F578" s="79">
        <v>24</v>
      </c>
      <c r="G578" s="79">
        <f t="shared" si="122"/>
        <v>11</v>
      </c>
      <c r="H578" s="79">
        <f t="shared" si="123"/>
        <v>9</v>
      </c>
      <c r="I578" s="80">
        <v>1252.79</v>
      </c>
      <c r="J578" s="80">
        <f>'Fator aplicado no salr'!$I$33*I578</f>
        <v>1107.4964358401262</v>
      </c>
      <c r="K578" s="79">
        <f t="shared" si="124"/>
        <v>9</v>
      </c>
      <c r="L578" s="92">
        <f t="shared" si="125"/>
        <v>0.59189846353002462</v>
      </c>
      <c r="M578" s="79">
        <f t="shared" si="126"/>
        <v>65</v>
      </c>
      <c r="N578" s="79">
        <f>VLOOKUP(D578,'IBGE 2014'!$A$9:$I$120,3,0)/VLOOKUP(C578,'IBGE 2014'!$A$9:$I$120,3,0)</f>
        <v>0.90220492889905368</v>
      </c>
      <c r="O578" s="79">
        <f>VLOOKUP(D578,'IBGE 2014'!$A$9:$I$120,6,0)</f>
        <v>10.361611814973374</v>
      </c>
      <c r="P578" s="80">
        <f t="shared" si="127"/>
        <v>79664.606538347041</v>
      </c>
      <c r="Q578" s="80">
        <f t="shared" si="128"/>
        <v>31513.93245</v>
      </c>
      <c r="R578" s="80">
        <f t="shared" si="129"/>
        <v>48150.674088347041</v>
      </c>
      <c r="S578" s="80">
        <f t="shared" si="130"/>
        <v>8</v>
      </c>
      <c r="T578" s="80">
        <f t="shared" si="131"/>
        <v>0.62741237134182615</v>
      </c>
      <c r="U578" s="80">
        <f>VLOOKUP(D578,'IBGE 2014'!$A$9:$I$120,3,0)/VLOOKUP(C578+1,'IBGE 2014'!$A$9:$I$120,3,0)</f>
        <v>0.90986809890589748</v>
      </c>
      <c r="V578" s="80">
        <f t="shared" si="132"/>
        <v>85161.739518491202</v>
      </c>
      <c r="W578" s="80">
        <f t="shared" si="133"/>
        <v>28012.384399999999</v>
      </c>
      <c r="X578" s="80">
        <f t="shared" si="134"/>
        <v>57149.355118491207</v>
      </c>
      <c r="Y578" s="120"/>
    </row>
    <row r="579" spans="1:25">
      <c r="A579" s="77">
        <v>567</v>
      </c>
      <c r="B579" s="79">
        <v>1</v>
      </c>
      <c r="C579" s="78">
        <v>48</v>
      </c>
      <c r="D579" s="78">
        <f t="shared" si="120"/>
        <v>60</v>
      </c>
      <c r="E579" s="79">
        <f t="shared" si="121"/>
        <v>65</v>
      </c>
      <c r="F579" s="79">
        <v>24</v>
      </c>
      <c r="G579" s="79">
        <f t="shared" si="122"/>
        <v>11</v>
      </c>
      <c r="H579" s="79">
        <f t="shared" si="123"/>
        <v>12</v>
      </c>
      <c r="I579" s="80">
        <v>2505.5700000000002</v>
      </c>
      <c r="J579" s="80">
        <f>'Fator aplicado no salr'!$I$33*I579</f>
        <v>2214.9840314401818</v>
      </c>
      <c r="K579" s="79">
        <f t="shared" si="124"/>
        <v>12</v>
      </c>
      <c r="L579" s="92">
        <f t="shared" si="125"/>
        <v>0.49696936357700011</v>
      </c>
      <c r="M579" s="79">
        <f t="shared" si="126"/>
        <v>60</v>
      </c>
      <c r="N579" s="79">
        <f>VLOOKUP(D579,'IBGE 2014'!$A$9:$I$120,3,0)/VLOOKUP(C579,'IBGE 2014'!$A$9:$I$120,3,0)</f>
        <v>0.91646859270948466</v>
      </c>
      <c r="O579" s="79">
        <f>VLOOKUP(D579,'IBGE 2014'!$A$9:$I$120,6,0)</f>
        <v>11.482229001501651</v>
      </c>
      <c r="P579" s="80">
        <f t="shared" si="127"/>
        <v>150586.9576584117</v>
      </c>
      <c r="Q579" s="80">
        <f t="shared" si="128"/>
        <v>84036.817800000004</v>
      </c>
      <c r="R579" s="80">
        <f t="shared" si="129"/>
        <v>66550.139858411698</v>
      </c>
      <c r="S579" s="80">
        <f t="shared" si="130"/>
        <v>11</v>
      </c>
      <c r="T579" s="80">
        <f t="shared" si="131"/>
        <v>0.52678752539162021</v>
      </c>
      <c r="U579" s="80">
        <f>VLOOKUP(D579,'IBGE 2014'!$A$9:$I$120,3,0)/VLOOKUP(C579+1,'IBGE 2014'!$A$9:$I$120,3,0)</f>
        <v>0.92081167538083242</v>
      </c>
      <c r="V579" s="80">
        <f t="shared" si="132"/>
        <v>160378.61380903173</v>
      </c>
      <c r="W579" s="80">
        <f t="shared" si="133"/>
        <v>77033.749649999998</v>
      </c>
      <c r="X579" s="80">
        <f t="shared" si="134"/>
        <v>83344.864159031727</v>
      </c>
      <c r="Y579" s="120"/>
    </row>
    <row r="580" spans="1:25">
      <c r="A580" s="77">
        <v>568</v>
      </c>
      <c r="B580" s="79">
        <v>1</v>
      </c>
      <c r="C580" s="78">
        <v>51</v>
      </c>
      <c r="D580" s="78">
        <f t="shared" si="120"/>
        <v>62</v>
      </c>
      <c r="E580" s="79">
        <f t="shared" si="121"/>
        <v>65</v>
      </c>
      <c r="F580" s="79">
        <v>24</v>
      </c>
      <c r="G580" s="79">
        <f t="shared" si="122"/>
        <v>11</v>
      </c>
      <c r="H580" s="79">
        <f t="shared" si="123"/>
        <v>11</v>
      </c>
      <c r="I580" s="80">
        <v>1252.79</v>
      </c>
      <c r="J580" s="80">
        <f>'Fator aplicado no salr'!$I$33*I580</f>
        <v>1107.4964358401262</v>
      </c>
      <c r="K580" s="79">
        <f t="shared" si="124"/>
        <v>11</v>
      </c>
      <c r="L580" s="92">
        <f t="shared" si="125"/>
        <v>0.52678752539162021</v>
      </c>
      <c r="M580" s="79">
        <f t="shared" si="126"/>
        <v>62</v>
      </c>
      <c r="N580" s="79">
        <f>VLOOKUP(D580,'IBGE 2014'!$A$9:$I$120,3,0)/VLOOKUP(C580,'IBGE 2014'!$A$9:$I$120,3,0)</f>
        <v>0.90928027360627928</v>
      </c>
      <c r="O580" s="79">
        <f>VLOOKUP(D580,'IBGE 2014'!$A$9:$I$120,6,0)</f>
        <v>11.049834511016218</v>
      </c>
      <c r="P580" s="80">
        <f t="shared" si="127"/>
        <v>76203.464212891777</v>
      </c>
      <c r="Q580" s="80">
        <f t="shared" si="128"/>
        <v>38517.028549999995</v>
      </c>
      <c r="R580" s="80">
        <f t="shared" si="129"/>
        <v>37686.435662891781</v>
      </c>
      <c r="S580" s="80">
        <f t="shared" si="130"/>
        <v>10</v>
      </c>
      <c r="T580" s="80">
        <f t="shared" si="131"/>
        <v>0.55839477691511752</v>
      </c>
      <c r="U580" s="80">
        <f>VLOOKUP(D580,'IBGE 2014'!$A$9:$I$120,3,0)/VLOOKUP(C580+1,'IBGE 2014'!$A$9:$I$120,3,0)</f>
        <v>0.91465814277918578</v>
      </c>
      <c r="V580" s="80">
        <f t="shared" si="132"/>
        <v>81253.413648026806</v>
      </c>
      <c r="W580" s="80">
        <f t="shared" si="133"/>
        <v>35015.480499999998</v>
      </c>
      <c r="X580" s="80">
        <f t="shared" si="134"/>
        <v>46237.933148026808</v>
      </c>
      <c r="Y580" s="120"/>
    </row>
    <row r="581" spans="1:25">
      <c r="A581" s="77">
        <v>569</v>
      </c>
      <c r="B581" s="79">
        <v>1</v>
      </c>
      <c r="C581" s="78">
        <v>49</v>
      </c>
      <c r="D581" s="78">
        <f t="shared" si="120"/>
        <v>61</v>
      </c>
      <c r="E581" s="79">
        <f t="shared" si="121"/>
        <v>65</v>
      </c>
      <c r="F581" s="79">
        <v>23</v>
      </c>
      <c r="G581" s="79">
        <f t="shared" si="122"/>
        <v>12</v>
      </c>
      <c r="H581" s="79">
        <f t="shared" si="123"/>
        <v>12</v>
      </c>
      <c r="I581" s="80">
        <v>1515.87</v>
      </c>
      <c r="J581" s="80">
        <f>'Fator aplicado no salr'!$I$33*I581</f>
        <v>1340.065471624911</v>
      </c>
      <c r="K581" s="79">
        <f t="shared" si="124"/>
        <v>12</v>
      </c>
      <c r="L581" s="92">
        <f t="shared" si="125"/>
        <v>0.49696936357700011</v>
      </c>
      <c r="M581" s="79">
        <f t="shared" si="126"/>
        <v>61</v>
      </c>
      <c r="N581" s="79">
        <f>VLOOKUP(D581,'IBGE 2014'!$A$9:$I$120,3,0)/VLOOKUP(C581,'IBGE 2014'!$A$9:$I$120,3,0)</f>
        <v>0.91058229836296523</v>
      </c>
      <c r="O581" s="79">
        <f>VLOOKUP(D581,'IBGE 2014'!$A$9:$I$120,6,0)</f>
        <v>11.26894206432668</v>
      </c>
      <c r="P581" s="80">
        <f t="shared" si="127"/>
        <v>88838.524303373721</v>
      </c>
      <c r="Q581" s="80">
        <f t="shared" si="128"/>
        <v>50842.279799999997</v>
      </c>
      <c r="R581" s="80">
        <f t="shared" si="129"/>
        <v>37996.244503373724</v>
      </c>
      <c r="S581" s="80">
        <f t="shared" si="130"/>
        <v>11</v>
      </c>
      <c r="T581" s="80">
        <f t="shared" si="131"/>
        <v>0.52678752539162021</v>
      </c>
      <c r="U581" s="80">
        <f>VLOOKUP(D581,'IBGE 2014'!$A$9:$I$120,3,0)/VLOOKUP(C581+1,'IBGE 2014'!$A$9:$I$120,3,0)</f>
        <v>0.91522821942973054</v>
      </c>
      <c r="V581" s="80">
        <f t="shared" si="132"/>
        <v>94649.298624388233</v>
      </c>
      <c r="W581" s="80">
        <f t="shared" si="133"/>
        <v>46605.423149999995</v>
      </c>
      <c r="X581" s="80">
        <f t="shared" si="134"/>
        <v>48043.875474388238</v>
      </c>
      <c r="Y581" s="120"/>
    </row>
    <row r="582" spans="1:25">
      <c r="A582" s="77">
        <v>570</v>
      </c>
      <c r="B582" s="79">
        <v>2</v>
      </c>
      <c r="C582" s="78">
        <v>54</v>
      </c>
      <c r="D582" s="78">
        <f t="shared" si="120"/>
        <v>55</v>
      </c>
      <c r="E582" s="79">
        <f t="shared" si="121"/>
        <v>60</v>
      </c>
      <c r="F582" s="79">
        <v>33</v>
      </c>
      <c r="G582" s="79">
        <f t="shared" si="122"/>
        <v>1</v>
      </c>
      <c r="H582" s="79">
        <f t="shared" si="123"/>
        <v>1</v>
      </c>
      <c r="I582" s="80">
        <v>1252.78</v>
      </c>
      <c r="J582" s="80">
        <f>'Fator aplicado no salr'!$I$33*I582</f>
        <v>1107.4875956000553</v>
      </c>
      <c r="K582" s="79">
        <f t="shared" si="124"/>
        <v>1</v>
      </c>
      <c r="L582" s="92">
        <f t="shared" si="125"/>
        <v>0.94339622641509424</v>
      </c>
      <c r="M582" s="79">
        <f t="shared" si="126"/>
        <v>55</v>
      </c>
      <c r="N582" s="79">
        <f>VLOOKUP(D582,'IBGE 2014'!$A$9:$I$120,3,0)/VLOOKUP(C582,'IBGE 2014'!$A$9:$I$120,3,0)</f>
        <v>0.99270729426697146</v>
      </c>
      <c r="O582" s="79">
        <f>VLOOKUP(D582,'IBGE 2014'!$A$9:$I$120,6,0)</f>
        <v>12.461864196915771</v>
      </c>
      <c r="P582" s="80">
        <f t="shared" si="127"/>
        <v>168027.58477802269</v>
      </c>
      <c r="Q582" s="80">
        <f t="shared" si="128"/>
        <v>3501.5200999999997</v>
      </c>
      <c r="R582" s="80">
        <f t="shared" si="129"/>
        <v>164526.0646780227</v>
      </c>
      <c r="S582" s="80">
        <f t="shared" si="130"/>
        <v>0</v>
      </c>
      <c r="T582" s="80">
        <f t="shared" si="131"/>
        <v>1</v>
      </c>
      <c r="U582" s="80">
        <f>VLOOKUP(D582,'IBGE 2014'!$A$9:$I$120,3,0)/VLOOKUP(C582+1,'IBGE 2014'!$A$9:$I$120,3,0)</f>
        <v>1</v>
      </c>
      <c r="V582" s="80">
        <f t="shared" si="132"/>
        <v>179417.68020977659</v>
      </c>
      <c r="W582" s="80">
        <f t="shared" si="133"/>
        <v>0</v>
      </c>
      <c r="X582" s="80">
        <f t="shared" si="134"/>
        <v>179417.68020977659</v>
      </c>
      <c r="Y582" s="120"/>
    </row>
    <row r="583" spans="1:25">
      <c r="A583" s="77">
        <v>571</v>
      </c>
      <c r="B583" s="79">
        <v>2</v>
      </c>
      <c r="C583" s="78">
        <v>48</v>
      </c>
      <c r="D583" s="78">
        <f t="shared" si="120"/>
        <v>55</v>
      </c>
      <c r="E583" s="79">
        <f t="shared" si="121"/>
        <v>60</v>
      </c>
      <c r="F583" s="79">
        <v>23</v>
      </c>
      <c r="G583" s="79">
        <f t="shared" si="122"/>
        <v>7</v>
      </c>
      <c r="H583" s="79">
        <f t="shared" si="123"/>
        <v>7</v>
      </c>
      <c r="I583" s="80">
        <v>1349.16</v>
      </c>
      <c r="J583" s="80">
        <f>'Fator aplicado no salr'!$I$33*I583</f>
        <v>1192.6898294032239</v>
      </c>
      <c r="K583" s="79">
        <f t="shared" si="124"/>
        <v>7</v>
      </c>
      <c r="L583" s="92">
        <f t="shared" si="125"/>
        <v>0.66505711362233577</v>
      </c>
      <c r="M583" s="79">
        <f t="shared" si="126"/>
        <v>55</v>
      </c>
      <c r="N583" s="79">
        <f>VLOOKUP(D583,'IBGE 2014'!$A$9:$I$120,3,0)/VLOOKUP(C583,'IBGE 2014'!$A$9:$I$120,3,0)</f>
        <v>0.95918664064922943</v>
      </c>
      <c r="O583" s="79">
        <f>VLOOKUP(D583,'IBGE 2014'!$A$9:$I$120,6,0)</f>
        <v>12.461864196915771</v>
      </c>
      <c r="P583" s="80">
        <f t="shared" si="127"/>
        <v>123258.2356663906</v>
      </c>
      <c r="Q583" s="80">
        <f t="shared" si="128"/>
        <v>26396.315400000003</v>
      </c>
      <c r="R583" s="80">
        <f t="shared" si="129"/>
        <v>96861.920266390589</v>
      </c>
      <c r="S583" s="80">
        <f t="shared" si="130"/>
        <v>6</v>
      </c>
      <c r="T583" s="80">
        <f t="shared" si="131"/>
        <v>0.70496054043967604</v>
      </c>
      <c r="U583" s="80">
        <f>VLOOKUP(D583,'IBGE 2014'!$A$9:$I$120,3,0)/VLOOKUP(C583+1,'IBGE 2014'!$A$9:$I$120,3,0)</f>
        <v>0.96373216126033501</v>
      </c>
      <c r="V583" s="80">
        <f t="shared" si="132"/>
        <v>131272.88899456992</v>
      </c>
      <c r="W583" s="80">
        <f t="shared" si="133"/>
        <v>22625.413200000003</v>
      </c>
      <c r="X583" s="80">
        <f t="shared" si="134"/>
        <v>108647.47579456991</v>
      </c>
      <c r="Y583" s="120"/>
    </row>
    <row r="584" spans="1:25">
      <c r="A584" s="77">
        <v>572</v>
      </c>
      <c r="B584" s="79">
        <v>1</v>
      </c>
      <c r="C584" s="78">
        <v>49</v>
      </c>
      <c r="D584" s="78">
        <f t="shared" si="120"/>
        <v>61</v>
      </c>
      <c r="E584" s="79">
        <f t="shared" si="121"/>
        <v>65</v>
      </c>
      <c r="F584" s="79">
        <v>23</v>
      </c>
      <c r="G584" s="79">
        <f t="shared" si="122"/>
        <v>12</v>
      </c>
      <c r="H584" s="79">
        <f t="shared" si="123"/>
        <v>12</v>
      </c>
      <c r="I584" s="80">
        <v>7398.87</v>
      </c>
      <c r="J584" s="80">
        <f>'Fator aplicado no salr'!$I$33*I584</f>
        <v>6540.7787053252623</v>
      </c>
      <c r="K584" s="79">
        <f t="shared" si="124"/>
        <v>12</v>
      </c>
      <c r="L584" s="92">
        <f t="shared" si="125"/>
        <v>0.49696936357700011</v>
      </c>
      <c r="M584" s="79">
        <f t="shared" si="126"/>
        <v>61</v>
      </c>
      <c r="N584" s="79">
        <f>VLOOKUP(D584,'IBGE 2014'!$A$9:$I$120,3,0)/VLOOKUP(C584,'IBGE 2014'!$A$9:$I$120,3,0)</f>
        <v>0.91058229836296523</v>
      </c>
      <c r="O584" s="79">
        <f>VLOOKUP(D584,'IBGE 2014'!$A$9:$I$120,6,0)</f>
        <v>11.26894206432668</v>
      </c>
      <c r="P584" s="80">
        <f t="shared" si="127"/>
        <v>433615.47646731092</v>
      </c>
      <c r="Q584" s="80">
        <f t="shared" si="128"/>
        <v>253272.44006226026</v>
      </c>
      <c r="R584" s="80">
        <f t="shared" si="129"/>
        <v>180343.03640505066</v>
      </c>
      <c r="S584" s="80">
        <f t="shared" si="130"/>
        <v>11</v>
      </c>
      <c r="T584" s="80">
        <f t="shared" si="131"/>
        <v>0.52678752539162021</v>
      </c>
      <c r="U584" s="80">
        <f>VLOOKUP(D584,'IBGE 2014'!$A$9:$I$120,3,0)/VLOOKUP(C584+1,'IBGE 2014'!$A$9:$I$120,3,0)</f>
        <v>0.91522821942973054</v>
      </c>
      <c r="V584" s="80">
        <f t="shared" si="132"/>
        <v>461977.5152968443</v>
      </c>
      <c r="W584" s="80">
        <f t="shared" si="133"/>
        <v>232927.11856889175</v>
      </c>
      <c r="X584" s="80">
        <f t="shared" si="134"/>
        <v>229050.39672795255</v>
      </c>
      <c r="Y584" s="120"/>
    </row>
    <row r="585" spans="1:25">
      <c r="A585" s="77">
        <v>573</v>
      </c>
      <c r="B585" s="79">
        <v>1</v>
      </c>
      <c r="C585" s="78">
        <v>49</v>
      </c>
      <c r="D585" s="78">
        <f t="shared" si="120"/>
        <v>61</v>
      </c>
      <c r="E585" s="79">
        <f t="shared" si="121"/>
        <v>65</v>
      </c>
      <c r="F585" s="79">
        <v>23</v>
      </c>
      <c r="G585" s="79">
        <f t="shared" si="122"/>
        <v>12</v>
      </c>
      <c r="H585" s="79">
        <f t="shared" si="123"/>
        <v>12</v>
      </c>
      <c r="I585" s="80">
        <v>4559.93</v>
      </c>
      <c r="J585" s="80">
        <f>'Fator aplicado no salr'!$I$33*I585</f>
        <v>4031.0875906420611</v>
      </c>
      <c r="K585" s="79">
        <f t="shared" si="124"/>
        <v>12</v>
      </c>
      <c r="L585" s="92">
        <f t="shared" si="125"/>
        <v>0.49696936357700011</v>
      </c>
      <c r="M585" s="79">
        <f t="shared" si="126"/>
        <v>61</v>
      </c>
      <c r="N585" s="79">
        <f>VLOOKUP(D585,'IBGE 2014'!$A$9:$I$120,3,0)/VLOOKUP(C585,'IBGE 2014'!$A$9:$I$120,3,0)</f>
        <v>0.91058229836296523</v>
      </c>
      <c r="O585" s="79">
        <f>VLOOKUP(D585,'IBGE 2014'!$A$9:$I$120,6,0)</f>
        <v>11.26894206432668</v>
      </c>
      <c r="P585" s="80">
        <f t="shared" si="127"/>
        <v>267237.59433637647</v>
      </c>
      <c r="Q585" s="80">
        <f t="shared" si="128"/>
        <v>152940.05219999998</v>
      </c>
      <c r="R585" s="80">
        <f t="shared" si="129"/>
        <v>114297.54213637649</v>
      </c>
      <c r="S585" s="80">
        <f t="shared" si="130"/>
        <v>11</v>
      </c>
      <c r="T585" s="80">
        <f t="shared" si="131"/>
        <v>0.52678752539162021</v>
      </c>
      <c r="U585" s="80">
        <f>VLOOKUP(D585,'IBGE 2014'!$A$9:$I$120,3,0)/VLOOKUP(C585+1,'IBGE 2014'!$A$9:$I$120,3,0)</f>
        <v>0.91522821942973054</v>
      </c>
      <c r="V585" s="80">
        <f t="shared" si="132"/>
        <v>284717.14347292751</v>
      </c>
      <c r="W585" s="80">
        <f t="shared" si="133"/>
        <v>140195.04785</v>
      </c>
      <c r="X585" s="80">
        <f t="shared" si="134"/>
        <v>144522.0956229275</v>
      </c>
      <c r="Y585" s="120"/>
    </row>
    <row r="586" spans="1:25">
      <c r="A586" s="77">
        <v>574</v>
      </c>
      <c r="B586" s="79">
        <v>1</v>
      </c>
      <c r="C586" s="78">
        <v>51</v>
      </c>
      <c r="D586" s="78">
        <f t="shared" si="120"/>
        <v>63</v>
      </c>
      <c r="E586" s="79">
        <f t="shared" si="121"/>
        <v>65</v>
      </c>
      <c r="F586" s="79">
        <v>23</v>
      </c>
      <c r="G586" s="79">
        <f t="shared" si="122"/>
        <v>12</v>
      </c>
      <c r="H586" s="79">
        <f t="shared" si="123"/>
        <v>12</v>
      </c>
      <c r="I586" s="80">
        <v>4132.43</v>
      </c>
      <c r="J586" s="80">
        <f>'Fator aplicado no salr'!$I$33*I586</f>
        <v>3653.1673276118213</v>
      </c>
      <c r="K586" s="79">
        <f t="shared" si="124"/>
        <v>12</v>
      </c>
      <c r="L586" s="92">
        <f t="shared" si="125"/>
        <v>0.49696936357700011</v>
      </c>
      <c r="M586" s="79">
        <f t="shared" si="126"/>
        <v>63</v>
      </c>
      <c r="N586" s="79">
        <f>VLOOKUP(D586,'IBGE 2014'!$A$9:$I$120,3,0)/VLOOKUP(C586,'IBGE 2014'!$A$9:$I$120,3,0)</f>
        <v>0.89760162388350362</v>
      </c>
      <c r="O586" s="79">
        <f>VLOOKUP(D586,'IBGE 2014'!$A$9:$I$120,6,0)</f>
        <v>10.825249101319233</v>
      </c>
      <c r="P586" s="80">
        <f t="shared" si="127"/>
        <v>229331.68517165486</v>
      </c>
      <c r="Q586" s="80">
        <f t="shared" si="128"/>
        <v>138601.70220000003</v>
      </c>
      <c r="R586" s="80">
        <f t="shared" si="129"/>
        <v>90729.982971654827</v>
      </c>
      <c r="S586" s="80">
        <f t="shared" si="130"/>
        <v>11</v>
      </c>
      <c r="T586" s="80">
        <f t="shared" si="131"/>
        <v>0.52678752539162021</v>
      </c>
      <c r="U586" s="80">
        <f>VLOOKUP(D586,'IBGE 2014'!$A$9:$I$120,3,0)/VLOOKUP(C586+1,'IBGE 2014'!$A$9:$I$120,3,0)</f>
        <v>0.90291042056891824</v>
      </c>
      <c r="V586" s="80">
        <f t="shared" si="132"/>
        <v>244529.33302078285</v>
      </c>
      <c r="W586" s="80">
        <f t="shared" si="133"/>
        <v>127051.56035000001</v>
      </c>
      <c r="X586" s="80">
        <f t="shared" si="134"/>
        <v>117477.77267078284</v>
      </c>
      <c r="Y586" s="120"/>
    </row>
    <row r="587" spans="1:25">
      <c r="A587" s="77">
        <v>575</v>
      </c>
      <c r="B587" s="79">
        <v>1</v>
      </c>
      <c r="C587" s="78">
        <v>45</v>
      </c>
      <c r="D587" s="78">
        <f t="shared" si="120"/>
        <v>60</v>
      </c>
      <c r="E587" s="79">
        <f t="shared" si="121"/>
        <v>65</v>
      </c>
      <c r="F587" s="79">
        <v>23</v>
      </c>
      <c r="G587" s="79">
        <f t="shared" si="122"/>
        <v>12</v>
      </c>
      <c r="H587" s="79">
        <f t="shared" si="123"/>
        <v>15</v>
      </c>
      <c r="I587" s="80">
        <v>2601.54</v>
      </c>
      <c r="J587" s="80">
        <f>'Fator aplicado no salr'!$I$33*I587</f>
        <v>2299.8238154004439</v>
      </c>
      <c r="K587" s="79">
        <f t="shared" si="124"/>
        <v>15</v>
      </c>
      <c r="L587" s="92">
        <f t="shared" si="125"/>
        <v>0.41726506073553998</v>
      </c>
      <c r="M587" s="79">
        <f t="shared" si="126"/>
        <v>60</v>
      </c>
      <c r="N587" s="79">
        <f>VLOOKUP(D587,'IBGE 2014'!$A$9:$I$120,3,0)/VLOOKUP(C587,'IBGE 2014'!$A$9:$I$120,3,0)</f>
        <v>0.90532483645484907</v>
      </c>
      <c r="O587" s="79">
        <f>VLOOKUP(D587,'IBGE 2014'!$A$9:$I$120,6,0)</f>
        <v>11.482229001501651</v>
      </c>
      <c r="P587" s="80">
        <f t="shared" si="127"/>
        <v>129682.26264250153</v>
      </c>
      <c r="Q587" s="80">
        <f t="shared" si="128"/>
        <v>109069.56449999999</v>
      </c>
      <c r="R587" s="80">
        <f t="shared" si="129"/>
        <v>20612.69814250154</v>
      </c>
      <c r="S587" s="80">
        <f t="shared" si="130"/>
        <v>14</v>
      </c>
      <c r="T587" s="80">
        <f t="shared" si="131"/>
        <v>0.44230096437967248</v>
      </c>
      <c r="U587" s="80">
        <f>VLOOKUP(D587,'IBGE 2014'!$A$9:$I$120,3,0)/VLOOKUP(C587+1,'IBGE 2014'!$A$9:$I$120,3,0)</f>
        <v>0.90874809831371328</v>
      </c>
      <c r="V587" s="80">
        <f t="shared" si="132"/>
        <v>137982.9814724258</v>
      </c>
      <c r="W587" s="80">
        <f t="shared" si="133"/>
        <v>101798.26019999999</v>
      </c>
      <c r="X587" s="80">
        <f t="shared" si="134"/>
        <v>36184.721272425813</v>
      </c>
      <c r="Y587" s="120"/>
    </row>
    <row r="588" spans="1:25">
      <c r="A588" s="77">
        <v>576</v>
      </c>
      <c r="B588" s="79">
        <v>1</v>
      </c>
      <c r="C588" s="78">
        <v>45</v>
      </c>
      <c r="D588" s="78">
        <f t="shared" si="120"/>
        <v>60</v>
      </c>
      <c r="E588" s="79">
        <f t="shared" si="121"/>
        <v>65</v>
      </c>
      <c r="F588" s="79">
        <v>23</v>
      </c>
      <c r="G588" s="79">
        <f t="shared" si="122"/>
        <v>12</v>
      </c>
      <c r="H588" s="79">
        <f t="shared" si="123"/>
        <v>15</v>
      </c>
      <c r="I588" s="80">
        <v>7607.75</v>
      </c>
      <c r="J588" s="80">
        <f>'Fator aplicado no salr'!$I$33*I588</f>
        <v>6725.4336399258618</v>
      </c>
      <c r="K588" s="79">
        <f t="shared" si="124"/>
        <v>15</v>
      </c>
      <c r="L588" s="92">
        <f t="shared" si="125"/>
        <v>0.41726506073553998</v>
      </c>
      <c r="M588" s="79">
        <f t="shared" si="126"/>
        <v>60</v>
      </c>
      <c r="N588" s="79">
        <f>VLOOKUP(D588,'IBGE 2014'!$A$9:$I$120,3,0)/VLOOKUP(C588,'IBGE 2014'!$A$9:$I$120,3,0)</f>
        <v>0.90532483645484907</v>
      </c>
      <c r="O588" s="79">
        <f>VLOOKUP(D588,'IBGE 2014'!$A$9:$I$120,6,0)</f>
        <v>11.482229001501651</v>
      </c>
      <c r="P588" s="80">
        <f t="shared" si="127"/>
        <v>379233.15944344149</v>
      </c>
      <c r="Q588" s="80">
        <f t="shared" si="128"/>
        <v>324450.38316568622</v>
      </c>
      <c r="R588" s="80">
        <f t="shared" si="129"/>
        <v>54782.776277755271</v>
      </c>
      <c r="S588" s="80">
        <f t="shared" si="130"/>
        <v>14</v>
      </c>
      <c r="T588" s="80">
        <f t="shared" si="131"/>
        <v>0.44230096437967248</v>
      </c>
      <c r="U588" s="80">
        <f>VLOOKUP(D588,'IBGE 2014'!$A$9:$I$120,3,0)/VLOOKUP(C588+1,'IBGE 2014'!$A$9:$I$120,3,0)</f>
        <v>0.90874809831371328</v>
      </c>
      <c r="V588" s="80">
        <f t="shared" si="132"/>
        <v>403507.1639478337</v>
      </c>
      <c r="W588" s="80">
        <f t="shared" si="133"/>
        <v>303538.47630387277</v>
      </c>
      <c r="X588" s="80">
        <f t="shared" si="134"/>
        <v>99968.687643960933</v>
      </c>
      <c r="Y588" s="120"/>
    </row>
    <row r="589" spans="1:25">
      <c r="A589" s="77">
        <v>577</v>
      </c>
      <c r="B589" s="79">
        <v>1</v>
      </c>
      <c r="C589" s="78">
        <v>55</v>
      </c>
      <c r="D589" s="78">
        <f t="shared" si="120"/>
        <v>65</v>
      </c>
      <c r="E589" s="79">
        <f t="shared" si="121"/>
        <v>65</v>
      </c>
      <c r="F589" s="79">
        <v>23</v>
      </c>
      <c r="G589" s="79">
        <f t="shared" si="122"/>
        <v>12</v>
      </c>
      <c r="H589" s="79">
        <f t="shared" si="123"/>
        <v>10</v>
      </c>
      <c r="I589" s="80">
        <v>3496.7</v>
      </c>
      <c r="J589" s="80">
        <f>'Fator aplicado no salr'!$I$33*I589</f>
        <v>3091.1667455855886</v>
      </c>
      <c r="K589" s="79">
        <f t="shared" si="124"/>
        <v>10</v>
      </c>
      <c r="L589" s="92">
        <f t="shared" si="125"/>
        <v>0.55839477691511752</v>
      </c>
      <c r="M589" s="79">
        <f t="shared" si="126"/>
        <v>65</v>
      </c>
      <c r="N589" s="79">
        <f>VLOOKUP(D589,'IBGE 2014'!$A$9:$I$120,3,0)/VLOOKUP(C589,'IBGE 2014'!$A$9:$I$120,3,0)</f>
        <v>0.89513477082778847</v>
      </c>
      <c r="O589" s="79">
        <f>VLOOKUP(D589,'IBGE 2014'!$A$9:$I$120,6,0)</f>
        <v>10.361611814973374</v>
      </c>
      <c r="P589" s="80">
        <f t="shared" si="127"/>
        <v>208124.34189092045</v>
      </c>
      <c r="Q589" s="80">
        <f t="shared" si="128"/>
        <v>97732.764999999999</v>
      </c>
      <c r="R589" s="80">
        <f t="shared" si="129"/>
        <v>110391.57689092045</v>
      </c>
      <c r="S589" s="80">
        <f t="shared" si="130"/>
        <v>9</v>
      </c>
      <c r="T589" s="80">
        <f t="shared" si="131"/>
        <v>0.59189846353002462</v>
      </c>
      <c r="U589" s="80">
        <f>VLOOKUP(D589,'IBGE 2014'!$A$9:$I$120,3,0)/VLOOKUP(C589+1,'IBGE 2014'!$A$9:$I$120,3,0)</f>
        <v>0.90220492889905368</v>
      </c>
      <c r="V589" s="80">
        <f t="shared" si="132"/>
        <v>222354.28897312249</v>
      </c>
      <c r="W589" s="80">
        <f t="shared" si="133"/>
        <v>87959.488500000007</v>
      </c>
      <c r="X589" s="80">
        <f t="shared" si="134"/>
        <v>134394.80047312248</v>
      </c>
      <c r="Y589" s="120"/>
    </row>
    <row r="590" spans="1:25">
      <c r="A590" s="77">
        <v>578</v>
      </c>
      <c r="B590" s="79">
        <v>1</v>
      </c>
      <c r="C590" s="78">
        <v>47</v>
      </c>
      <c r="D590" s="78">
        <f t="shared" ref="D590:D653" si="135">IF(IF(C590+G590&gt;70,70,IF(C590+G590&lt;E590,IF(B590=1,IF(C590+G590&lt;60,60,C590+G590),IF(C590+G590&lt;55,55,C590+G590)),E590))&lt;C590,C590,IF(C590+G590&gt;70,70,IF(C590+G590&lt;E590,IF(B590=1,IF(C590+G590&lt;60,60,C590+G590),IF(C590+G590&lt;55,55,C590+G590)),E590)))</f>
        <v>60</v>
      </c>
      <c r="E590" s="79">
        <f t="shared" ref="E590:E653" si="136">IF(B590=1,65,60)</f>
        <v>65</v>
      </c>
      <c r="F590" s="79">
        <v>23</v>
      </c>
      <c r="G590" s="79">
        <f t="shared" ref="G590:G653" si="137">IF(B590=1,IF(35-F590&lt;=1,1,35-F590),IF(30-F590&lt;=1,1,30-F590))</f>
        <v>12</v>
      </c>
      <c r="H590" s="79">
        <f t="shared" ref="H590:H653" si="138">D590-C590</f>
        <v>13</v>
      </c>
      <c r="I590" s="80">
        <v>4559.93</v>
      </c>
      <c r="J590" s="80">
        <f>'Fator aplicado no salr'!$I$33*I590</f>
        <v>4031.0875906420611</v>
      </c>
      <c r="K590" s="79">
        <f t="shared" ref="K590:K653" si="139">H590</f>
        <v>13</v>
      </c>
      <c r="L590" s="92">
        <f t="shared" ref="L590:L653" si="140">(1/(1+$F$6))^K590</f>
        <v>0.46883902224245294</v>
      </c>
      <c r="M590" s="79">
        <f t="shared" ref="M590:M653" si="141">D590</f>
        <v>60</v>
      </c>
      <c r="N590" s="79">
        <f>VLOOKUP(D590,'IBGE 2014'!$A$9:$I$120,3,0)/VLOOKUP(C590,'IBGE 2014'!$A$9:$I$120,3,0)</f>
        <v>0.91245504841360547</v>
      </c>
      <c r="O590" s="79">
        <f>VLOOKUP(D590,'IBGE 2014'!$A$9:$I$120,6,0)</f>
        <v>11.482229001501651</v>
      </c>
      <c r="P590" s="80">
        <f t="shared" ref="P590:P653" si="142">J590*L590*N590*O590*13</f>
        <v>257410.95235385874</v>
      </c>
      <c r="Q590" s="80">
        <f t="shared" ref="Q590:Q653" si="143">0.215*I590*13*H590+IF(J590&gt;5839.45,0.11*(J590-5839.45)*O590*N590*L590*13,0)</f>
        <v>165685.05654999998</v>
      </c>
      <c r="R590" s="80">
        <f t="shared" ref="R590:R653" si="144">P590-Q590</f>
        <v>91725.895803858759</v>
      </c>
      <c r="S590" s="80">
        <f t="shared" ref="S590:S653" si="145">IF(K590=0,0,K590-1)</f>
        <v>12</v>
      </c>
      <c r="T590" s="80">
        <f t="shared" ref="T590:T653" si="146">(1/(1+$F$6))^S590</f>
        <v>0.49696936357700011</v>
      </c>
      <c r="U590" s="80">
        <f>VLOOKUP(D590,'IBGE 2014'!$A$9:$I$120,3,0)/VLOOKUP(C590+1,'IBGE 2014'!$A$9:$I$120,3,0)</f>
        <v>0.91646859270948466</v>
      </c>
      <c r="V590" s="80">
        <f t="shared" ref="V590:V653" si="147">J590*T590*U590*13*O590</f>
        <v>274055.7980161485</v>
      </c>
      <c r="W590" s="80">
        <f t="shared" ref="W590:W653" si="148">0.215*I590*13*S590+IF(J590&gt;5839.45,0.11*(J590-5839.45)*O590*U590*T590*13,0)</f>
        <v>152940.05219999998</v>
      </c>
      <c r="X590" s="80">
        <f t="shared" ref="X590:X653" si="149">V590-W590</f>
        <v>121115.74581614853</v>
      </c>
      <c r="Y590" s="120"/>
    </row>
    <row r="591" spans="1:25">
      <c r="A591" s="77">
        <v>579</v>
      </c>
      <c r="B591" s="79">
        <v>1</v>
      </c>
      <c r="C591" s="78">
        <v>49</v>
      </c>
      <c r="D591" s="78">
        <f t="shared" si="135"/>
        <v>61</v>
      </c>
      <c r="E591" s="79">
        <f t="shared" si="136"/>
        <v>65</v>
      </c>
      <c r="F591" s="79">
        <v>23</v>
      </c>
      <c r="G591" s="79">
        <f t="shared" si="137"/>
        <v>12</v>
      </c>
      <c r="H591" s="79">
        <f t="shared" si="138"/>
        <v>12</v>
      </c>
      <c r="I591" s="80">
        <v>1156.42</v>
      </c>
      <c r="J591" s="80">
        <f>'Fator aplicado no salr'!$I$33*I591</f>
        <v>1022.3030422770288</v>
      </c>
      <c r="K591" s="79">
        <f t="shared" si="139"/>
        <v>12</v>
      </c>
      <c r="L591" s="92">
        <f t="shared" si="140"/>
        <v>0.49696936357700011</v>
      </c>
      <c r="M591" s="79">
        <f t="shared" si="141"/>
        <v>61</v>
      </c>
      <c r="N591" s="79">
        <f>VLOOKUP(D591,'IBGE 2014'!$A$9:$I$120,3,0)/VLOOKUP(C591,'IBGE 2014'!$A$9:$I$120,3,0)</f>
        <v>0.91058229836296523</v>
      </c>
      <c r="O591" s="79">
        <f>VLOOKUP(D591,'IBGE 2014'!$A$9:$I$120,6,0)</f>
        <v>11.26894206432668</v>
      </c>
      <c r="P591" s="80">
        <f t="shared" si="142"/>
        <v>67772.728713482968</v>
      </c>
      <c r="Q591" s="80">
        <f t="shared" si="143"/>
        <v>38786.326800000003</v>
      </c>
      <c r="R591" s="80">
        <f t="shared" si="144"/>
        <v>28986.401913482965</v>
      </c>
      <c r="S591" s="80">
        <f t="shared" si="145"/>
        <v>11</v>
      </c>
      <c r="T591" s="80">
        <f t="shared" si="146"/>
        <v>0.52678752539162021</v>
      </c>
      <c r="U591" s="80">
        <f>VLOOKUP(D591,'IBGE 2014'!$A$9:$I$120,3,0)/VLOOKUP(C591+1,'IBGE 2014'!$A$9:$I$120,3,0)</f>
        <v>0.91522821942973054</v>
      </c>
      <c r="V591" s="80">
        <f t="shared" si="147"/>
        <v>72205.625756308291</v>
      </c>
      <c r="W591" s="80">
        <f t="shared" si="148"/>
        <v>35554.132900000004</v>
      </c>
      <c r="X591" s="80">
        <f t="shared" si="149"/>
        <v>36651.492856308287</v>
      </c>
      <c r="Y591" s="120"/>
    </row>
    <row r="592" spans="1:25">
      <c r="A592" s="77">
        <v>580</v>
      </c>
      <c r="B592" s="79">
        <v>1</v>
      </c>
      <c r="C592" s="78">
        <v>62</v>
      </c>
      <c r="D592" s="78">
        <f t="shared" si="135"/>
        <v>70</v>
      </c>
      <c r="E592" s="79">
        <f t="shared" si="136"/>
        <v>65</v>
      </c>
      <c r="F592" s="79">
        <v>23</v>
      </c>
      <c r="G592" s="79">
        <f t="shared" si="137"/>
        <v>12</v>
      </c>
      <c r="H592" s="79">
        <f t="shared" si="138"/>
        <v>8</v>
      </c>
      <c r="I592" s="80">
        <v>1252.79</v>
      </c>
      <c r="J592" s="80">
        <f>'Fator aplicado no salr'!$I$33*I592</f>
        <v>1107.4964358401262</v>
      </c>
      <c r="K592" s="79">
        <f t="shared" si="139"/>
        <v>8</v>
      </c>
      <c r="L592" s="92">
        <f t="shared" si="140"/>
        <v>0.62741237134182615</v>
      </c>
      <c r="M592" s="79">
        <f t="shared" si="141"/>
        <v>70</v>
      </c>
      <c r="N592" s="79">
        <f>VLOOKUP(D592,'IBGE 2014'!$A$9:$I$120,3,0)/VLOOKUP(C592,'IBGE 2014'!$A$9:$I$120,3,0)</f>
        <v>0.86959219073996574</v>
      </c>
      <c r="O592" s="79">
        <f>VLOOKUP(D592,'IBGE 2014'!$A$9:$I$120,6,0)</f>
        <v>9.1340168195096396</v>
      </c>
      <c r="P592" s="80">
        <f t="shared" si="142"/>
        <v>71749.058304111066</v>
      </c>
      <c r="Q592" s="80">
        <f t="shared" si="143"/>
        <v>28012.384399999999</v>
      </c>
      <c r="R592" s="80">
        <f t="shared" si="144"/>
        <v>43736.67390411107</v>
      </c>
      <c r="S592" s="80">
        <f t="shared" si="145"/>
        <v>7</v>
      </c>
      <c r="T592" s="80">
        <f t="shared" si="146"/>
        <v>0.66505711362233577</v>
      </c>
      <c r="U592" s="80">
        <f>VLOOKUP(D592,'IBGE 2014'!$A$9:$I$120,3,0)/VLOOKUP(C592+1,'IBGE 2014'!$A$9:$I$120,3,0)</f>
        <v>0.88090641113249846</v>
      </c>
      <c r="V592" s="80">
        <f t="shared" si="147"/>
        <v>77043.536606475216</v>
      </c>
      <c r="W592" s="80">
        <f t="shared" si="148"/>
        <v>24510.836349999998</v>
      </c>
      <c r="X592" s="80">
        <f t="shared" si="149"/>
        <v>52532.700256475218</v>
      </c>
      <c r="Y592" s="120"/>
    </row>
    <row r="593" spans="1:25">
      <c r="A593" s="77">
        <v>581</v>
      </c>
      <c r="B593" s="79">
        <v>1</v>
      </c>
      <c r="C593" s="78">
        <v>61</v>
      </c>
      <c r="D593" s="78">
        <f t="shared" si="135"/>
        <v>70</v>
      </c>
      <c r="E593" s="79">
        <f t="shared" si="136"/>
        <v>65</v>
      </c>
      <c r="F593" s="79">
        <v>23</v>
      </c>
      <c r="G593" s="79">
        <f t="shared" si="137"/>
        <v>12</v>
      </c>
      <c r="H593" s="79">
        <f t="shared" si="138"/>
        <v>9</v>
      </c>
      <c r="I593" s="80">
        <v>1252.79</v>
      </c>
      <c r="J593" s="80">
        <f>'Fator aplicado no salr'!$I$33*I593</f>
        <v>1107.4964358401262</v>
      </c>
      <c r="K593" s="79">
        <f t="shared" si="139"/>
        <v>9</v>
      </c>
      <c r="L593" s="92">
        <f t="shared" si="140"/>
        <v>0.59189846353002462</v>
      </c>
      <c r="M593" s="79">
        <f t="shared" si="141"/>
        <v>70</v>
      </c>
      <c r="N593" s="79">
        <f>VLOOKUP(D593,'IBGE 2014'!$A$9:$I$120,3,0)/VLOOKUP(C593,'IBGE 2014'!$A$9:$I$120,3,0)</f>
        <v>0.85922071543303169</v>
      </c>
      <c r="O593" s="79">
        <f>VLOOKUP(D593,'IBGE 2014'!$A$9:$I$120,6,0)</f>
        <v>9.1340168195096396</v>
      </c>
      <c r="P593" s="80">
        <f t="shared" si="142"/>
        <v>66880.49030575002</v>
      </c>
      <c r="Q593" s="80">
        <f t="shared" si="143"/>
        <v>31513.93245</v>
      </c>
      <c r="R593" s="80">
        <f t="shared" si="144"/>
        <v>35366.557855750019</v>
      </c>
      <c r="S593" s="80">
        <f t="shared" si="145"/>
        <v>8</v>
      </c>
      <c r="T593" s="80">
        <f t="shared" si="146"/>
        <v>0.62741237134182615</v>
      </c>
      <c r="U593" s="80">
        <f>VLOOKUP(D593,'IBGE 2014'!$A$9:$I$120,3,0)/VLOOKUP(C593+1,'IBGE 2014'!$A$9:$I$120,3,0)</f>
        <v>0.86959219073996574</v>
      </c>
      <c r="V593" s="80">
        <f t="shared" si="147"/>
        <v>71749.058304111066</v>
      </c>
      <c r="W593" s="80">
        <f t="shared" si="148"/>
        <v>28012.384399999999</v>
      </c>
      <c r="X593" s="80">
        <f t="shared" si="149"/>
        <v>43736.67390411107</v>
      </c>
      <c r="Y593" s="120"/>
    </row>
    <row r="594" spans="1:25">
      <c r="A594" s="77">
        <v>582</v>
      </c>
      <c r="B594" s="79">
        <v>1</v>
      </c>
      <c r="C594" s="78">
        <v>61</v>
      </c>
      <c r="D594" s="78">
        <f t="shared" si="135"/>
        <v>70</v>
      </c>
      <c r="E594" s="79">
        <f t="shared" si="136"/>
        <v>65</v>
      </c>
      <c r="F594" s="79">
        <v>23</v>
      </c>
      <c r="G594" s="79">
        <f t="shared" si="137"/>
        <v>12</v>
      </c>
      <c r="H594" s="79">
        <f t="shared" si="138"/>
        <v>9</v>
      </c>
      <c r="I594" s="80">
        <v>1204.5999999999999</v>
      </c>
      <c r="J594" s="80">
        <f>'Fator aplicado no salr'!$I$33*I594</f>
        <v>1064.895318938542</v>
      </c>
      <c r="K594" s="79">
        <f t="shared" si="139"/>
        <v>9</v>
      </c>
      <c r="L594" s="92">
        <f t="shared" si="140"/>
        <v>0.59189846353002462</v>
      </c>
      <c r="M594" s="79">
        <f t="shared" si="141"/>
        <v>70</v>
      </c>
      <c r="N594" s="79">
        <f>VLOOKUP(D594,'IBGE 2014'!$A$9:$I$120,3,0)/VLOOKUP(C594,'IBGE 2014'!$A$9:$I$120,3,0)</f>
        <v>0.85922071543303169</v>
      </c>
      <c r="O594" s="79">
        <f>VLOOKUP(D594,'IBGE 2014'!$A$9:$I$120,6,0)</f>
        <v>9.1340168195096396</v>
      </c>
      <c r="P594" s="80">
        <f t="shared" si="142"/>
        <v>64307.855763780426</v>
      </c>
      <c r="Q594" s="80">
        <f t="shared" si="143"/>
        <v>30301.712999999996</v>
      </c>
      <c r="R594" s="80">
        <f t="shared" si="144"/>
        <v>34006.14276378043</v>
      </c>
      <c r="S594" s="80">
        <f t="shared" si="145"/>
        <v>8</v>
      </c>
      <c r="T594" s="80">
        <f t="shared" si="146"/>
        <v>0.62741237134182615</v>
      </c>
      <c r="U594" s="80">
        <f>VLOOKUP(D594,'IBGE 2014'!$A$9:$I$120,3,0)/VLOOKUP(C594+1,'IBGE 2014'!$A$9:$I$120,3,0)</f>
        <v>0.86959219073996574</v>
      </c>
      <c r="V594" s="80">
        <f t="shared" si="147"/>
        <v>68989.148726548112</v>
      </c>
      <c r="W594" s="80">
        <f t="shared" si="148"/>
        <v>26934.855999999996</v>
      </c>
      <c r="X594" s="80">
        <f t="shared" si="149"/>
        <v>42054.292726548112</v>
      </c>
      <c r="Y594" s="120"/>
    </row>
    <row r="595" spans="1:25">
      <c r="A595" s="77">
        <v>583</v>
      </c>
      <c r="B595" s="79">
        <v>1</v>
      </c>
      <c r="C595" s="78">
        <v>50</v>
      </c>
      <c r="D595" s="78">
        <f t="shared" si="135"/>
        <v>62</v>
      </c>
      <c r="E595" s="79">
        <f t="shared" si="136"/>
        <v>65</v>
      </c>
      <c r="F595" s="79">
        <v>23</v>
      </c>
      <c r="G595" s="79">
        <f t="shared" si="137"/>
        <v>12</v>
      </c>
      <c r="H595" s="79">
        <f t="shared" si="138"/>
        <v>12</v>
      </c>
      <c r="I595" s="80">
        <v>1156.42</v>
      </c>
      <c r="J595" s="80">
        <f>'Fator aplicado no salr'!$I$33*I595</f>
        <v>1022.3030422770288</v>
      </c>
      <c r="K595" s="79">
        <f t="shared" si="139"/>
        <v>12</v>
      </c>
      <c r="L595" s="92">
        <f t="shared" si="140"/>
        <v>0.49696936357700011</v>
      </c>
      <c r="M595" s="79">
        <f t="shared" si="141"/>
        <v>62</v>
      </c>
      <c r="N595" s="79">
        <f>VLOOKUP(D595,'IBGE 2014'!$A$9:$I$120,3,0)/VLOOKUP(C595,'IBGE 2014'!$A$9:$I$120,3,0)</f>
        <v>0.90431245112005032</v>
      </c>
      <c r="O595" s="79">
        <f>VLOOKUP(D595,'IBGE 2014'!$A$9:$I$120,6,0)</f>
        <v>11.049834511016218</v>
      </c>
      <c r="P595" s="80">
        <f t="shared" si="142"/>
        <v>65997.412162622422</v>
      </c>
      <c r="Q595" s="80">
        <f t="shared" si="143"/>
        <v>38786.326800000003</v>
      </c>
      <c r="R595" s="80">
        <f t="shared" si="144"/>
        <v>27211.08536262242</v>
      </c>
      <c r="S595" s="80">
        <f t="shared" si="145"/>
        <v>11</v>
      </c>
      <c r="T595" s="80">
        <f t="shared" si="146"/>
        <v>0.52678752539162021</v>
      </c>
      <c r="U595" s="80">
        <f>VLOOKUP(D595,'IBGE 2014'!$A$9:$I$120,3,0)/VLOOKUP(C595+1,'IBGE 2014'!$A$9:$I$120,3,0)</f>
        <v>0.90928027360627928</v>
      </c>
      <c r="V595" s="80">
        <f t="shared" si="147"/>
        <v>70341.565693430137</v>
      </c>
      <c r="W595" s="80">
        <f t="shared" si="148"/>
        <v>35554.132900000004</v>
      </c>
      <c r="X595" s="80">
        <f t="shared" si="149"/>
        <v>34787.432793430133</v>
      </c>
      <c r="Y595" s="120"/>
    </row>
    <row r="596" spans="1:25">
      <c r="A596" s="77">
        <v>584</v>
      </c>
      <c r="B596" s="79">
        <v>1</v>
      </c>
      <c r="C596" s="78">
        <v>54</v>
      </c>
      <c r="D596" s="78">
        <f t="shared" si="135"/>
        <v>65</v>
      </c>
      <c r="E596" s="79">
        <f t="shared" si="136"/>
        <v>65</v>
      </c>
      <c r="F596" s="79">
        <v>23</v>
      </c>
      <c r="G596" s="79">
        <f t="shared" si="137"/>
        <v>12</v>
      </c>
      <c r="H596" s="79">
        <f t="shared" si="138"/>
        <v>11</v>
      </c>
      <c r="I596" s="80">
        <v>1156.42</v>
      </c>
      <c r="J596" s="80">
        <f>'Fator aplicado no salr'!$I$33*I596</f>
        <v>1022.3030422770288</v>
      </c>
      <c r="K596" s="79">
        <f t="shared" si="139"/>
        <v>11</v>
      </c>
      <c r="L596" s="92">
        <f t="shared" si="140"/>
        <v>0.52678752539162021</v>
      </c>
      <c r="M596" s="79">
        <f t="shared" si="141"/>
        <v>65</v>
      </c>
      <c r="N596" s="79">
        <f>VLOOKUP(D596,'IBGE 2014'!$A$9:$I$120,3,0)/VLOOKUP(C596,'IBGE 2014'!$A$9:$I$120,3,0)</f>
        <v>0.88860681635273953</v>
      </c>
      <c r="O596" s="79">
        <f>VLOOKUP(D596,'IBGE 2014'!$A$9:$I$120,6,0)</f>
        <v>10.361611814973374</v>
      </c>
      <c r="P596" s="80">
        <f t="shared" si="142"/>
        <v>64460.763604579741</v>
      </c>
      <c r="Q596" s="80">
        <f t="shared" si="143"/>
        <v>35554.132900000004</v>
      </c>
      <c r="R596" s="80">
        <f t="shared" si="144"/>
        <v>28906.630704579737</v>
      </c>
      <c r="S596" s="80">
        <f t="shared" si="145"/>
        <v>10</v>
      </c>
      <c r="T596" s="80">
        <f t="shared" si="146"/>
        <v>0.55839477691511752</v>
      </c>
      <c r="U596" s="80">
        <f>VLOOKUP(D596,'IBGE 2014'!$A$9:$I$120,3,0)/VLOOKUP(C596+1,'IBGE 2014'!$A$9:$I$120,3,0)</f>
        <v>0.89513477082778847</v>
      </c>
      <c r="V596" s="80">
        <f t="shared" si="147"/>
        <v>68830.369047816013</v>
      </c>
      <c r="W596" s="80">
        <f t="shared" si="148"/>
        <v>32321.939000000002</v>
      </c>
      <c r="X596" s="80">
        <f t="shared" si="149"/>
        <v>36508.430047816015</v>
      </c>
      <c r="Y596" s="120"/>
    </row>
    <row r="597" spans="1:25">
      <c r="A597" s="77">
        <v>585</v>
      </c>
      <c r="B597" s="79">
        <v>1</v>
      </c>
      <c r="C597" s="78">
        <v>55</v>
      </c>
      <c r="D597" s="78">
        <f t="shared" si="135"/>
        <v>65</v>
      </c>
      <c r="E597" s="79">
        <f t="shared" si="136"/>
        <v>65</v>
      </c>
      <c r="F597" s="79">
        <v>23</v>
      </c>
      <c r="G597" s="79">
        <f t="shared" si="137"/>
        <v>12</v>
      </c>
      <c r="H597" s="79">
        <f t="shared" si="138"/>
        <v>10</v>
      </c>
      <c r="I597" s="80">
        <v>1156.42</v>
      </c>
      <c r="J597" s="80">
        <f>'Fator aplicado no salr'!$I$33*I597</f>
        <v>1022.3030422770288</v>
      </c>
      <c r="K597" s="79">
        <f t="shared" si="139"/>
        <v>10</v>
      </c>
      <c r="L597" s="92">
        <f t="shared" si="140"/>
        <v>0.55839477691511752</v>
      </c>
      <c r="M597" s="79">
        <f t="shared" si="141"/>
        <v>65</v>
      </c>
      <c r="N597" s="79">
        <f>VLOOKUP(D597,'IBGE 2014'!$A$9:$I$120,3,0)/VLOOKUP(C597,'IBGE 2014'!$A$9:$I$120,3,0)</f>
        <v>0.89513477082778847</v>
      </c>
      <c r="O597" s="79">
        <f>VLOOKUP(D597,'IBGE 2014'!$A$9:$I$120,6,0)</f>
        <v>10.361611814973374</v>
      </c>
      <c r="P597" s="80">
        <f t="shared" si="142"/>
        <v>68830.369047816013</v>
      </c>
      <c r="Q597" s="80">
        <f t="shared" si="143"/>
        <v>32321.939000000002</v>
      </c>
      <c r="R597" s="80">
        <f t="shared" si="144"/>
        <v>36508.430047816015</v>
      </c>
      <c r="S597" s="80">
        <f t="shared" si="145"/>
        <v>9</v>
      </c>
      <c r="T597" s="80">
        <f t="shared" si="146"/>
        <v>0.59189846353002462</v>
      </c>
      <c r="U597" s="80">
        <f>VLOOKUP(D597,'IBGE 2014'!$A$9:$I$120,3,0)/VLOOKUP(C597+1,'IBGE 2014'!$A$9:$I$120,3,0)</f>
        <v>0.90220492889905368</v>
      </c>
      <c r="V597" s="80">
        <f t="shared" si="147"/>
        <v>73536.462051162045</v>
      </c>
      <c r="W597" s="80">
        <f t="shared" si="148"/>
        <v>29089.7451</v>
      </c>
      <c r="X597" s="80">
        <f t="shared" si="149"/>
        <v>44446.716951162045</v>
      </c>
      <c r="Y597" s="120"/>
    </row>
    <row r="598" spans="1:25">
      <c r="A598" s="77">
        <v>586</v>
      </c>
      <c r="B598" s="79">
        <v>1</v>
      </c>
      <c r="C598" s="78">
        <v>52</v>
      </c>
      <c r="D598" s="78">
        <f t="shared" si="135"/>
        <v>64</v>
      </c>
      <c r="E598" s="79">
        <f t="shared" si="136"/>
        <v>65</v>
      </c>
      <c r="F598" s="79">
        <v>23</v>
      </c>
      <c r="G598" s="79">
        <f t="shared" si="137"/>
        <v>12</v>
      </c>
      <c r="H598" s="79">
        <f t="shared" si="138"/>
        <v>12</v>
      </c>
      <c r="I598" s="80">
        <v>2601.54</v>
      </c>
      <c r="J598" s="80">
        <f>'Fator aplicado no salr'!$I$33*I598</f>
        <v>2299.8238154004439</v>
      </c>
      <c r="K598" s="79">
        <f t="shared" si="139"/>
        <v>12</v>
      </c>
      <c r="L598" s="92">
        <f t="shared" si="140"/>
        <v>0.49696936357700011</v>
      </c>
      <c r="M598" s="79">
        <f t="shared" si="141"/>
        <v>64</v>
      </c>
      <c r="N598" s="79">
        <f>VLOOKUP(D598,'IBGE 2014'!$A$9:$I$120,3,0)/VLOOKUP(C598,'IBGE 2014'!$A$9:$I$120,3,0)</f>
        <v>0.89037853148146962</v>
      </c>
      <c r="O598" s="79">
        <f>VLOOKUP(D598,'IBGE 2014'!$A$9:$I$120,6,0)</f>
        <v>10.595687644814832</v>
      </c>
      <c r="P598" s="80">
        <f t="shared" si="142"/>
        <v>140175.2576335271</v>
      </c>
      <c r="Q598" s="80">
        <f t="shared" si="143"/>
        <v>87255.651599999997</v>
      </c>
      <c r="R598" s="80">
        <f t="shared" si="144"/>
        <v>52919.606033527103</v>
      </c>
      <c r="S598" s="80">
        <f t="shared" si="145"/>
        <v>11</v>
      </c>
      <c r="T598" s="80">
        <f t="shared" si="146"/>
        <v>0.52678752539162021</v>
      </c>
      <c r="U598" s="80">
        <f>VLOOKUP(D598,'IBGE 2014'!$A$9:$I$120,3,0)/VLOOKUP(C598+1,'IBGE 2014'!$A$9:$I$120,3,0)</f>
        <v>0.89604362910169089</v>
      </c>
      <c r="V598" s="80">
        <f t="shared" si="147"/>
        <v>149531.160788768</v>
      </c>
      <c r="W598" s="80">
        <f t="shared" si="148"/>
        <v>79984.347299999994</v>
      </c>
      <c r="X598" s="80">
        <f t="shared" si="149"/>
        <v>69546.813488768006</v>
      </c>
      <c r="Y598" s="120"/>
    </row>
    <row r="599" spans="1:25">
      <c r="A599" s="77">
        <v>587</v>
      </c>
      <c r="B599" s="79">
        <v>1</v>
      </c>
      <c r="C599" s="78">
        <v>53</v>
      </c>
      <c r="D599" s="78">
        <f t="shared" si="135"/>
        <v>65</v>
      </c>
      <c r="E599" s="79">
        <f t="shared" si="136"/>
        <v>65</v>
      </c>
      <c r="F599" s="79">
        <v>23</v>
      </c>
      <c r="G599" s="79">
        <f t="shared" si="137"/>
        <v>12</v>
      </c>
      <c r="H599" s="79">
        <f t="shared" si="138"/>
        <v>12</v>
      </c>
      <c r="I599" s="80">
        <v>1156.42</v>
      </c>
      <c r="J599" s="80">
        <f>'Fator aplicado no salr'!$I$33*I599</f>
        <v>1022.3030422770288</v>
      </c>
      <c r="K599" s="79">
        <f t="shared" si="139"/>
        <v>12</v>
      </c>
      <c r="L599" s="92">
        <f t="shared" si="140"/>
        <v>0.49696936357700011</v>
      </c>
      <c r="M599" s="79">
        <f t="shared" si="141"/>
        <v>65</v>
      </c>
      <c r="N599" s="79">
        <f>VLOOKUP(D599,'IBGE 2014'!$A$9:$I$120,3,0)/VLOOKUP(C599,'IBGE 2014'!$A$9:$I$120,3,0)</f>
        <v>0.88257119607286838</v>
      </c>
      <c r="O599" s="79">
        <f>VLOOKUP(D599,'IBGE 2014'!$A$9:$I$120,6,0)</f>
        <v>10.361611814973374</v>
      </c>
      <c r="P599" s="80">
        <f t="shared" si="142"/>
        <v>60398.991875475731</v>
      </c>
      <c r="Q599" s="80">
        <f t="shared" si="143"/>
        <v>38786.326800000003</v>
      </c>
      <c r="R599" s="80">
        <f t="shared" si="144"/>
        <v>21612.665075475728</v>
      </c>
      <c r="S599" s="80">
        <f t="shared" si="145"/>
        <v>11</v>
      </c>
      <c r="T599" s="80">
        <f t="shared" si="146"/>
        <v>0.52678752539162021</v>
      </c>
      <c r="U599" s="80">
        <f>VLOOKUP(D599,'IBGE 2014'!$A$9:$I$120,3,0)/VLOOKUP(C599+1,'IBGE 2014'!$A$9:$I$120,3,0)</f>
        <v>0.88860681635273953</v>
      </c>
      <c r="V599" s="80">
        <f t="shared" si="147"/>
        <v>64460.763604579734</v>
      </c>
      <c r="W599" s="80">
        <f t="shared" si="148"/>
        <v>35554.132900000004</v>
      </c>
      <c r="X599" s="80">
        <f t="shared" si="149"/>
        <v>28906.630704579729</v>
      </c>
      <c r="Y599" s="120"/>
    </row>
    <row r="600" spans="1:25">
      <c r="A600" s="77">
        <v>588</v>
      </c>
      <c r="B600" s="79">
        <v>1</v>
      </c>
      <c r="C600" s="78">
        <v>56</v>
      </c>
      <c r="D600" s="78">
        <f t="shared" si="135"/>
        <v>65</v>
      </c>
      <c r="E600" s="79">
        <f t="shared" si="136"/>
        <v>65</v>
      </c>
      <c r="F600" s="79">
        <v>22</v>
      </c>
      <c r="G600" s="79">
        <f t="shared" si="137"/>
        <v>13</v>
      </c>
      <c r="H600" s="79">
        <f t="shared" si="138"/>
        <v>9</v>
      </c>
      <c r="I600" s="80">
        <v>1515.87</v>
      </c>
      <c r="J600" s="80">
        <f>'Fator aplicado no salr'!$I$33*I600</f>
        <v>1340.065471624911</v>
      </c>
      <c r="K600" s="79">
        <f t="shared" si="139"/>
        <v>9</v>
      </c>
      <c r="L600" s="92">
        <f t="shared" si="140"/>
        <v>0.59189846353002462</v>
      </c>
      <c r="M600" s="79">
        <f t="shared" si="141"/>
        <v>65</v>
      </c>
      <c r="N600" s="79">
        <f>VLOOKUP(D600,'IBGE 2014'!$A$9:$I$120,3,0)/VLOOKUP(C600,'IBGE 2014'!$A$9:$I$120,3,0)</f>
        <v>0.90220492889905368</v>
      </c>
      <c r="O600" s="79">
        <f>VLOOKUP(D600,'IBGE 2014'!$A$9:$I$120,6,0)</f>
        <v>10.361611814973374</v>
      </c>
      <c r="P600" s="80">
        <f t="shared" si="142"/>
        <v>96393.798731857794</v>
      </c>
      <c r="Q600" s="80">
        <f t="shared" si="143"/>
        <v>38131.709849999999</v>
      </c>
      <c r="R600" s="80">
        <f t="shared" si="144"/>
        <v>58262.088881857795</v>
      </c>
      <c r="S600" s="80">
        <f t="shared" si="145"/>
        <v>8</v>
      </c>
      <c r="T600" s="80">
        <f t="shared" si="146"/>
        <v>0.62741237134182615</v>
      </c>
      <c r="U600" s="80">
        <f>VLOOKUP(D600,'IBGE 2014'!$A$9:$I$120,3,0)/VLOOKUP(C600+1,'IBGE 2014'!$A$9:$I$120,3,0)</f>
        <v>0.90986809890589748</v>
      </c>
      <c r="V600" s="80">
        <f t="shared" si="147"/>
        <v>103045.30374914809</v>
      </c>
      <c r="W600" s="80">
        <f t="shared" si="148"/>
        <v>33894.853199999998</v>
      </c>
      <c r="X600" s="80">
        <f t="shared" si="149"/>
        <v>69150.450549148096</v>
      </c>
      <c r="Y600" s="120"/>
    </row>
    <row r="601" spans="1:25">
      <c r="A601" s="77">
        <v>589</v>
      </c>
      <c r="B601" s="79">
        <v>2</v>
      </c>
      <c r="C601" s="78">
        <v>40</v>
      </c>
      <c r="D601" s="78">
        <f t="shared" si="135"/>
        <v>55</v>
      </c>
      <c r="E601" s="79">
        <f t="shared" si="136"/>
        <v>60</v>
      </c>
      <c r="F601" s="79">
        <v>22</v>
      </c>
      <c r="G601" s="79">
        <f t="shared" si="137"/>
        <v>8</v>
      </c>
      <c r="H601" s="79">
        <f t="shared" si="138"/>
        <v>15</v>
      </c>
      <c r="I601" s="80">
        <v>1156.42</v>
      </c>
      <c r="J601" s="80">
        <f>'Fator aplicado no salr'!$I$33*I601</f>
        <v>1022.3030422770288</v>
      </c>
      <c r="K601" s="79">
        <f t="shared" si="139"/>
        <v>15</v>
      </c>
      <c r="L601" s="92">
        <f t="shared" si="140"/>
        <v>0.41726506073553998</v>
      </c>
      <c r="M601" s="79">
        <f t="shared" si="141"/>
        <v>55</v>
      </c>
      <c r="N601" s="79">
        <f>VLOOKUP(D601,'IBGE 2014'!$A$9:$I$120,3,0)/VLOOKUP(C601,'IBGE 2014'!$A$9:$I$120,3,0)</f>
        <v>0.93318306906676562</v>
      </c>
      <c r="O601" s="79">
        <f>VLOOKUP(D601,'IBGE 2014'!$A$9:$I$120,6,0)</f>
        <v>12.461864196915771</v>
      </c>
      <c r="P601" s="80">
        <f t="shared" si="142"/>
        <v>64488.888465173237</v>
      </c>
      <c r="Q601" s="80">
        <f t="shared" si="143"/>
        <v>48482.908500000005</v>
      </c>
      <c r="R601" s="80">
        <f t="shared" si="144"/>
        <v>16005.979965173232</v>
      </c>
      <c r="S601" s="80">
        <f t="shared" si="145"/>
        <v>14</v>
      </c>
      <c r="T601" s="80">
        <f t="shared" si="146"/>
        <v>0.44230096437967248</v>
      </c>
      <c r="U601" s="80">
        <f>VLOOKUP(D601,'IBGE 2014'!$A$9:$I$120,3,0)/VLOOKUP(C601+1,'IBGE 2014'!$A$9:$I$120,3,0)</f>
        <v>0.93566599942051099</v>
      </c>
      <c r="V601" s="80">
        <f t="shared" si="147"/>
        <v>68540.103238140859</v>
      </c>
      <c r="W601" s="80">
        <f t="shared" si="148"/>
        <v>45250.714600000007</v>
      </c>
      <c r="X601" s="80">
        <f t="shared" si="149"/>
        <v>23289.388638140852</v>
      </c>
      <c r="Y601" s="120"/>
    </row>
    <row r="602" spans="1:25">
      <c r="A602" s="77">
        <v>590</v>
      </c>
      <c r="B602" s="79">
        <v>1</v>
      </c>
      <c r="C602" s="78">
        <v>69</v>
      </c>
      <c r="D602" s="78">
        <f t="shared" si="135"/>
        <v>70</v>
      </c>
      <c r="E602" s="79">
        <f t="shared" si="136"/>
        <v>65</v>
      </c>
      <c r="F602" s="79">
        <v>22</v>
      </c>
      <c r="G602" s="79">
        <f t="shared" si="137"/>
        <v>13</v>
      </c>
      <c r="H602" s="79">
        <f t="shared" si="138"/>
        <v>1</v>
      </c>
      <c r="I602" s="80">
        <v>1378.07</v>
      </c>
      <c r="J602" s="80">
        <f>'Fator aplicado no salr'!$I$33*I602</f>
        <v>1218.2469634481461</v>
      </c>
      <c r="K602" s="79">
        <f t="shared" si="139"/>
        <v>1</v>
      </c>
      <c r="L602" s="92">
        <f t="shared" si="140"/>
        <v>0.94339622641509424</v>
      </c>
      <c r="M602" s="79">
        <f t="shared" si="141"/>
        <v>70</v>
      </c>
      <c r="N602" s="79">
        <f>VLOOKUP(D602,'IBGE 2014'!$A$9:$I$120,3,0)/VLOOKUP(C602,'IBGE 2014'!$A$9:$I$120,3,0)</f>
        <v>0.97724218358332426</v>
      </c>
      <c r="O602" s="79">
        <f>VLOOKUP(D602,'IBGE 2014'!$A$9:$I$120,6,0)</f>
        <v>9.1340168195096396</v>
      </c>
      <c r="P602" s="80">
        <f t="shared" si="142"/>
        <v>133363.45467407443</v>
      </c>
      <c r="Q602" s="80">
        <f t="shared" si="143"/>
        <v>3851.7056499999994</v>
      </c>
      <c r="R602" s="80">
        <f t="shared" si="144"/>
        <v>129511.74902407442</v>
      </c>
      <c r="S602" s="80">
        <f t="shared" si="145"/>
        <v>0</v>
      </c>
      <c r="T602" s="80">
        <f t="shared" si="146"/>
        <v>1</v>
      </c>
      <c r="U602" s="80">
        <f>VLOOKUP(D602,'IBGE 2014'!$A$9:$I$120,3,0)/VLOOKUP(C602+1,'IBGE 2014'!$A$9:$I$120,3,0)</f>
        <v>1</v>
      </c>
      <c r="V602" s="80">
        <f t="shared" si="147"/>
        <v>144657.34730787485</v>
      </c>
      <c r="W602" s="80">
        <f t="shared" si="148"/>
        <v>0</v>
      </c>
      <c r="X602" s="80">
        <f t="shared" si="149"/>
        <v>144657.34730787485</v>
      </c>
      <c r="Y602" s="120"/>
    </row>
    <row r="603" spans="1:25">
      <c r="A603" s="77">
        <v>591</v>
      </c>
      <c r="B603" s="79">
        <v>1</v>
      </c>
      <c r="C603" s="78">
        <v>58</v>
      </c>
      <c r="D603" s="78">
        <f t="shared" si="135"/>
        <v>70</v>
      </c>
      <c r="E603" s="79">
        <f t="shared" si="136"/>
        <v>65</v>
      </c>
      <c r="F603" s="79">
        <v>22</v>
      </c>
      <c r="G603" s="79">
        <f t="shared" si="137"/>
        <v>13</v>
      </c>
      <c r="H603" s="79">
        <f t="shared" si="138"/>
        <v>12</v>
      </c>
      <c r="I603" s="80">
        <v>1378.07</v>
      </c>
      <c r="J603" s="80">
        <f>'Fator aplicado no salr'!$I$33*I603</f>
        <v>1218.2469634481461</v>
      </c>
      <c r="K603" s="79">
        <f t="shared" si="139"/>
        <v>12</v>
      </c>
      <c r="L603" s="92">
        <f t="shared" si="140"/>
        <v>0.49696936357700011</v>
      </c>
      <c r="M603" s="79">
        <f t="shared" si="141"/>
        <v>70</v>
      </c>
      <c r="N603" s="79">
        <f>VLOOKUP(D603,'IBGE 2014'!$A$9:$I$120,3,0)/VLOOKUP(C603,'IBGE 2014'!$A$9:$I$120,3,0)</f>
        <v>0.83272330052410848</v>
      </c>
      <c r="O603" s="79">
        <f>VLOOKUP(D603,'IBGE 2014'!$A$9:$I$120,6,0)</f>
        <v>9.1340168195096396</v>
      </c>
      <c r="P603" s="80">
        <f t="shared" si="142"/>
        <v>59864.70276701705</v>
      </c>
      <c r="Q603" s="80">
        <f t="shared" si="143"/>
        <v>46220.467799999991</v>
      </c>
      <c r="R603" s="80">
        <f t="shared" si="144"/>
        <v>13644.234967017059</v>
      </c>
      <c r="S603" s="80">
        <f t="shared" si="145"/>
        <v>11</v>
      </c>
      <c r="T603" s="80">
        <f t="shared" si="146"/>
        <v>0.52678752539162021</v>
      </c>
      <c r="U603" s="80">
        <f>VLOOKUP(D603,'IBGE 2014'!$A$9:$I$120,3,0)/VLOOKUP(C603+1,'IBGE 2014'!$A$9:$I$120,3,0)</f>
        <v>0.84086532123529178</v>
      </c>
      <c r="V603" s="80">
        <f t="shared" si="147"/>
        <v>64077.036922865409</v>
      </c>
      <c r="W603" s="80">
        <f t="shared" si="148"/>
        <v>42368.762149999995</v>
      </c>
      <c r="X603" s="80">
        <f t="shared" si="149"/>
        <v>21708.274772865414</v>
      </c>
      <c r="Y603" s="120"/>
    </row>
    <row r="604" spans="1:25">
      <c r="A604" s="77">
        <v>592</v>
      </c>
      <c r="B604" s="79">
        <v>2</v>
      </c>
      <c r="C604" s="78">
        <v>70</v>
      </c>
      <c r="D604" s="78">
        <f t="shared" si="135"/>
        <v>70</v>
      </c>
      <c r="E604" s="79">
        <f t="shared" si="136"/>
        <v>60</v>
      </c>
      <c r="F604" s="79">
        <v>20</v>
      </c>
      <c r="G604" s="79">
        <f t="shared" si="137"/>
        <v>10</v>
      </c>
      <c r="H604" s="79">
        <f t="shared" si="138"/>
        <v>0</v>
      </c>
      <c r="I604" s="80">
        <v>2451.21</v>
      </c>
      <c r="J604" s="80">
        <f>'Fator aplicado no salr'!$I$33*I604</f>
        <v>2166.9284864148626</v>
      </c>
      <c r="K604" s="79">
        <f t="shared" si="139"/>
        <v>0</v>
      </c>
      <c r="L604" s="92">
        <f t="shared" si="140"/>
        <v>1</v>
      </c>
      <c r="M604" s="79">
        <f t="shared" si="141"/>
        <v>70</v>
      </c>
      <c r="N604" s="79">
        <f>VLOOKUP(D604,'IBGE 2014'!$A$9:$I$120,3,0)/VLOOKUP(C604,'IBGE 2014'!$A$9:$I$120,3,0)</f>
        <v>1</v>
      </c>
      <c r="O604" s="79">
        <f>VLOOKUP(D604,'IBGE 2014'!$A$9:$I$120,6,0)</f>
        <v>9.1340168195096396</v>
      </c>
      <c r="P604" s="80">
        <f t="shared" si="142"/>
        <v>257305.89614064296</v>
      </c>
      <c r="Q604" s="80">
        <f t="shared" si="143"/>
        <v>0</v>
      </c>
      <c r="R604" s="80">
        <f t="shared" si="144"/>
        <v>257305.89614064296</v>
      </c>
      <c r="S604" s="80">
        <f t="shared" si="145"/>
        <v>0</v>
      </c>
      <c r="T604" s="80">
        <f t="shared" si="146"/>
        <v>1</v>
      </c>
      <c r="U604" s="80">
        <f>VLOOKUP(D604,'IBGE 2014'!$A$9:$I$120,3,0)/VLOOKUP(C604+1,'IBGE 2014'!$A$9:$I$120,3,0)</f>
        <v>1.0254241942129805</v>
      </c>
      <c r="V604" s="80">
        <f t="shared" si="147"/>
        <v>263847.69121626765</v>
      </c>
      <c r="W604" s="80">
        <f t="shared" si="148"/>
        <v>0</v>
      </c>
      <c r="X604" s="80">
        <f t="shared" si="149"/>
        <v>263847.69121626765</v>
      </c>
      <c r="Y604" s="120"/>
    </row>
    <row r="605" spans="1:25">
      <c r="A605" s="77">
        <v>593</v>
      </c>
      <c r="B605" s="79">
        <v>1</v>
      </c>
      <c r="C605" s="78">
        <v>50</v>
      </c>
      <c r="D605" s="78">
        <f t="shared" si="135"/>
        <v>63</v>
      </c>
      <c r="E605" s="79">
        <f t="shared" si="136"/>
        <v>65</v>
      </c>
      <c r="F605" s="79">
        <v>22</v>
      </c>
      <c r="G605" s="79">
        <f t="shared" si="137"/>
        <v>13</v>
      </c>
      <c r="H605" s="79">
        <f t="shared" si="138"/>
        <v>13</v>
      </c>
      <c r="I605" s="80">
        <v>1717.71</v>
      </c>
      <c r="J605" s="80">
        <f>'Fator aplicado no salr'!$I$33*I605</f>
        <v>1518.4968772156094</v>
      </c>
      <c r="K605" s="79">
        <f t="shared" si="139"/>
        <v>13</v>
      </c>
      <c r="L605" s="92">
        <f t="shared" si="140"/>
        <v>0.46883902224245294</v>
      </c>
      <c r="M605" s="79">
        <f t="shared" si="141"/>
        <v>63</v>
      </c>
      <c r="N605" s="79">
        <f>VLOOKUP(D605,'IBGE 2014'!$A$9:$I$120,3,0)/VLOOKUP(C605,'IBGE 2014'!$A$9:$I$120,3,0)</f>
        <v>0.89269760731101278</v>
      </c>
      <c r="O605" s="79">
        <f>VLOOKUP(D605,'IBGE 2014'!$A$9:$I$120,6,0)</f>
        <v>10.825249101319233</v>
      </c>
      <c r="P605" s="80">
        <f t="shared" si="142"/>
        <v>89438.246605103268</v>
      </c>
      <c r="Q605" s="80">
        <f t="shared" si="143"/>
        <v>62412.992850000002</v>
      </c>
      <c r="R605" s="80">
        <f t="shared" si="144"/>
        <v>27025.253755103266</v>
      </c>
      <c r="S605" s="80">
        <f t="shared" si="145"/>
        <v>12</v>
      </c>
      <c r="T605" s="80">
        <f t="shared" si="146"/>
        <v>0.49696936357700011</v>
      </c>
      <c r="U605" s="80">
        <f>VLOOKUP(D605,'IBGE 2014'!$A$9:$I$120,3,0)/VLOOKUP(C605+1,'IBGE 2014'!$A$9:$I$120,3,0)</f>
        <v>0.89760162388350362</v>
      </c>
      <c r="V605" s="80">
        <f t="shared" si="147"/>
        <v>95325.348266323475</v>
      </c>
      <c r="W605" s="80">
        <f t="shared" si="148"/>
        <v>57611.993400000007</v>
      </c>
      <c r="X605" s="80">
        <f t="shared" si="149"/>
        <v>37713.354866323469</v>
      </c>
      <c r="Y605" s="120"/>
    </row>
    <row r="606" spans="1:25">
      <c r="A606" s="77">
        <v>594</v>
      </c>
      <c r="B606" s="79">
        <v>2</v>
      </c>
      <c r="C606" s="78">
        <v>58</v>
      </c>
      <c r="D606" s="78">
        <f t="shared" si="135"/>
        <v>60</v>
      </c>
      <c r="E606" s="79">
        <f t="shared" si="136"/>
        <v>60</v>
      </c>
      <c r="F606" s="79">
        <v>22</v>
      </c>
      <c r="G606" s="79">
        <f t="shared" si="137"/>
        <v>8</v>
      </c>
      <c r="H606" s="79">
        <f t="shared" si="138"/>
        <v>2</v>
      </c>
      <c r="I606" s="80">
        <v>1378.07</v>
      </c>
      <c r="J606" s="80">
        <f>'Fator aplicado no salr'!$I$33*I606</f>
        <v>1218.2469634481461</v>
      </c>
      <c r="K606" s="79">
        <f t="shared" si="139"/>
        <v>2</v>
      </c>
      <c r="L606" s="92">
        <f t="shared" si="140"/>
        <v>0.88999644001423972</v>
      </c>
      <c r="M606" s="79">
        <f t="shared" si="141"/>
        <v>60</v>
      </c>
      <c r="N606" s="79">
        <f>VLOOKUP(D606,'IBGE 2014'!$A$9:$I$120,3,0)/VLOOKUP(C606,'IBGE 2014'!$A$9:$I$120,3,0)</f>
        <v>0.98004855256890711</v>
      </c>
      <c r="O606" s="79">
        <f>VLOOKUP(D606,'IBGE 2014'!$A$9:$I$120,6,0)</f>
        <v>11.482229001501651</v>
      </c>
      <c r="P606" s="80">
        <f t="shared" si="142"/>
        <v>158613.72156005286</v>
      </c>
      <c r="Q606" s="80">
        <f t="shared" si="143"/>
        <v>7703.4112999999988</v>
      </c>
      <c r="R606" s="80">
        <f t="shared" si="144"/>
        <v>150910.31026005285</v>
      </c>
      <c r="S606" s="80">
        <f t="shared" si="145"/>
        <v>1</v>
      </c>
      <c r="T606" s="80">
        <f t="shared" si="146"/>
        <v>0.94339622641509424</v>
      </c>
      <c r="U606" s="80">
        <f>VLOOKUP(D606,'IBGE 2014'!$A$9:$I$120,3,0)/VLOOKUP(C606+1,'IBGE 2014'!$A$9:$I$120,3,0)</f>
        <v>0.98963105807578911</v>
      </c>
      <c r="V606" s="80">
        <f t="shared" si="147"/>
        <v>169774.45511474687</v>
      </c>
      <c r="W606" s="80">
        <f t="shared" si="148"/>
        <v>3851.7056499999994</v>
      </c>
      <c r="X606" s="80">
        <f t="shared" si="149"/>
        <v>165922.74946474688</v>
      </c>
      <c r="Y606" s="120"/>
    </row>
    <row r="607" spans="1:25">
      <c r="A607" s="77">
        <v>595</v>
      </c>
      <c r="B607" s="79">
        <v>1</v>
      </c>
      <c r="C607" s="78">
        <v>54</v>
      </c>
      <c r="D607" s="78">
        <f t="shared" si="135"/>
        <v>65</v>
      </c>
      <c r="E607" s="79">
        <f t="shared" si="136"/>
        <v>65</v>
      </c>
      <c r="F607" s="79">
        <v>22</v>
      </c>
      <c r="G607" s="79">
        <f t="shared" si="137"/>
        <v>13</v>
      </c>
      <c r="H607" s="79">
        <f t="shared" si="138"/>
        <v>11</v>
      </c>
      <c r="I607" s="80">
        <v>1378.07</v>
      </c>
      <c r="J607" s="80">
        <f>'Fator aplicado no salr'!$I$33*I607</f>
        <v>1218.2469634481461</v>
      </c>
      <c r="K607" s="79">
        <f t="shared" si="139"/>
        <v>11</v>
      </c>
      <c r="L607" s="92">
        <f t="shared" si="140"/>
        <v>0.52678752539162021</v>
      </c>
      <c r="M607" s="79">
        <f t="shared" si="141"/>
        <v>65</v>
      </c>
      <c r="N607" s="79">
        <f>VLOOKUP(D607,'IBGE 2014'!$A$9:$I$120,3,0)/VLOOKUP(C607,'IBGE 2014'!$A$9:$I$120,3,0)</f>
        <v>0.88860681635273953</v>
      </c>
      <c r="O607" s="79">
        <f>VLOOKUP(D607,'IBGE 2014'!$A$9:$I$120,6,0)</f>
        <v>10.361611814973374</v>
      </c>
      <c r="P607" s="80">
        <f t="shared" si="142"/>
        <v>76815.901230144053</v>
      </c>
      <c r="Q607" s="80">
        <f t="shared" si="143"/>
        <v>42368.762149999995</v>
      </c>
      <c r="R607" s="80">
        <f t="shared" si="144"/>
        <v>34447.139080144058</v>
      </c>
      <c r="S607" s="80">
        <f t="shared" si="145"/>
        <v>10</v>
      </c>
      <c r="T607" s="80">
        <f t="shared" si="146"/>
        <v>0.55839477691511752</v>
      </c>
      <c r="U607" s="80">
        <f>VLOOKUP(D607,'IBGE 2014'!$A$9:$I$120,3,0)/VLOOKUP(C607+1,'IBGE 2014'!$A$9:$I$120,3,0)</f>
        <v>0.89513477082778847</v>
      </c>
      <c r="V607" s="80">
        <f t="shared" si="147"/>
        <v>82023.025089261515</v>
      </c>
      <c r="W607" s="80">
        <f t="shared" si="148"/>
        <v>38517.056499999992</v>
      </c>
      <c r="X607" s="80">
        <f t="shared" si="149"/>
        <v>43505.968589261523</v>
      </c>
      <c r="Y607" s="120"/>
    </row>
    <row r="608" spans="1:25">
      <c r="A608" s="77">
        <v>596</v>
      </c>
      <c r="B608" s="79">
        <v>2</v>
      </c>
      <c r="C608" s="78">
        <v>54</v>
      </c>
      <c r="D608" s="78">
        <f t="shared" si="135"/>
        <v>55</v>
      </c>
      <c r="E608" s="79">
        <f t="shared" si="136"/>
        <v>60</v>
      </c>
      <c r="F608" s="79">
        <v>40</v>
      </c>
      <c r="G608" s="79">
        <f t="shared" si="137"/>
        <v>1</v>
      </c>
      <c r="H608" s="79">
        <f t="shared" si="138"/>
        <v>1</v>
      </c>
      <c r="I608" s="80">
        <v>2842.86</v>
      </c>
      <c r="J608" s="80">
        <f>'Fator aplicado no salr'!$I$33*I608</f>
        <v>2513.1564887909876</v>
      </c>
      <c r="K608" s="79">
        <f t="shared" si="139"/>
        <v>1</v>
      </c>
      <c r="L608" s="92">
        <f t="shared" si="140"/>
        <v>0.94339622641509424</v>
      </c>
      <c r="M608" s="79">
        <f t="shared" si="141"/>
        <v>55</v>
      </c>
      <c r="N608" s="79">
        <f>VLOOKUP(D608,'IBGE 2014'!$A$9:$I$120,3,0)/VLOOKUP(C608,'IBGE 2014'!$A$9:$I$120,3,0)</f>
        <v>0.99270729426697146</v>
      </c>
      <c r="O608" s="79">
        <f>VLOOKUP(D608,'IBGE 2014'!$A$9:$I$120,6,0)</f>
        <v>12.461864196915771</v>
      </c>
      <c r="P608" s="80">
        <f t="shared" si="142"/>
        <v>381295.11938412942</v>
      </c>
      <c r="Q608" s="80">
        <f t="shared" si="143"/>
        <v>7945.7937000000011</v>
      </c>
      <c r="R608" s="80">
        <f t="shared" si="144"/>
        <v>373349.32568412944</v>
      </c>
      <c r="S608" s="80">
        <f t="shared" si="145"/>
        <v>0</v>
      </c>
      <c r="T608" s="80">
        <f t="shared" si="146"/>
        <v>1</v>
      </c>
      <c r="U608" s="80">
        <f>VLOOKUP(D608,'IBGE 2014'!$A$9:$I$120,3,0)/VLOOKUP(C608+1,'IBGE 2014'!$A$9:$I$120,3,0)</f>
        <v>1</v>
      </c>
      <c r="V608" s="80">
        <f t="shared" si="147"/>
        <v>407141.99329584249</v>
      </c>
      <c r="W608" s="80">
        <f t="shared" si="148"/>
        <v>0</v>
      </c>
      <c r="X608" s="80">
        <f t="shared" si="149"/>
        <v>407141.99329584249</v>
      </c>
      <c r="Y608" s="120"/>
    </row>
    <row r="609" spans="1:25">
      <c r="A609" s="77">
        <v>597</v>
      </c>
      <c r="B609" s="79">
        <v>2</v>
      </c>
      <c r="C609" s="78">
        <v>39</v>
      </c>
      <c r="D609" s="78">
        <f t="shared" si="135"/>
        <v>55</v>
      </c>
      <c r="E609" s="79">
        <f t="shared" si="136"/>
        <v>60</v>
      </c>
      <c r="F609" s="79">
        <v>21</v>
      </c>
      <c r="G609" s="79">
        <f t="shared" si="137"/>
        <v>9</v>
      </c>
      <c r="H609" s="79">
        <f t="shared" si="138"/>
        <v>16</v>
      </c>
      <c r="I609" s="80">
        <v>1252.79</v>
      </c>
      <c r="J609" s="80">
        <f>'Fator aplicado no salr'!$I$33*I609</f>
        <v>1107.4964358401262</v>
      </c>
      <c r="K609" s="79">
        <f t="shared" si="139"/>
        <v>16</v>
      </c>
      <c r="L609" s="92">
        <f t="shared" si="140"/>
        <v>0.39364628371277355</v>
      </c>
      <c r="M609" s="79">
        <f t="shared" si="141"/>
        <v>55</v>
      </c>
      <c r="N609" s="79">
        <f>VLOOKUP(D609,'IBGE 2014'!$A$9:$I$120,3,0)/VLOOKUP(C609,'IBGE 2014'!$A$9:$I$120,3,0)</f>
        <v>0.93084727063907946</v>
      </c>
      <c r="O609" s="79">
        <f>VLOOKUP(D609,'IBGE 2014'!$A$9:$I$120,6,0)</f>
        <v>12.461864196915771</v>
      </c>
      <c r="P609" s="80">
        <f t="shared" si="142"/>
        <v>65743.570881658336</v>
      </c>
      <c r="Q609" s="80">
        <f t="shared" si="143"/>
        <v>56024.768799999998</v>
      </c>
      <c r="R609" s="80">
        <f t="shared" si="144"/>
        <v>9718.8020816583376</v>
      </c>
      <c r="S609" s="80">
        <f t="shared" si="145"/>
        <v>15</v>
      </c>
      <c r="T609" s="80">
        <f t="shared" si="146"/>
        <v>0.41726506073553998</v>
      </c>
      <c r="U609" s="80">
        <f>VLOOKUP(D609,'IBGE 2014'!$A$9:$I$120,3,0)/VLOOKUP(C609+1,'IBGE 2014'!$A$9:$I$120,3,0)</f>
        <v>0.93318306906676562</v>
      </c>
      <c r="V609" s="80">
        <f t="shared" si="147"/>
        <v>69863.055447228835</v>
      </c>
      <c r="W609" s="80">
        <f t="shared" si="148"/>
        <v>52523.22075</v>
      </c>
      <c r="X609" s="80">
        <f t="shared" si="149"/>
        <v>17339.834697228835</v>
      </c>
      <c r="Y609" s="120"/>
    </row>
    <row r="610" spans="1:25">
      <c r="A610" s="77">
        <v>598</v>
      </c>
      <c r="B610" s="79">
        <v>1</v>
      </c>
      <c r="C610" s="78">
        <v>54</v>
      </c>
      <c r="D610" s="78">
        <f t="shared" si="135"/>
        <v>65</v>
      </c>
      <c r="E610" s="79">
        <f t="shared" si="136"/>
        <v>65</v>
      </c>
      <c r="F610" s="79">
        <v>21</v>
      </c>
      <c r="G610" s="79">
        <f t="shared" si="137"/>
        <v>14</v>
      </c>
      <c r="H610" s="79">
        <f t="shared" si="138"/>
        <v>11</v>
      </c>
      <c r="I610" s="80">
        <v>1503.34</v>
      </c>
      <c r="J610" s="80">
        <f>'Fator aplicado no salr'!$I$33*I610</f>
        <v>1328.9886508160948</v>
      </c>
      <c r="K610" s="79">
        <f t="shared" si="139"/>
        <v>11</v>
      </c>
      <c r="L610" s="92">
        <f t="shared" si="140"/>
        <v>0.52678752539162021</v>
      </c>
      <c r="M610" s="79">
        <f t="shared" si="141"/>
        <v>65</v>
      </c>
      <c r="N610" s="79">
        <f>VLOOKUP(D610,'IBGE 2014'!$A$9:$I$120,3,0)/VLOOKUP(C610,'IBGE 2014'!$A$9:$I$120,3,0)</f>
        <v>0.88860681635273953</v>
      </c>
      <c r="O610" s="79">
        <f>VLOOKUP(D610,'IBGE 2014'!$A$9:$I$120,6,0)</f>
        <v>10.361611814973374</v>
      </c>
      <c r="P610" s="80">
        <f t="shared" si="142"/>
        <v>83798.658236029209</v>
      </c>
      <c r="Q610" s="80">
        <f t="shared" si="143"/>
        <v>46220.188299999994</v>
      </c>
      <c r="R610" s="80">
        <f t="shared" si="144"/>
        <v>37578.469936029214</v>
      </c>
      <c r="S610" s="80">
        <f t="shared" si="145"/>
        <v>10</v>
      </c>
      <c r="T610" s="80">
        <f t="shared" si="146"/>
        <v>0.55839477691511752</v>
      </c>
      <c r="U610" s="80">
        <f>VLOOKUP(D610,'IBGE 2014'!$A$9:$I$120,3,0)/VLOOKUP(C610+1,'IBGE 2014'!$A$9:$I$120,3,0)</f>
        <v>0.89513477082778847</v>
      </c>
      <c r="V610" s="80">
        <f t="shared" si="147"/>
        <v>89479.12264086034</v>
      </c>
      <c r="W610" s="80">
        <f t="shared" si="148"/>
        <v>42018.352999999996</v>
      </c>
      <c r="X610" s="80">
        <f t="shared" si="149"/>
        <v>47460.769640860344</v>
      </c>
      <c r="Y610" s="120"/>
    </row>
    <row r="611" spans="1:25">
      <c r="A611" s="77">
        <v>599</v>
      </c>
      <c r="B611" s="79">
        <v>1</v>
      </c>
      <c r="C611" s="78">
        <v>62</v>
      </c>
      <c r="D611" s="78">
        <f t="shared" si="135"/>
        <v>70</v>
      </c>
      <c r="E611" s="79">
        <f t="shared" si="136"/>
        <v>65</v>
      </c>
      <c r="F611" s="79">
        <v>21</v>
      </c>
      <c r="G611" s="79">
        <f t="shared" si="137"/>
        <v>14</v>
      </c>
      <c r="H611" s="79">
        <f t="shared" si="138"/>
        <v>8</v>
      </c>
      <c r="I611" s="80">
        <v>1272.06</v>
      </c>
      <c r="J611" s="80">
        <f>'Fator aplicado no salr'!$I$33*I611</f>
        <v>1124.5315784567174</v>
      </c>
      <c r="K611" s="79">
        <f t="shared" si="139"/>
        <v>8</v>
      </c>
      <c r="L611" s="92">
        <f t="shared" si="140"/>
        <v>0.62741237134182615</v>
      </c>
      <c r="M611" s="79">
        <f t="shared" si="141"/>
        <v>70</v>
      </c>
      <c r="N611" s="79">
        <f>VLOOKUP(D611,'IBGE 2014'!$A$9:$I$120,3,0)/VLOOKUP(C611,'IBGE 2014'!$A$9:$I$120,3,0)</f>
        <v>0.86959219073996574</v>
      </c>
      <c r="O611" s="79">
        <f>VLOOKUP(D611,'IBGE 2014'!$A$9:$I$120,6,0)</f>
        <v>9.1340168195096396</v>
      </c>
      <c r="P611" s="80">
        <f t="shared" si="142"/>
        <v>72852.678506635217</v>
      </c>
      <c r="Q611" s="80">
        <f t="shared" si="143"/>
        <v>28443.261599999998</v>
      </c>
      <c r="R611" s="80">
        <f t="shared" si="144"/>
        <v>44409.416906635219</v>
      </c>
      <c r="S611" s="80">
        <f t="shared" si="145"/>
        <v>7</v>
      </c>
      <c r="T611" s="80">
        <f t="shared" si="146"/>
        <v>0.66505711362233577</v>
      </c>
      <c r="U611" s="80">
        <f>VLOOKUP(D611,'IBGE 2014'!$A$9:$I$120,3,0)/VLOOKUP(C611+1,'IBGE 2014'!$A$9:$I$120,3,0)</f>
        <v>0.88090641113249846</v>
      </c>
      <c r="V611" s="80">
        <f t="shared" si="147"/>
        <v>78228.594717097731</v>
      </c>
      <c r="W611" s="80">
        <f t="shared" si="148"/>
        <v>24887.853899999998</v>
      </c>
      <c r="X611" s="80">
        <f t="shared" si="149"/>
        <v>53340.740817097729</v>
      </c>
      <c r="Y611" s="120"/>
    </row>
    <row r="612" spans="1:25">
      <c r="A612" s="77">
        <v>600</v>
      </c>
      <c r="B612" s="79">
        <v>1</v>
      </c>
      <c r="C612" s="78">
        <v>54</v>
      </c>
      <c r="D612" s="78">
        <f t="shared" si="135"/>
        <v>65</v>
      </c>
      <c r="E612" s="79">
        <f t="shared" si="136"/>
        <v>65</v>
      </c>
      <c r="F612" s="79">
        <v>21</v>
      </c>
      <c r="G612" s="79">
        <f t="shared" si="137"/>
        <v>14</v>
      </c>
      <c r="H612" s="79">
        <f t="shared" si="138"/>
        <v>11</v>
      </c>
      <c r="I612" s="80">
        <v>1515.87</v>
      </c>
      <c r="J612" s="80">
        <f>'Fator aplicado no salr'!$I$33*I612</f>
        <v>1340.065471624911</v>
      </c>
      <c r="K612" s="79">
        <f t="shared" si="139"/>
        <v>11</v>
      </c>
      <c r="L612" s="92">
        <f t="shared" si="140"/>
        <v>0.52678752539162021</v>
      </c>
      <c r="M612" s="79">
        <f t="shared" si="141"/>
        <v>65</v>
      </c>
      <c r="N612" s="79">
        <f>VLOOKUP(D612,'IBGE 2014'!$A$9:$I$120,3,0)/VLOOKUP(C612,'IBGE 2014'!$A$9:$I$120,3,0)</f>
        <v>0.88860681635273953</v>
      </c>
      <c r="O612" s="79">
        <f>VLOOKUP(D612,'IBGE 2014'!$A$9:$I$120,6,0)</f>
        <v>10.361611814973374</v>
      </c>
      <c r="P612" s="80">
        <f t="shared" si="142"/>
        <v>84497.101161579936</v>
      </c>
      <c r="Q612" s="80">
        <f t="shared" si="143"/>
        <v>46605.423149999995</v>
      </c>
      <c r="R612" s="80">
        <f t="shared" si="144"/>
        <v>37891.678011579941</v>
      </c>
      <c r="S612" s="80">
        <f t="shared" si="145"/>
        <v>10</v>
      </c>
      <c r="T612" s="80">
        <f t="shared" si="146"/>
        <v>0.55839477691511752</v>
      </c>
      <c r="U612" s="80">
        <f>VLOOKUP(D612,'IBGE 2014'!$A$9:$I$120,3,0)/VLOOKUP(C612+1,'IBGE 2014'!$A$9:$I$120,3,0)</f>
        <v>0.89513477082778847</v>
      </c>
      <c r="V612" s="80">
        <f t="shared" si="147"/>
        <v>90224.910956670443</v>
      </c>
      <c r="W612" s="80">
        <f t="shared" si="148"/>
        <v>42368.566500000001</v>
      </c>
      <c r="X612" s="80">
        <f t="shared" si="149"/>
        <v>47856.344456670442</v>
      </c>
      <c r="Y612" s="120"/>
    </row>
    <row r="613" spans="1:25">
      <c r="A613" s="77">
        <v>601</v>
      </c>
      <c r="B613" s="79">
        <v>1</v>
      </c>
      <c r="C613" s="78">
        <v>56</v>
      </c>
      <c r="D613" s="78">
        <f t="shared" si="135"/>
        <v>65</v>
      </c>
      <c r="E613" s="79">
        <f t="shared" si="136"/>
        <v>65</v>
      </c>
      <c r="F613" s="79">
        <v>21</v>
      </c>
      <c r="G613" s="79">
        <f t="shared" si="137"/>
        <v>14</v>
      </c>
      <c r="H613" s="79">
        <f t="shared" si="138"/>
        <v>9</v>
      </c>
      <c r="I613" s="80">
        <v>1515.87</v>
      </c>
      <c r="J613" s="80">
        <f>'Fator aplicado no salr'!$I$33*I613</f>
        <v>1340.065471624911</v>
      </c>
      <c r="K613" s="79">
        <f t="shared" si="139"/>
        <v>9</v>
      </c>
      <c r="L613" s="92">
        <f t="shared" si="140"/>
        <v>0.59189846353002462</v>
      </c>
      <c r="M613" s="79">
        <f t="shared" si="141"/>
        <v>65</v>
      </c>
      <c r="N613" s="79">
        <f>VLOOKUP(D613,'IBGE 2014'!$A$9:$I$120,3,0)/VLOOKUP(C613,'IBGE 2014'!$A$9:$I$120,3,0)</f>
        <v>0.90220492889905368</v>
      </c>
      <c r="O613" s="79">
        <f>VLOOKUP(D613,'IBGE 2014'!$A$9:$I$120,6,0)</f>
        <v>10.361611814973374</v>
      </c>
      <c r="P613" s="80">
        <f t="shared" si="142"/>
        <v>96393.798731857794</v>
      </c>
      <c r="Q613" s="80">
        <f t="shared" si="143"/>
        <v>38131.709849999999</v>
      </c>
      <c r="R613" s="80">
        <f t="shared" si="144"/>
        <v>58262.088881857795</v>
      </c>
      <c r="S613" s="80">
        <f t="shared" si="145"/>
        <v>8</v>
      </c>
      <c r="T613" s="80">
        <f t="shared" si="146"/>
        <v>0.62741237134182615</v>
      </c>
      <c r="U613" s="80">
        <f>VLOOKUP(D613,'IBGE 2014'!$A$9:$I$120,3,0)/VLOOKUP(C613+1,'IBGE 2014'!$A$9:$I$120,3,0)</f>
        <v>0.90986809890589748</v>
      </c>
      <c r="V613" s="80">
        <f t="shared" si="147"/>
        <v>103045.30374914809</v>
      </c>
      <c r="W613" s="80">
        <f t="shared" si="148"/>
        <v>33894.853199999998</v>
      </c>
      <c r="X613" s="80">
        <f t="shared" si="149"/>
        <v>69150.450549148096</v>
      </c>
      <c r="Y613" s="120"/>
    </row>
    <row r="614" spans="1:25">
      <c r="A614" s="77">
        <v>602</v>
      </c>
      <c r="B614" s="79">
        <v>1</v>
      </c>
      <c r="C614" s="78">
        <v>61</v>
      </c>
      <c r="D614" s="78">
        <f t="shared" si="135"/>
        <v>70</v>
      </c>
      <c r="E614" s="79">
        <f t="shared" si="136"/>
        <v>65</v>
      </c>
      <c r="F614" s="79">
        <v>21</v>
      </c>
      <c r="G614" s="79">
        <f t="shared" si="137"/>
        <v>14</v>
      </c>
      <c r="H614" s="79">
        <f t="shared" si="138"/>
        <v>9</v>
      </c>
      <c r="I614" s="80">
        <v>1503.34</v>
      </c>
      <c r="J614" s="80">
        <f>'Fator aplicado no salr'!$I$33*I614</f>
        <v>1328.9886508160948</v>
      </c>
      <c r="K614" s="79">
        <f t="shared" si="139"/>
        <v>9</v>
      </c>
      <c r="L614" s="92">
        <f t="shared" si="140"/>
        <v>0.59189846353002462</v>
      </c>
      <c r="M614" s="79">
        <f t="shared" si="141"/>
        <v>70</v>
      </c>
      <c r="N614" s="79">
        <f>VLOOKUP(D614,'IBGE 2014'!$A$9:$I$120,3,0)/VLOOKUP(C614,'IBGE 2014'!$A$9:$I$120,3,0)</f>
        <v>0.85922071543303169</v>
      </c>
      <c r="O614" s="79">
        <f>VLOOKUP(D614,'IBGE 2014'!$A$9:$I$120,6,0)</f>
        <v>9.1340168195096396</v>
      </c>
      <c r="P614" s="80">
        <f t="shared" si="142"/>
        <v>80256.161285008857</v>
      </c>
      <c r="Q614" s="80">
        <f t="shared" si="143"/>
        <v>37816.517699999997</v>
      </c>
      <c r="R614" s="80">
        <f t="shared" si="144"/>
        <v>42439.64358500886</v>
      </c>
      <c r="S614" s="80">
        <f t="shared" si="145"/>
        <v>8</v>
      </c>
      <c r="T614" s="80">
        <f t="shared" si="146"/>
        <v>0.62741237134182615</v>
      </c>
      <c r="U614" s="80">
        <f>VLOOKUP(D614,'IBGE 2014'!$A$9:$I$120,3,0)/VLOOKUP(C614+1,'IBGE 2014'!$A$9:$I$120,3,0)</f>
        <v>0.86959219073996574</v>
      </c>
      <c r="V614" s="80">
        <f t="shared" si="147"/>
        <v>86098.411793598571</v>
      </c>
      <c r="W614" s="80">
        <f t="shared" si="148"/>
        <v>33614.682399999998</v>
      </c>
      <c r="X614" s="80">
        <f t="shared" si="149"/>
        <v>52483.729393598573</v>
      </c>
      <c r="Y614" s="120"/>
    </row>
    <row r="615" spans="1:25">
      <c r="A615" s="77">
        <v>603</v>
      </c>
      <c r="B615" s="79">
        <v>1</v>
      </c>
      <c r="C615" s="78">
        <v>61</v>
      </c>
      <c r="D615" s="78">
        <f t="shared" si="135"/>
        <v>70</v>
      </c>
      <c r="E615" s="79">
        <f t="shared" si="136"/>
        <v>65</v>
      </c>
      <c r="F615" s="79">
        <v>21</v>
      </c>
      <c r="G615" s="79">
        <f t="shared" si="137"/>
        <v>14</v>
      </c>
      <c r="H615" s="79">
        <f t="shared" si="138"/>
        <v>9</v>
      </c>
      <c r="I615" s="80">
        <v>1628.62</v>
      </c>
      <c r="J615" s="80">
        <f>'Fator aplicado no salr'!$I$33*I615</f>
        <v>1439.7391784241145</v>
      </c>
      <c r="K615" s="79">
        <f t="shared" si="139"/>
        <v>9</v>
      </c>
      <c r="L615" s="92">
        <f t="shared" si="140"/>
        <v>0.59189846353002462</v>
      </c>
      <c r="M615" s="79">
        <f t="shared" si="141"/>
        <v>70</v>
      </c>
      <c r="N615" s="79">
        <f>VLOOKUP(D615,'IBGE 2014'!$A$9:$I$120,3,0)/VLOOKUP(C615,'IBGE 2014'!$A$9:$I$120,3,0)</f>
        <v>0.85922071543303169</v>
      </c>
      <c r="O615" s="79">
        <f>VLOOKUP(D615,'IBGE 2014'!$A$9:$I$120,6,0)</f>
        <v>9.1340168195096396</v>
      </c>
      <c r="P615" s="80">
        <f t="shared" si="142"/>
        <v>86944.263700820244</v>
      </c>
      <c r="Q615" s="80">
        <f t="shared" si="143"/>
        <v>40967.936099999992</v>
      </c>
      <c r="R615" s="80">
        <f t="shared" si="144"/>
        <v>45976.327600820252</v>
      </c>
      <c r="S615" s="80">
        <f t="shared" si="145"/>
        <v>8</v>
      </c>
      <c r="T615" s="80">
        <f t="shared" si="146"/>
        <v>0.62741237134182615</v>
      </c>
      <c r="U615" s="80">
        <f>VLOOKUP(D615,'IBGE 2014'!$A$9:$I$120,3,0)/VLOOKUP(C615+1,'IBGE 2014'!$A$9:$I$120,3,0)</f>
        <v>0.86959219073996574</v>
      </c>
      <c r="V615" s="80">
        <f t="shared" si="147"/>
        <v>93273.374895426517</v>
      </c>
      <c r="W615" s="80">
        <f t="shared" si="148"/>
        <v>36415.943199999994</v>
      </c>
      <c r="X615" s="80">
        <f t="shared" si="149"/>
        <v>56857.431695426523</v>
      </c>
      <c r="Y615" s="120"/>
    </row>
    <row r="616" spans="1:25">
      <c r="A616" s="77">
        <v>604</v>
      </c>
      <c r="B616" s="79">
        <v>1</v>
      </c>
      <c r="C616" s="78">
        <v>50</v>
      </c>
      <c r="D616" s="78">
        <f t="shared" si="135"/>
        <v>64</v>
      </c>
      <c r="E616" s="79">
        <f t="shared" si="136"/>
        <v>65</v>
      </c>
      <c r="F616" s="79">
        <v>21</v>
      </c>
      <c r="G616" s="79">
        <f t="shared" si="137"/>
        <v>14</v>
      </c>
      <c r="H616" s="79">
        <f t="shared" si="138"/>
        <v>14</v>
      </c>
      <c r="I616" s="80">
        <v>1378.07</v>
      </c>
      <c r="J616" s="80">
        <f>'Fator aplicado no salr'!$I$33*I616</f>
        <v>1218.2469634481461</v>
      </c>
      <c r="K616" s="79">
        <f t="shared" si="139"/>
        <v>14</v>
      </c>
      <c r="L616" s="92">
        <f t="shared" si="140"/>
        <v>0.44230096437967248</v>
      </c>
      <c r="M616" s="79">
        <f t="shared" si="141"/>
        <v>64</v>
      </c>
      <c r="N616" s="79">
        <f>VLOOKUP(D616,'IBGE 2014'!$A$9:$I$120,3,0)/VLOOKUP(C616,'IBGE 2014'!$A$9:$I$120,3,0)</f>
        <v>0.88030746633068901</v>
      </c>
      <c r="O616" s="79">
        <f>VLOOKUP(D616,'IBGE 2014'!$A$9:$I$120,6,0)</f>
        <v>10.595687644814832</v>
      </c>
      <c r="P616" s="80">
        <f t="shared" si="142"/>
        <v>65337.138245422531</v>
      </c>
      <c r="Q616" s="80">
        <f t="shared" si="143"/>
        <v>53923.879099999991</v>
      </c>
      <c r="R616" s="80">
        <f t="shared" si="144"/>
        <v>11413.25914542254</v>
      </c>
      <c r="S616" s="80">
        <f t="shared" si="145"/>
        <v>13</v>
      </c>
      <c r="T616" s="80">
        <f t="shared" si="146"/>
        <v>0.46883902224245294</v>
      </c>
      <c r="U616" s="80">
        <f>VLOOKUP(D616,'IBGE 2014'!$A$9:$I$120,3,0)/VLOOKUP(C616+1,'IBGE 2014'!$A$9:$I$120,3,0)</f>
        <v>0.8851434179098322</v>
      </c>
      <c r="V616" s="80">
        <f t="shared" si="147"/>
        <v>69637.830507451465</v>
      </c>
      <c r="W616" s="80">
        <f t="shared" si="148"/>
        <v>50072.173449999995</v>
      </c>
      <c r="X616" s="80">
        <f t="shared" si="149"/>
        <v>19565.65705745147</v>
      </c>
      <c r="Y616" s="120"/>
    </row>
    <row r="617" spans="1:25">
      <c r="A617" s="77">
        <v>605</v>
      </c>
      <c r="B617" s="79">
        <v>1</v>
      </c>
      <c r="C617" s="78">
        <v>67</v>
      </c>
      <c r="D617" s="78">
        <f t="shared" si="135"/>
        <v>70</v>
      </c>
      <c r="E617" s="79">
        <f t="shared" si="136"/>
        <v>65</v>
      </c>
      <c r="F617" s="79">
        <v>21</v>
      </c>
      <c r="G617" s="79">
        <f t="shared" si="137"/>
        <v>14</v>
      </c>
      <c r="H617" s="79">
        <f t="shared" si="138"/>
        <v>3</v>
      </c>
      <c r="I617" s="80">
        <v>1515.87</v>
      </c>
      <c r="J617" s="80">
        <f>'Fator aplicado no salr'!$I$33*I617</f>
        <v>1340.065471624911</v>
      </c>
      <c r="K617" s="79">
        <f t="shared" si="139"/>
        <v>3</v>
      </c>
      <c r="L617" s="92">
        <f t="shared" si="140"/>
        <v>0.83961928303230149</v>
      </c>
      <c r="M617" s="79">
        <f t="shared" si="141"/>
        <v>70</v>
      </c>
      <c r="N617" s="79">
        <f>VLOOKUP(D617,'IBGE 2014'!$A$9:$I$120,3,0)/VLOOKUP(C617,'IBGE 2014'!$A$9:$I$120,3,0)</f>
        <v>0.9385149218678096</v>
      </c>
      <c r="O617" s="79">
        <f>VLOOKUP(D617,'IBGE 2014'!$A$9:$I$120,6,0)</f>
        <v>9.1340168195096396</v>
      </c>
      <c r="P617" s="80">
        <f t="shared" si="142"/>
        <v>125387.64994686504</v>
      </c>
      <c r="Q617" s="80">
        <f t="shared" si="143"/>
        <v>12710.569949999999</v>
      </c>
      <c r="R617" s="80">
        <f t="shared" si="144"/>
        <v>112677.07999686504</v>
      </c>
      <c r="S617" s="80">
        <f t="shared" si="145"/>
        <v>2</v>
      </c>
      <c r="T617" s="80">
        <f t="shared" si="146"/>
        <v>0.88999644001423972</v>
      </c>
      <c r="U617" s="80">
        <f>VLOOKUP(D617,'IBGE 2014'!$A$9:$I$120,3,0)/VLOOKUP(C617+1,'IBGE 2014'!$A$9:$I$120,3,0)</f>
        <v>0.95684998695127199</v>
      </c>
      <c r="V617" s="80">
        <f t="shared" si="147"/>
        <v>135507.49010504471</v>
      </c>
      <c r="W617" s="80">
        <f t="shared" si="148"/>
        <v>8473.7132999999994</v>
      </c>
      <c r="X617" s="80">
        <f t="shared" si="149"/>
        <v>127033.7768050447</v>
      </c>
      <c r="Y617" s="120"/>
    </row>
    <row r="618" spans="1:25">
      <c r="A618" s="77">
        <v>606</v>
      </c>
      <c r="B618" s="79">
        <v>1</v>
      </c>
      <c r="C618" s="78">
        <v>52</v>
      </c>
      <c r="D618" s="78">
        <f t="shared" si="135"/>
        <v>65</v>
      </c>
      <c r="E618" s="79">
        <f t="shared" si="136"/>
        <v>65</v>
      </c>
      <c r="F618" s="79">
        <v>21</v>
      </c>
      <c r="G618" s="79">
        <f t="shared" si="137"/>
        <v>14</v>
      </c>
      <c r="H618" s="79">
        <f t="shared" si="138"/>
        <v>13</v>
      </c>
      <c r="I618" s="80">
        <v>1378.07</v>
      </c>
      <c r="J618" s="80">
        <f>'Fator aplicado no salr'!$I$33*I618</f>
        <v>1218.2469634481461</v>
      </c>
      <c r="K618" s="79">
        <f t="shared" si="139"/>
        <v>13</v>
      </c>
      <c r="L618" s="92">
        <f t="shared" si="140"/>
        <v>0.46883902224245294</v>
      </c>
      <c r="M618" s="79">
        <f t="shared" si="141"/>
        <v>65</v>
      </c>
      <c r="N618" s="79">
        <f>VLOOKUP(D618,'IBGE 2014'!$A$9:$I$120,3,0)/VLOOKUP(C618,'IBGE 2014'!$A$9:$I$120,3,0)</f>
        <v>0.87699127583219805</v>
      </c>
      <c r="O618" s="79">
        <f>VLOOKUP(D618,'IBGE 2014'!$A$9:$I$120,6,0)</f>
        <v>10.361611814973374</v>
      </c>
      <c r="P618" s="80">
        <f t="shared" si="142"/>
        <v>67472.225084153382</v>
      </c>
      <c r="Q618" s="80">
        <f t="shared" si="143"/>
        <v>50072.173449999995</v>
      </c>
      <c r="R618" s="80">
        <f t="shared" si="144"/>
        <v>17400.051634153388</v>
      </c>
      <c r="S618" s="80">
        <f t="shared" si="145"/>
        <v>12</v>
      </c>
      <c r="T618" s="80">
        <f t="shared" si="146"/>
        <v>0.49696936357700011</v>
      </c>
      <c r="U618" s="80">
        <f>VLOOKUP(D618,'IBGE 2014'!$A$9:$I$120,3,0)/VLOOKUP(C618+1,'IBGE 2014'!$A$9:$I$120,3,0)</f>
        <v>0.88257119607286838</v>
      </c>
      <c r="V618" s="80">
        <f t="shared" si="147"/>
        <v>71975.613301254591</v>
      </c>
      <c r="W618" s="80">
        <f t="shared" si="148"/>
        <v>46220.467799999991</v>
      </c>
      <c r="X618" s="80">
        <f t="shared" si="149"/>
        <v>25755.145501254599</v>
      </c>
      <c r="Y618" s="120"/>
    </row>
    <row r="619" spans="1:25">
      <c r="A619" s="77">
        <v>607</v>
      </c>
      <c r="B619" s="79">
        <v>1</v>
      </c>
      <c r="C619" s="78">
        <v>63</v>
      </c>
      <c r="D619" s="78">
        <f t="shared" si="135"/>
        <v>70</v>
      </c>
      <c r="E619" s="79">
        <f t="shared" si="136"/>
        <v>65</v>
      </c>
      <c r="F619" s="79">
        <v>21</v>
      </c>
      <c r="G619" s="79">
        <f t="shared" si="137"/>
        <v>14</v>
      </c>
      <c r="H619" s="79">
        <f t="shared" si="138"/>
        <v>7</v>
      </c>
      <c r="I619" s="80">
        <v>1503.34</v>
      </c>
      <c r="J619" s="80">
        <f>'Fator aplicado no salr'!$I$33*I619</f>
        <v>1328.9886508160948</v>
      </c>
      <c r="K619" s="79">
        <f t="shared" si="139"/>
        <v>7</v>
      </c>
      <c r="L619" s="92">
        <f t="shared" si="140"/>
        <v>0.66505711362233577</v>
      </c>
      <c r="M619" s="79">
        <f t="shared" si="141"/>
        <v>70</v>
      </c>
      <c r="N619" s="79">
        <f>VLOOKUP(D619,'IBGE 2014'!$A$9:$I$120,3,0)/VLOOKUP(C619,'IBGE 2014'!$A$9:$I$120,3,0)</f>
        <v>0.88090641113249846</v>
      </c>
      <c r="O619" s="79">
        <f>VLOOKUP(D619,'IBGE 2014'!$A$9:$I$120,6,0)</f>
        <v>9.1340168195096396</v>
      </c>
      <c r="P619" s="80">
        <f t="shared" si="142"/>
        <v>92451.751947236538</v>
      </c>
      <c r="Q619" s="80">
        <f t="shared" si="143"/>
        <v>29412.847099999999</v>
      </c>
      <c r="R619" s="80">
        <f t="shared" si="144"/>
        <v>63038.904847236539</v>
      </c>
      <c r="S619" s="80">
        <f t="shared" si="145"/>
        <v>6</v>
      </c>
      <c r="T619" s="80">
        <f t="shared" si="146"/>
        <v>0.70496054043967604</v>
      </c>
      <c r="U619" s="80">
        <f>VLOOKUP(D619,'IBGE 2014'!$A$9:$I$120,3,0)/VLOOKUP(C619+1,'IBGE 2014'!$A$9:$I$120,3,0)</f>
        <v>0.89330498213394294</v>
      </c>
      <c r="V619" s="80">
        <f t="shared" si="147"/>
        <v>99378.170203371439</v>
      </c>
      <c r="W619" s="80">
        <f t="shared" si="148"/>
        <v>25211.0118</v>
      </c>
      <c r="X619" s="80">
        <f t="shared" si="149"/>
        <v>74167.158403371432</v>
      </c>
      <c r="Y619" s="120"/>
    </row>
    <row r="620" spans="1:25">
      <c r="A620" s="77">
        <v>608</v>
      </c>
      <c r="B620" s="79">
        <v>1</v>
      </c>
      <c r="C620" s="78">
        <v>51</v>
      </c>
      <c r="D620" s="78">
        <f t="shared" si="135"/>
        <v>65</v>
      </c>
      <c r="E620" s="79">
        <f t="shared" si="136"/>
        <v>65</v>
      </c>
      <c r="F620" s="79">
        <v>21</v>
      </c>
      <c r="G620" s="79">
        <f t="shared" si="137"/>
        <v>14</v>
      </c>
      <c r="H620" s="79">
        <f t="shared" si="138"/>
        <v>14</v>
      </c>
      <c r="I620" s="80">
        <v>1378.07</v>
      </c>
      <c r="J620" s="80">
        <f>'Fator aplicado no salr'!$I$33*I620</f>
        <v>1218.2469634481461</v>
      </c>
      <c r="K620" s="79">
        <f t="shared" si="139"/>
        <v>14</v>
      </c>
      <c r="L620" s="92">
        <f t="shared" si="140"/>
        <v>0.44230096437967248</v>
      </c>
      <c r="M620" s="79">
        <f t="shared" si="141"/>
        <v>65</v>
      </c>
      <c r="N620" s="79">
        <f>VLOOKUP(D620,'IBGE 2014'!$A$9:$I$120,3,0)/VLOOKUP(C620,'IBGE 2014'!$A$9:$I$120,3,0)</f>
        <v>0.87183487462980414</v>
      </c>
      <c r="O620" s="79">
        <f>VLOOKUP(D620,'IBGE 2014'!$A$9:$I$120,6,0)</f>
        <v>10.361611814973374</v>
      </c>
      <c r="P620" s="80">
        <f t="shared" si="142"/>
        <v>63278.78496080052</v>
      </c>
      <c r="Q620" s="80">
        <f t="shared" si="143"/>
        <v>53923.879099999991</v>
      </c>
      <c r="R620" s="80">
        <f t="shared" si="144"/>
        <v>9354.9058608005289</v>
      </c>
      <c r="S620" s="80">
        <f t="shared" si="145"/>
        <v>13</v>
      </c>
      <c r="T620" s="80">
        <f t="shared" si="146"/>
        <v>0.46883902224245294</v>
      </c>
      <c r="U620" s="80">
        <f>VLOOKUP(D620,'IBGE 2014'!$A$9:$I$120,3,0)/VLOOKUP(C620+1,'IBGE 2014'!$A$9:$I$120,3,0)</f>
        <v>0.87699127583219805</v>
      </c>
      <c r="V620" s="80">
        <f t="shared" si="147"/>
        <v>67472.225084153382</v>
      </c>
      <c r="W620" s="80">
        <f t="shared" si="148"/>
        <v>50072.173449999995</v>
      </c>
      <c r="X620" s="80">
        <f t="shared" si="149"/>
        <v>17400.051634153388</v>
      </c>
      <c r="Y620" s="120"/>
    </row>
    <row r="621" spans="1:25">
      <c r="A621" s="77">
        <v>609</v>
      </c>
      <c r="B621" s="79">
        <v>1</v>
      </c>
      <c r="C621" s="78">
        <v>61</v>
      </c>
      <c r="D621" s="78">
        <f t="shared" si="135"/>
        <v>70</v>
      </c>
      <c r="E621" s="79">
        <f t="shared" si="136"/>
        <v>65</v>
      </c>
      <c r="F621" s="79">
        <v>21</v>
      </c>
      <c r="G621" s="79">
        <f t="shared" si="137"/>
        <v>14</v>
      </c>
      <c r="H621" s="79">
        <f t="shared" si="138"/>
        <v>9</v>
      </c>
      <c r="I621" s="80">
        <v>1632.47</v>
      </c>
      <c r="J621" s="80">
        <f>'Fator aplicado no salr'!$I$33*I621</f>
        <v>1443.1426708514045</v>
      </c>
      <c r="K621" s="79">
        <f t="shared" si="139"/>
        <v>9</v>
      </c>
      <c r="L621" s="92">
        <f t="shared" si="140"/>
        <v>0.59189846353002462</v>
      </c>
      <c r="M621" s="79">
        <f t="shared" si="141"/>
        <v>70</v>
      </c>
      <c r="N621" s="79">
        <f>VLOOKUP(D621,'IBGE 2014'!$A$9:$I$120,3,0)/VLOOKUP(C621,'IBGE 2014'!$A$9:$I$120,3,0)</f>
        <v>0.85922071543303169</v>
      </c>
      <c r="O621" s="79">
        <f>VLOOKUP(D621,'IBGE 2014'!$A$9:$I$120,6,0)</f>
        <v>9.1340168195096396</v>
      </c>
      <c r="P621" s="80">
        <f t="shared" si="142"/>
        <v>87149.796860948569</v>
      </c>
      <c r="Q621" s="80">
        <f t="shared" si="143"/>
        <v>41064.782849999996</v>
      </c>
      <c r="R621" s="80">
        <f t="shared" si="144"/>
        <v>46085.014010948573</v>
      </c>
      <c r="S621" s="80">
        <f t="shared" si="145"/>
        <v>8</v>
      </c>
      <c r="T621" s="80">
        <f t="shared" si="146"/>
        <v>0.62741237134182615</v>
      </c>
      <c r="U621" s="80">
        <f>VLOOKUP(D621,'IBGE 2014'!$A$9:$I$120,3,0)/VLOOKUP(C621+1,'IBGE 2014'!$A$9:$I$120,3,0)</f>
        <v>0.86959219073996574</v>
      </c>
      <c r="V621" s="80">
        <f t="shared" si="147"/>
        <v>93493.869850263989</v>
      </c>
      <c r="W621" s="80">
        <f t="shared" si="148"/>
        <v>36502.029199999997</v>
      </c>
      <c r="X621" s="80">
        <f t="shared" si="149"/>
        <v>56991.840650263992</v>
      </c>
      <c r="Y621" s="120"/>
    </row>
    <row r="622" spans="1:25">
      <c r="A622" s="77">
        <v>610</v>
      </c>
      <c r="B622" s="79">
        <v>1</v>
      </c>
      <c r="C622" s="78">
        <v>40</v>
      </c>
      <c r="D622" s="78">
        <f t="shared" si="135"/>
        <v>60</v>
      </c>
      <c r="E622" s="79">
        <f t="shared" si="136"/>
        <v>65</v>
      </c>
      <c r="F622" s="79">
        <v>21</v>
      </c>
      <c r="G622" s="79">
        <f t="shared" si="137"/>
        <v>14</v>
      </c>
      <c r="H622" s="79">
        <f t="shared" si="138"/>
        <v>20</v>
      </c>
      <c r="I622" s="80">
        <v>1834.42</v>
      </c>
      <c r="J622" s="80">
        <f>'Fator aplicado no salr'!$I$33*I622</f>
        <v>1621.6713190828827</v>
      </c>
      <c r="K622" s="79">
        <f t="shared" si="139"/>
        <v>20</v>
      </c>
      <c r="L622" s="92">
        <f t="shared" si="140"/>
        <v>0.31180472688608379</v>
      </c>
      <c r="M622" s="79">
        <f t="shared" si="141"/>
        <v>60</v>
      </c>
      <c r="N622" s="79">
        <f>VLOOKUP(D622,'IBGE 2014'!$A$9:$I$120,3,0)/VLOOKUP(C622,'IBGE 2014'!$A$9:$I$120,3,0)</f>
        <v>0.89162310837551761</v>
      </c>
      <c r="O622" s="79">
        <f>VLOOKUP(D622,'IBGE 2014'!$A$9:$I$120,6,0)</f>
        <v>11.482229001501651</v>
      </c>
      <c r="P622" s="80">
        <f t="shared" si="142"/>
        <v>67297.108195396155</v>
      </c>
      <c r="Q622" s="80">
        <f t="shared" si="143"/>
        <v>102544.07800000001</v>
      </c>
      <c r="R622" s="80">
        <f t="shared" si="144"/>
        <v>-35246.969804603854</v>
      </c>
      <c r="S622" s="80">
        <f t="shared" si="145"/>
        <v>19</v>
      </c>
      <c r="T622" s="80">
        <f t="shared" si="146"/>
        <v>0.33051301049924886</v>
      </c>
      <c r="U622" s="80">
        <f>VLOOKUP(D622,'IBGE 2014'!$A$9:$I$120,3,0)/VLOOKUP(C622+1,'IBGE 2014'!$A$9:$I$120,3,0)</f>
        <v>0.8939954596892854</v>
      </c>
      <c r="V622" s="80">
        <f t="shared" si="147"/>
        <v>71524.736324642377</v>
      </c>
      <c r="W622" s="80">
        <f t="shared" si="148"/>
        <v>97416.874100000015</v>
      </c>
      <c r="X622" s="80">
        <f t="shared" si="149"/>
        <v>-25892.137775357638</v>
      </c>
      <c r="Y622" s="120"/>
    </row>
    <row r="623" spans="1:25">
      <c r="A623" s="77">
        <v>611</v>
      </c>
      <c r="B623" s="79">
        <v>2</v>
      </c>
      <c r="C623" s="78">
        <v>54</v>
      </c>
      <c r="D623" s="78">
        <f t="shared" si="135"/>
        <v>55</v>
      </c>
      <c r="E623" s="79">
        <f t="shared" si="136"/>
        <v>60</v>
      </c>
      <c r="F623" s="79">
        <v>33</v>
      </c>
      <c r="G623" s="79">
        <f t="shared" si="137"/>
        <v>1</v>
      </c>
      <c r="H623" s="79">
        <f t="shared" si="138"/>
        <v>1</v>
      </c>
      <c r="I623" s="80">
        <v>2601.9299999999998</v>
      </c>
      <c r="J623" s="80">
        <f>'Fator aplicado no salr'!$I$33*I623</f>
        <v>2300.1685847632084</v>
      </c>
      <c r="K623" s="79">
        <f t="shared" si="139"/>
        <v>1</v>
      </c>
      <c r="L623" s="92">
        <f t="shared" si="140"/>
        <v>0.94339622641509424</v>
      </c>
      <c r="M623" s="79">
        <f t="shared" si="141"/>
        <v>55</v>
      </c>
      <c r="N623" s="79">
        <f>VLOOKUP(D623,'IBGE 2014'!$A$9:$I$120,3,0)/VLOOKUP(C623,'IBGE 2014'!$A$9:$I$120,3,0)</f>
        <v>0.99270729426697146</v>
      </c>
      <c r="O623" s="79">
        <f>VLOOKUP(D623,'IBGE 2014'!$A$9:$I$120,6,0)</f>
        <v>12.461864196915771</v>
      </c>
      <c r="P623" s="80">
        <f t="shared" si="142"/>
        <v>348980.67790153151</v>
      </c>
      <c r="Q623" s="80">
        <f t="shared" si="143"/>
        <v>7272.3943499999996</v>
      </c>
      <c r="R623" s="80">
        <f t="shared" si="144"/>
        <v>341708.28355153149</v>
      </c>
      <c r="S623" s="80">
        <f t="shared" si="145"/>
        <v>0</v>
      </c>
      <c r="T623" s="80">
        <f t="shared" si="146"/>
        <v>1</v>
      </c>
      <c r="U623" s="80">
        <f>VLOOKUP(D623,'IBGE 2014'!$A$9:$I$120,3,0)/VLOOKUP(C623+1,'IBGE 2014'!$A$9:$I$120,3,0)</f>
        <v>1</v>
      </c>
      <c r="V623" s="80">
        <f t="shared" si="147"/>
        <v>372637.0509333036</v>
      </c>
      <c r="W623" s="80">
        <f t="shared" si="148"/>
        <v>0</v>
      </c>
      <c r="X623" s="80">
        <f t="shared" si="149"/>
        <v>372637.0509333036</v>
      </c>
      <c r="Y623" s="120"/>
    </row>
    <row r="624" spans="1:25">
      <c r="A624" s="77">
        <v>612</v>
      </c>
      <c r="B624" s="79">
        <v>1</v>
      </c>
      <c r="C624" s="78">
        <v>55</v>
      </c>
      <c r="D624" s="78">
        <f t="shared" si="135"/>
        <v>65</v>
      </c>
      <c r="E624" s="79">
        <f t="shared" si="136"/>
        <v>65</v>
      </c>
      <c r="F624" s="79">
        <v>20</v>
      </c>
      <c r="G624" s="79">
        <f t="shared" si="137"/>
        <v>15</v>
      </c>
      <c r="H624" s="79">
        <f t="shared" si="138"/>
        <v>10</v>
      </c>
      <c r="I624" s="80">
        <v>2553.7600000000002</v>
      </c>
      <c r="J624" s="80">
        <f>'Fator aplicado no salr'!$I$33*I624</f>
        <v>2257.5851483417659</v>
      </c>
      <c r="K624" s="79">
        <f t="shared" si="139"/>
        <v>10</v>
      </c>
      <c r="L624" s="92">
        <f t="shared" si="140"/>
        <v>0.55839477691511752</v>
      </c>
      <c r="M624" s="79">
        <f t="shared" si="141"/>
        <v>65</v>
      </c>
      <c r="N624" s="79">
        <f>VLOOKUP(D624,'IBGE 2014'!$A$9:$I$120,3,0)/VLOOKUP(C624,'IBGE 2014'!$A$9:$I$120,3,0)</f>
        <v>0.89513477082778847</v>
      </c>
      <c r="O624" s="79">
        <f>VLOOKUP(D624,'IBGE 2014'!$A$9:$I$120,6,0)</f>
        <v>10.361611814973374</v>
      </c>
      <c r="P624" s="80">
        <f t="shared" si="142"/>
        <v>152000.34871374638</v>
      </c>
      <c r="Q624" s="80">
        <f t="shared" si="143"/>
        <v>71377.592000000004</v>
      </c>
      <c r="R624" s="80">
        <f t="shared" si="144"/>
        <v>80622.756713746377</v>
      </c>
      <c r="S624" s="80">
        <f t="shared" si="145"/>
        <v>9</v>
      </c>
      <c r="T624" s="80">
        <f t="shared" si="146"/>
        <v>0.59189846353002462</v>
      </c>
      <c r="U624" s="80">
        <f>VLOOKUP(D624,'IBGE 2014'!$A$9:$I$120,3,0)/VLOOKUP(C624+1,'IBGE 2014'!$A$9:$I$120,3,0)</f>
        <v>0.90220492889905368</v>
      </c>
      <c r="V624" s="80">
        <f t="shared" si="147"/>
        <v>162392.96737152207</v>
      </c>
      <c r="W624" s="80">
        <f t="shared" si="148"/>
        <v>64239.832800000004</v>
      </c>
      <c r="X624" s="80">
        <f t="shared" si="149"/>
        <v>98153.134571522067</v>
      </c>
      <c r="Y624" s="120"/>
    </row>
    <row r="625" spans="1:25">
      <c r="A625" s="77">
        <v>613</v>
      </c>
      <c r="B625" s="79">
        <v>2</v>
      </c>
      <c r="C625" s="78">
        <v>47</v>
      </c>
      <c r="D625" s="78">
        <f t="shared" si="135"/>
        <v>57</v>
      </c>
      <c r="E625" s="79">
        <f t="shared" si="136"/>
        <v>60</v>
      </c>
      <c r="F625" s="79">
        <v>20</v>
      </c>
      <c r="G625" s="79">
        <f t="shared" si="137"/>
        <v>10</v>
      </c>
      <c r="H625" s="79">
        <f t="shared" si="138"/>
        <v>10</v>
      </c>
      <c r="I625" s="80">
        <v>2698.31</v>
      </c>
      <c r="J625" s="80">
        <f>'Fator aplicado no salr'!$I$33*I625</f>
        <v>2385.3708185663768</v>
      </c>
      <c r="K625" s="79">
        <f t="shared" si="139"/>
        <v>10</v>
      </c>
      <c r="L625" s="92">
        <f t="shared" si="140"/>
        <v>0.55839477691511752</v>
      </c>
      <c r="M625" s="79">
        <f t="shared" si="141"/>
        <v>57</v>
      </c>
      <c r="N625" s="79">
        <f>VLOOKUP(D625,'IBGE 2014'!$A$9:$I$120,3,0)/VLOOKUP(C625,'IBGE 2014'!$A$9:$I$120,3,0)</f>
        <v>0.93952210439774742</v>
      </c>
      <c r="O625" s="79">
        <f>VLOOKUP(D625,'IBGE 2014'!$A$9:$I$120,6,0)</f>
        <v>12.086645895133593</v>
      </c>
      <c r="P625" s="80">
        <f t="shared" si="142"/>
        <v>196631.64055417615</v>
      </c>
      <c r="Q625" s="80">
        <f t="shared" si="143"/>
        <v>75417.764500000005</v>
      </c>
      <c r="R625" s="80">
        <f t="shared" si="144"/>
        <v>121213.87605417614</v>
      </c>
      <c r="S625" s="80">
        <f t="shared" si="145"/>
        <v>9</v>
      </c>
      <c r="T625" s="80">
        <f t="shared" si="146"/>
        <v>0.59189846353002462</v>
      </c>
      <c r="U625" s="80">
        <f>VLOOKUP(D625,'IBGE 2014'!$A$9:$I$120,3,0)/VLOOKUP(C625+1,'IBGE 2014'!$A$9:$I$120,3,0)</f>
        <v>0.94365470642511728</v>
      </c>
      <c r="V625" s="80">
        <f t="shared" si="147"/>
        <v>209346.34161649883</v>
      </c>
      <c r="W625" s="80">
        <f t="shared" si="148"/>
        <v>67875.98805</v>
      </c>
      <c r="X625" s="80">
        <f t="shared" si="149"/>
        <v>141470.35356649884</v>
      </c>
      <c r="Y625" s="120"/>
    </row>
    <row r="626" spans="1:25">
      <c r="A626" s="77">
        <v>614</v>
      </c>
      <c r="B626" s="79">
        <v>2</v>
      </c>
      <c r="C626" s="78">
        <v>39</v>
      </c>
      <c r="D626" s="78">
        <f t="shared" si="135"/>
        <v>55</v>
      </c>
      <c r="E626" s="79">
        <f t="shared" si="136"/>
        <v>60</v>
      </c>
      <c r="F626" s="79">
        <v>20</v>
      </c>
      <c r="G626" s="79">
        <f t="shared" si="137"/>
        <v>10</v>
      </c>
      <c r="H626" s="79">
        <f t="shared" si="138"/>
        <v>16</v>
      </c>
      <c r="I626" s="80">
        <v>2698.31</v>
      </c>
      <c r="J626" s="80">
        <f>'Fator aplicado no salr'!$I$33*I626</f>
        <v>2385.3708185663768</v>
      </c>
      <c r="K626" s="79">
        <f t="shared" si="139"/>
        <v>16</v>
      </c>
      <c r="L626" s="92">
        <f t="shared" si="140"/>
        <v>0.39364628371277355</v>
      </c>
      <c r="M626" s="79">
        <f t="shared" si="141"/>
        <v>55</v>
      </c>
      <c r="N626" s="79">
        <f>VLOOKUP(D626,'IBGE 2014'!$A$9:$I$120,3,0)/VLOOKUP(C626,'IBGE 2014'!$A$9:$I$120,3,0)</f>
        <v>0.93084727063907946</v>
      </c>
      <c r="O626" s="79">
        <f>VLOOKUP(D626,'IBGE 2014'!$A$9:$I$120,6,0)</f>
        <v>12.461864196915771</v>
      </c>
      <c r="P626" s="80">
        <f t="shared" si="142"/>
        <v>141601.17397623506</v>
      </c>
      <c r="Q626" s="80">
        <f t="shared" si="143"/>
        <v>120668.4232</v>
      </c>
      <c r="R626" s="80">
        <f t="shared" si="144"/>
        <v>20932.750776235058</v>
      </c>
      <c r="S626" s="80">
        <f t="shared" si="145"/>
        <v>15</v>
      </c>
      <c r="T626" s="80">
        <f t="shared" si="146"/>
        <v>0.41726506073553998</v>
      </c>
      <c r="U626" s="80">
        <f>VLOOKUP(D626,'IBGE 2014'!$A$9:$I$120,3,0)/VLOOKUP(C626+1,'IBGE 2014'!$A$9:$I$120,3,0)</f>
        <v>0.93318306906676562</v>
      </c>
      <c r="V626" s="80">
        <f t="shared" si="147"/>
        <v>150473.88719882187</v>
      </c>
      <c r="W626" s="80">
        <f t="shared" si="148"/>
        <v>113126.64675</v>
      </c>
      <c r="X626" s="80">
        <f t="shared" si="149"/>
        <v>37347.240448821874</v>
      </c>
      <c r="Y626" s="120"/>
    </row>
    <row r="627" spans="1:25">
      <c r="A627" s="77">
        <v>615</v>
      </c>
      <c r="B627" s="79">
        <v>1</v>
      </c>
      <c r="C627" s="78">
        <v>44</v>
      </c>
      <c r="D627" s="78">
        <f t="shared" si="135"/>
        <v>60</v>
      </c>
      <c r="E627" s="79">
        <f t="shared" si="136"/>
        <v>65</v>
      </c>
      <c r="F627" s="79">
        <v>20</v>
      </c>
      <c r="G627" s="79">
        <f t="shared" si="137"/>
        <v>15</v>
      </c>
      <c r="H627" s="79">
        <f t="shared" si="138"/>
        <v>16</v>
      </c>
      <c r="I627" s="80">
        <v>2698.31</v>
      </c>
      <c r="J627" s="80">
        <f>'Fator aplicado no salr'!$I$33*I627</f>
        <v>2385.3708185663768</v>
      </c>
      <c r="K627" s="79">
        <f t="shared" si="139"/>
        <v>16</v>
      </c>
      <c r="L627" s="92">
        <f t="shared" si="140"/>
        <v>0.39364628371277355</v>
      </c>
      <c r="M627" s="79">
        <f t="shared" si="141"/>
        <v>60</v>
      </c>
      <c r="N627" s="79">
        <f>VLOOKUP(D627,'IBGE 2014'!$A$9:$I$120,3,0)/VLOOKUP(C627,'IBGE 2014'!$A$9:$I$120,3,0)</f>
        <v>0.90216333477159161</v>
      </c>
      <c r="O627" s="79">
        <f>VLOOKUP(D627,'IBGE 2014'!$A$9:$I$120,6,0)</f>
        <v>11.482229001501651</v>
      </c>
      <c r="P627" s="80">
        <f t="shared" si="142"/>
        <v>126449.40409346926</v>
      </c>
      <c r="Q627" s="80">
        <f t="shared" si="143"/>
        <v>120668.4232</v>
      </c>
      <c r="R627" s="80">
        <f t="shared" si="144"/>
        <v>5780.9808934692555</v>
      </c>
      <c r="S627" s="80">
        <f t="shared" si="145"/>
        <v>15</v>
      </c>
      <c r="T627" s="80">
        <f t="shared" si="146"/>
        <v>0.41726506073553998</v>
      </c>
      <c r="U627" s="80">
        <f>VLOOKUP(D627,'IBGE 2014'!$A$9:$I$120,3,0)/VLOOKUP(C627+1,'IBGE 2014'!$A$9:$I$120,3,0)</f>
        <v>0.90532483645484907</v>
      </c>
      <c r="V627" s="80">
        <f t="shared" si="147"/>
        <v>134506.07951862676</v>
      </c>
      <c r="W627" s="80">
        <f t="shared" si="148"/>
        <v>113126.64675</v>
      </c>
      <c r="X627" s="80">
        <f t="shared" si="149"/>
        <v>21379.432768626764</v>
      </c>
      <c r="Y627" s="120"/>
    </row>
    <row r="628" spans="1:25">
      <c r="A628" s="77">
        <v>616</v>
      </c>
      <c r="B628" s="79">
        <v>2</v>
      </c>
      <c r="C628" s="78">
        <v>68</v>
      </c>
      <c r="D628" s="78">
        <f t="shared" si="135"/>
        <v>70</v>
      </c>
      <c r="E628" s="79">
        <f t="shared" si="136"/>
        <v>60</v>
      </c>
      <c r="F628" s="79">
        <v>20</v>
      </c>
      <c r="G628" s="79">
        <f t="shared" si="137"/>
        <v>10</v>
      </c>
      <c r="H628" s="79">
        <f t="shared" si="138"/>
        <v>2</v>
      </c>
      <c r="I628" s="80">
        <v>2698.31</v>
      </c>
      <c r="J628" s="80">
        <f>'Fator aplicado no salr'!$I$33*I628</f>
        <v>2385.3708185663768</v>
      </c>
      <c r="K628" s="79">
        <f t="shared" si="139"/>
        <v>2</v>
      </c>
      <c r="L628" s="92">
        <f t="shared" si="140"/>
        <v>0.88999644001423972</v>
      </c>
      <c r="M628" s="79">
        <f t="shared" si="141"/>
        <v>70</v>
      </c>
      <c r="N628" s="79">
        <f>VLOOKUP(D628,'IBGE 2014'!$A$9:$I$120,3,0)/VLOOKUP(C628,'IBGE 2014'!$A$9:$I$120,3,0)</f>
        <v>0.95684998695127199</v>
      </c>
      <c r="O628" s="79">
        <f>VLOOKUP(D628,'IBGE 2014'!$A$9:$I$120,6,0)</f>
        <v>9.1340168195096396</v>
      </c>
      <c r="P628" s="80">
        <f t="shared" si="142"/>
        <v>241208.82108976576</v>
      </c>
      <c r="Q628" s="80">
        <f t="shared" si="143"/>
        <v>15083.552900000001</v>
      </c>
      <c r="R628" s="80">
        <f t="shared" si="144"/>
        <v>226125.26818976575</v>
      </c>
      <c r="S628" s="80">
        <f t="shared" si="145"/>
        <v>1</v>
      </c>
      <c r="T628" s="80">
        <f t="shared" si="146"/>
        <v>0.94339622641509424</v>
      </c>
      <c r="U628" s="80">
        <f>VLOOKUP(D628,'IBGE 2014'!$A$9:$I$120,3,0)/VLOOKUP(C628+1,'IBGE 2014'!$A$9:$I$120,3,0)</f>
        <v>0.97724218358332426</v>
      </c>
      <c r="V628" s="80">
        <f t="shared" si="147"/>
        <v>261130.38044627762</v>
      </c>
      <c r="W628" s="80">
        <f t="shared" si="148"/>
        <v>7541.7764500000003</v>
      </c>
      <c r="X628" s="80">
        <f t="shared" si="149"/>
        <v>253588.60399627761</v>
      </c>
      <c r="Y628" s="120"/>
    </row>
    <row r="629" spans="1:25">
      <c r="A629" s="77">
        <v>617</v>
      </c>
      <c r="B629" s="79">
        <v>2</v>
      </c>
      <c r="C629" s="78">
        <v>46</v>
      </c>
      <c r="D629" s="78">
        <f t="shared" si="135"/>
        <v>56</v>
      </c>
      <c r="E629" s="79">
        <f t="shared" si="136"/>
        <v>60</v>
      </c>
      <c r="F629" s="79">
        <v>20</v>
      </c>
      <c r="G629" s="79">
        <f t="shared" si="137"/>
        <v>10</v>
      </c>
      <c r="H629" s="79">
        <f t="shared" si="138"/>
        <v>10</v>
      </c>
      <c r="I629" s="80">
        <v>2505.58</v>
      </c>
      <c r="J629" s="80">
        <f>'Fator aplicado no salr'!$I$33*I629</f>
        <v>2214.9928716802524</v>
      </c>
      <c r="K629" s="79">
        <f t="shared" si="139"/>
        <v>10</v>
      </c>
      <c r="L629" s="92">
        <f t="shared" si="140"/>
        <v>0.55839477691511752</v>
      </c>
      <c r="M629" s="79">
        <f t="shared" si="141"/>
        <v>56</v>
      </c>
      <c r="N629" s="79">
        <f>VLOOKUP(D629,'IBGE 2014'!$A$9:$I$120,3,0)/VLOOKUP(C629,'IBGE 2014'!$A$9:$I$120,3,0)</f>
        <v>0.94365290671807756</v>
      </c>
      <c r="O629" s="79">
        <f>VLOOKUP(D629,'IBGE 2014'!$A$9:$I$120,6,0)</f>
        <v>12.276875927517381</v>
      </c>
      <c r="P629" s="80">
        <f t="shared" si="142"/>
        <v>186276.11916536544</v>
      </c>
      <c r="Q629" s="80">
        <f t="shared" si="143"/>
        <v>70030.960999999996</v>
      </c>
      <c r="R629" s="80">
        <f t="shared" si="144"/>
        <v>116245.15816536544</v>
      </c>
      <c r="S629" s="80">
        <f t="shared" si="145"/>
        <v>9</v>
      </c>
      <c r="T629" s="80">
        <f t="shared" si="146"/>
        <v>0.59189846353002462</v>
      </c>
      <c r="U629" s="80">
        <f>VLOOKUP(D629,'IBGE 2014'!$A$9:$I$120,3,0)/VLOOKUP(C629+1,'IBGE 2014'!$A$9:$I$120,3,0)</f>
        <v>0.94750223993078342</v>
      </c>
      <c r="V629" s="80">
        <f t="shared" si="147"/>
        <v>198258.13202308989</v>
      </c>
      <c r="W629" s="80">
        <f t="shared" si="148"/>
        <v>63027.8649</v>
      </c>
      <c r="X629" s="80">
        <f t="shared" si="149"/>
        <v>135230.26712308987</v>
      </c>
      <c r="Y629" s="120"/>
    </row>
    <row r="630" spans="1:25">
      <c r="A630" s="77">
        <v>618</v>
      </c>
      <c r="B630" s="79">
        <v>1</v>
      </c>
      <c r="C630" s="78">
        <v>42</v>
      </c>
      <c r="D630" s="78">
        <f t="shared" si="135"/>
        <v>60</v>
      </c>
      <c r="E630" s="79">
        <f t="shared" si="136"/>
        <v>65</v>
      </c>
      <c r="F630" s="79">
        <v>20</v>
      </c>
      <c r="G630" s="79">
        <f t="shared" si="137"/>
        <v>15</v>
      </c>
      <c r="H630" s="79">
        <f t="shared" si="138"/>
        <v>18</v>
      </c>
      <c r="I630" s="80">
        <v>2698.31</v>
      </c>
      <c r="J630" s="80">
        <f>'Fator aplicado no salr'!$I$33*I630</f>
        <v>2385.3708185663768</v>
      </c>
      <c r="K630" s="79">
        <f t="shared" si="139"/>
        <v>18</v>
      </c>
      <c r="L630" s="92">
        <f t="shared" si="140"/>
        <v>0.35034379112920383</v>
      </c>
      <c r="M630" s="79">
        <f t="shared" si="141"/>
        <v>60</v>
      </c>
      <c r="N630" s="79">
        <f>VLOOKUP(D630,'IBGE 2014'!$A$9:$I$120,3,0)/VLOOKUP(C630,'IBGE 2014'!$A$9:$I$120,3,0)</f>
        <v>0.89652605914239569</v>
      </c>
      <c r="O630" s="79">
        <f>VLOOKUP(D630,'IBGE 2014'!$A$9:$I$120,6,0)</f>
        <v>11.482229001501651</v>
      </c>
      <c r="P630" s="80">
        <f t="shared" si="142"/>
        <v>111836.30282127192</v>
      </c>
      <c r="Q630" s="80">
        <f t="shared" si="143"/>
        <v>135751.9761</v>
      </c>
      <c r="R630" s="80">
        <f t="shared" si="144"/>
        <v>-23915.673278728078</v>
      </c>
      <c r="S630" s="80">
        <f t="shared" si="145"/>
        <v>17</v>
      </c>
      <c r="T630" s="80">
        <f t="shared" si="146"/>
        <v>0.37136441859695613</v>
      </c>
      <c r="U630" s="80">
        <f>VLOOKUP(D630,'IBGE 2014'!$A$9:$I$120,3,0)/VLOOKUP(C630+1,'IBGE 2014'!$A$9:$I$120,3,0)</f>
        <v>0.89923937812269428</v>
      </c>
      <c r="V630" s="80">
        <f t="shared" si="147"/>
        <v>118905.25964917081</v>
      </c>
      <c r="W630" s="80">
        <f t="shared" si="148"/>
        <v>128210.19965000001</v>
      </c>
      <c r="X630" s="80">
        <f t="shared" si="149"/>
        <v>-9304.9400008291996</v>
      </c>
      <c r="Y630" s="120"/>
    </row>
    <row r="631" spans="1:25">
      <c r="A631" s="77">
        <v>619</v>
      </c>
      <c r="B631" s="79">
        <v>1</v>
      </c>
      <c r="C631" s="78">
        <v>43</v>
      </c>
      <c r="D631" s="78">
        <f t="shared" si="135"/>
        <v>60</v>
      </c>
      <c r="E631" s="79">
        <f t="shared" si="136"/>
        <v>65</v>
      </c>
      <c r="F631" s="79">
        <v>20</v>
      </c>
      <c r="G631" s="79">
        <f t="shared" si="137"/>
        <v>15</v>
      </c>
      <c r="H631" s="79">
        <f t="shared" si="138"/>
        <v>17</v>
      </c>
      <c r="I631" s="80">
        <v>2698.31</v>
      </c>
      <c r="J631" s="80">
        <f>'Fator aplicado no salr'!$I$33*I631</f>
        <v>2385.3708185663768</v>
      </c>
      <c r="K631" s="79">
        <f t="shared" si="139"/>
        <v>17</v>
      </c>
      <c r="L631" s="92">
        <f t="shared" si="140"/>
        <v>0.37136441859695613</v>
      </c>
      <c r="M631" s="79">
        <f t="shared" si="141"/>
        <v>60</v>
      </c>
      <c r="N631" s="79">
        <f>VLOOKUP(D631,'IBGE 2014'!$A$9:$I$120,3,0)/VLOOKUP(C631,'IBGE 2014'!$A$9:$I$120,3,0)</f>
        <v>0.89923937812269428</v>
      </c>
      <c r="O631" s="79">
        <f>VLOOKUP(D631,'IBGE 2014'!$A$9:$I$120,6,0)</f>
        <v>11.482229001501651</v>
      </c>
      <c r="P631" s="80">
        <f t="shared" si="142"/>
        <v>118905.2596491708</v>
      </c>
      <c r="Q631" s="80">
        <f t="shared" si="143"/>
        <v>128210.19965000001</v>
      </c>
      <c r="R631" s="80">
        <f t="shared" si="144"/>
        <v>-9304.9400008292141</v>
      </c>
      <c r="S631" s="80">
        <f t="shared" si="145"/>
        <v>16</v>
      </c>
      <c r="T631" s="80">
        <f t="shared" si="146"/>
        <v>0.39364628371277355</v>
      </c>
      <c r="U631" s="80">
        <f>VLOOKUP(D631,'IBGE 2014'!$A$9:$I$120,3,0)/VLOOKUP(C631+1,'IBGE 2014'!$A$9:$I$120,3,0)</f>
        <v>0.90216333477159161</v>
      </c>
      <c r="V631" s="80">
        <f t="shared" si="147"/>
        <v>126449.40409346927</v>
      </c>
      <c r="W631" s="80">
        <f t="shared" si="148"/>
        <v>120668.4232</v>
      </c>
      <c r="X631" s="80">
        <f t="shared" si="149"/>
        <v>5780.9808934692701</v>
      </c>
      <c r="Y631" s="120"/>
    </row>
    <row r="632" spans="1:25">
      <c r="A632" s="77">
        <v>620</v>
      </c>
      <c r="B632" s="79">
        <v>2</v>
      </c>
      <c r="C632" s="78">
        <v>42</v>
      </c>
      <c r="D632" s="78">
        <f t="shared" si="135"/>
        <v>55</v>
      </c>
      <c r="E632" s="79">
        <f t="shared" si="136"/>
        <v>60</v>
      </c>
      <c r="F632" s="79">
        <v>20</v>
      </c>
      <c r="G632" s="79">
        <f t="shared" si="137"/>
        <v>10</v>
      </c>
      <c r="H632" s="79">
        <f t="shared" si="138"/>
        <v>13</v>
      </c>
      <c r="I632" s="80">
        <v>3144.34</v>
      </c>
      <c r="J632" s="80">
        <f>'Fator aplicado no salr'!$I$33*I632</f>
        <v>2779.6720464479627</v>
      </c>
      <c r="K632" s="79">
        <f t="shared" si="139"/>
        <v>13</v>
      </c>
      <c r="L632" s="92">
        <f t="shared" si="140"/>
        <v>0.46883902224245294</v>
      </c>
      <c r="M632" s="79">
        <f t="shared" si="141"/>
        <v>55</v>
      </c>
      <c r="N632" s="79">
        <f>VLOOKUP(D632,'IBGE 2014'!$A$9:$I$120,3,0)/VLOOKUP(C632,'IBGE 2014'!$A$9:$I$120,3,0)</f>
        <v>0.93831455410920073</v>
      </c>
      <c r="O632" s="79">
        <f>VLOOKUP(D632,'IBGE 2014'!$A$9:$I$120,6,0)</f>
        <v>12.461864196915771</v>
      </c>
      <c r="P632" s="80">
        <f t="shared" si="142"/>
        <v>198103.49174411371</v>
      </c>
      <c r="Q632" s="80">
        <f t="shared" si="143"/>
        <v>114249.59390000001</v>
      </c>
      <c r="R632" s="80">
        <f t="shared" si="144"/>
        <v>83853.897844113701</v>
      </c>
      <c r="S632" s="80">
        <f t="shared" si="145"/>
        <v>12</v>
      </c>
      <c r="T632" s="80">
        <f t="shared" si="146"/>
        <v>0.49696936357700011</v>
      </c>
      <c r="U632" s="80">
        <f>VLOOKUP(D632,'IBGE 2014'!$A$9:$I$120,3,0)/VLOOKUP(C632+1,'IBGE 2014'!$A$9:$I$120,3,0)</f>
        <v>0.9411543451707014</v>
      </c>
      <c r="V632" s="80">
        <f t="shared" si="147"/>
        <v>210625.23106549616</v>
      </c>
      <c r="W632" s="80">
        <f t="shared" si="148"/>
        <v>105461.1636</v>
      </c>
      <c r="X632" s="80">
        <f t="shared" si="149"/>
        <v>105164.06746549616</v>
      </c>
      <c r="Y632" s="120"/>
    </row>
    <row r="633" spans="1:25">
      <c r="A633" s="77">
        <v>621</v>
      </c>
      <c r="B633" s="79">
        <v>2</v>
      </c>
      <c r="C633" s="78">
        <v>52</v>
      </c>
      <c r="D633" s="78">
        <f t="shared" si="135"/>
        <v>60</v>
      </c>
      <c r="E633" s="79">
        <f t="shared" si="136"/>
        <v>60</v>
      </c>
      <c r="F633" s="79">
        <v>20</v>
      </c>
      <c r="G633" s="79">
        <f t="shared" si="137"/>
        <v>10</v>
      </c>
      <c r="H633" s="79">
        <f t="shared" si="138"/>
        <v>8</v>
      </c>
      <c r="I633" s="80">
        <v>2698.31</v>
      </c>
      <c r="J633" s="80">
        <f>'Fator aplicado no salr'!$I$33*I633</f>
        <v>2385.3708185663768</v>
      </c>
      <c r="K633" s="79">
        <f t="shared" si="139"/>
        <v>8</v>
      </c>
      <c r="L633" s="92">
        <f t="shared" si="140"/>
        <v>0.62741237134182615</v>
      </c>
      <c r="M633" s="79">
        <f t="shared" si="141"/>
        <v>60</v>
      </c>
      <c r="N633" s="79">
        <f>VLOOKUP(D633,'IBGE 2014'!$A$9:$I$120,3,0)/VLOOKUP(C633,'IBGE 2014'!$A$9:$I$120,3,0)</f>
        <v>0.93609798576010728</v>
      </c>
      <c r="O633" s="79">
        <f>VLOOKUP(D633,'IBGE 2014'!$A$9:$I$120,6,0)</f>
        <v>11.482229001501651</v>
      </c>
      <c r="P633" s="80">
        <f t="shared" si="142"/>
        <v>209122.059408542</v>
      </c>
      <c r="Q633" s="80">
        <f t="shared" si="143"/>
        <v>60334.211600000002</v>
      </c>
      <c r="R633" s="80">
        <f t="shared" si="144"/>
        <v>148787.84780854199</v>
      </c>
      <c r="S633" s="80">
        <f t="shared" si="145"/>
        <v>7</v>
      </c>
      <c r="T633" s="80">
        <f t="shared" si="146"/>
        <v>0.66505711362233577</v>
      </c>
      <c r="U633" s="80">
        <f>VLOOKUP(D633,'IBGE 2014'!$A$9:$I$120,3,0)/VLOOKUP(C633+1,'IBGE 2014'!$A$9:$I$120,3,0)</f>
        <v>0.94205397670544133</v>
      </c>
      <c r="V633" s="80">
        <f t="shared" si="147"/>
        <v>223079.77040890959</v>
      </c>
      <c r="W633" s="80">
        <f t="shared" si="148"/>
        <v>52792.435150000005</v>
      </c>
      <c r="X633" s="80">
        <f t="shared" si="149"/>
        <v>170287.33525890959</v>
      </c>
      <c r="Y633" s="120"/>
    </row>
    <row r="634" spans="1:25">
      <c r="A634" s="77">
        <v>622</v>
      </c>
      <c r="B634" s="79">
        <v>1</v>
      </c>
      <c r="C634" s="78">
        <v>42</v>
      </c>
      <c r="D634" s="78">
        <f t="shared" si="135"/>
        <v>60</v>
      </c>
      <c r="E634" s="79">
        <f t="shared" si="136"/>
        <v>65</v>
      </c>
      <c r="F634" s="79">
        <v>20</v>
      </c>
      <c r="G634" s="79">
        <f t="shared" si="137"/>
        <v>15</v>
      </c>
      <c r="H634" s="79">
        <f t="shared" si="138"/>
        <v>18</v>
      </c>
      <c r="I634" s="80">
        <v>2505.5700000000002</v>
      </c>
      <c r="J634" s="80">
        <f>'Fator aplicado no salr'!$I$33*I634</f>
        <v>2214.9840314401818</v>
      </c>
      <c r="K634" s="79">
        <f t="shared" si="139"/>
        <v>18</v>
      </c>
      <c r="L634" s="92">
        <f t="shared" si="140"/>
        <v>0.35034379112920383</v>
      </c>
      <c r="M634" s="79">
        <f t="shared" si="141"/>
        <v>60</v>
      </c>
      <c r="N634" s="79">
        <f>VLOOKUP(D634,'IBGE 2014'!$A$9:$I$120,3,0)/VLOOKUP(C634,'IBGE 2014'!$A$9:$I$120,3,0)</f>
        <v>0.89652605914239569</v>
      </c>
      <c r="O634" s="79">
        <f>VLOOKUP(D634,'IBGE 2014'!$A$9:$I$120,6,0)</f>
        <v>11.482229001501651</v>
      </c>
      <c r="P634" s="80">
        <f t="shared" si="142"/>
        <v>103847.84745262565</v>
      </c>
      <c r="Q634" s="80">
        <f t="shared" si="143"/>
        <v>126055.2267</v>
      </c>
      <c r="R634" s="80">
        <f t="shared" si="144"/>
        <v>-22207.379247374352</v>
      </c>
      <c r="S634" s="80">
        <f t="shared" si="145"/>
        <v>17</v>
      </c>
      <c r="T634" s="80">
        <f t="shared" si="146"/>
        <v>0.37136441859695613</v>
      </c>
      <c r="U634" s="80">
        <f>VLOOKUP(D634,'IBGE 2014'!$A$9:$I$120,3,0)/VLOOKUP(C634+1,'IBGE 2014'!$A$9:$I$120,3,0)</f>
        <v>0.89923937812269428</v>
      </c>
      <c r="V634" s="80">
        <f t="shared" si="147"/>
        <v>110411.86943648908</v>
      </c>
      <c r="W634" s="80">
        <f t="shared" si="148"/>
        <v>119052.15855000001</v>
      </c>
      <c r="X634" s="80">
        <f t="shared" si="149"/>
        <v>-8640.2891135109239</v>
      </c>
      <c r="Y634" s="120"/>
    </row>
    <row r="635" spans="1:25">
      <c r="A635" s="77">
        <v>623</v>
      </c>
      <c r="B635" s="79">
        <v>2</v>
      </c>
      <c r="C635" s="78">
        <v>41</v>
      </c>
      <c r="D635" s="78">
        <f t="shared" si="135"/>
        <v>55</v>
      </c>
      <c r="E635" s="79">
        <f t="shared" si="136"/>
        <v>60</v>
      </c>
      <c r="F635" s="79">
        <v>20</v>
      </c>
      <c r="G635" s="79">
        <f t="shared" si="137"/>
        <v>10</v>
      </c>
      <c r="H635" s="79">
        <f t="shared" si="138"/>
        <v>14</v>
      </c>
      <c r="I635" s="80">
        <v>5613.98</v>
      </c>
      <c r="J635" s="80">
        <f>'Fator aplicado no salr'!$I$33*I635</f>
        <v>4962.8930953134613</v>
      </c>
      <c r="K635" s="79">
        <f t="shared" si="139"/>
        <v>14</v>
      </c>
      <c r="L635" s="92">
        <f t="shared" si="140"/>
        <v>0.44230096437967248</v>
      </c>
      <c r="M635" s="79">
        <f t="shared" si="141"/>
        <v>55</v>
      </c>
      <c r="N635" s="79">
        <f>VLOOKUP(D635,'IBGE 2014'!$A$9:$I$120,3,0)/VLOOKUP(C635,'IBGE 2014'!$A$9:$I$120,3,0)</f>
        <v>0.93566599942051099</v>
      </c>
      <c r="O635" s="79">
        <f>VLOOKUP(D635,'IBGE 2014'!$A$9:$I$120,6,0)</f>
        <v>12.461864196915771</v>
      </c>
      <c r="P635" s="80">
        <f t="shared" si="142"/>
        <v>332736.17610976798</v>
      </c>
      <c r="Q635" s="80">
        <f t="shared" si="143"/>
        <v>219675.0374</v>
      </c>
      <c r="R635" s="80">
        <f t="shared" si="144"/>
        <v>113061.13870976798</v>
      </c>
      <c r="S635" s="80">
        <f t="shared" si="145"/>
        <v>13</v>
      </c>
      <c r="T635" s="80">
        <f t="shared" si="146"/>
        <v>0.46883902224245294</v>
      </c>
      <c r="U635" s="80">
        <f>VLOOKUP(D635,'IBGE 2014'!$A$9:$I$120,3,0)/VLOOKUP(C635+1,'IBGE 2014'!$A$9:$I$120,3,0)</f>
        <v>0.93831455410920073</v>
      </c>
      <c r="V635" s="80">
        <f t="shared" si="147"/>
        <v>353698.72233334155</v>
      </c>
      <c r="W635" s="80">
        <f t="shared" si="148"/>
        <v>203983.9633</v>
      </c>
      <c r="X635" s="80">
        <f t="shared" si="149"/>
        <v>149714.75903334154</v>
      </c>
      <c r="Y635" s="120"/>
    </row>
    <row r="636" spans="1:25">
      <c r="A636" s="77">
        <v>624</v>
      </c>
      <c r="B636" s="79">
        <v>2</v>
      </c>
      <c r="C636" s="78">
        <v>45</v>
      </c>
      <c r="D636" s="78">
        <f t="shared" si="135"/>
        <v>55</v>
      </c>
      <c r="E636" s="79">
        <f t="shared" si="136"/>
        <v>60</v>
      </c>
      <c r="F636" s="79">
        <v>20</v>
      </c>
      <c r="G636" s="79">
        <f t="shared" si="137"/>
        <v>10</v>
      </c>
      <c r="H636" s="79">
        <f t="shared" si="138"/>
        <v>10</v>
      </c>
      <c r="I636" s="80">
        <v>15866.76</v>
      </c>
      <c r="J636" s="80">
        <f>'Fator aplicado no salr'!$I$33*I636</f>
        <v>14026.596754708038</v>
      </c>
      <c r="K636" s="79">
        <f t="shared" si="139"/>
        <v>10</v>
      </c>
      <c r="L636" s="92">
        <f t="shared" si="140"/>
        <v>0.55839477691511752</v>
      </c>
      <c r="M636" s="79">
        <f t="shared" si="141"/>
        <v>55</v>
      </c>
      <c r="N636" s="79">
        <f>VLOOKUP(D636,'IBGE 2014'!$A$9:$I$120,3,0)/VLOOKUP(C636,'IBGE 2014'!$A$9:$I$120,3,0)</f>
        <v>0.9475234563228615</v>
      </c>
      <c r="O636" s="79">
        <f>VLOOKUP(D636,'IBGE 2014'!$A$9:$I$120,6,0)</f>
        <v>12.461864196915771</v>
      </c>
      <c r="P636" s="80">
        <f t="shared" si="142"/>
        <v>1202292.1058945351</v>
      </c>
      <c r="Q636" s="80">
        <f t="shared" si="143"/>
        <v>520669.83509919222</v>
      </c>
      <c r="R636" s="80">
        <f t="shared" si="144"/>
        <v>681622.27079534286</v>
      </c>
      <c r="S636" s="80">
        <f t="shared" si="145"/>
        <v>9</v>
      </c>
      <c r="T636" s="80">
        <f t="shared" si="146"/>
        <v>0.59189846353002462</v>
      </c>
      <c r="U636" s="80">
        <f>VLOOKUP(D636,'IBGE 2014'!$A$9:$I$120,3,0)/VLOOKUP(C636+1,'IBGE 2014'!$A$9:$I$120,3,0)</f>
        <v>0.95110628182128787</v>
      </c>
      <c r="V636" s="80">
        <f t="shared" si="147"/>
        <v>1279248.5725624545</v>
      </c>
      <c r="W636" s="80">
        <f t="shared" si="148"/>
        <v>481263.27746770147</v>
      </c>
      <c r="X636" s="80">
        <f t="shared" si="149"/>
        <v>797985.29509475303</v>
      </c>
      <c r="Y636" s="120"/>
    </row>
    <row r="637" spans="1:25">
      <c r="A637" s="77">
        <v>625</v>
      </c>
      <c r="B637" s="79">
        <v>2</v>
      </c>
      <c r="C637" s="78">
        <v>47</v>
      </c>
      <c r="D637" s="78">
        <f t="shared" si="135"/>
        <v>57</v>
      </c>
      <c r="E637" s="79">
        <f t="shared" si="136"/>
        <v>60</v>
      </c>
      <c r="F637" s="79">
        <v>20</v>
      </c>
      <c r="G637" s="79">
        <f t="shared" si="137"/>
        <v>10</v>
      </c>
      <c r="H637" s="79">
        <f t="shared" si="138"/>
        <v>10</v>
      </c>
      <c r="I637" s="80">
        <v>3376.31</v>
      </c>
      <c r="J637" s="80">
        <f>'Fator aplicado no salr'!$I$33*I637</f>
        <v>2984.7390953722306</v>
      </c>
      <c r="K637" s="79">
        <f t="shared" si="139"/>
        <v>10</v>
      </c>
      <c r="L637" s="92">
        <f t="shared" si="140"/>
        <v>0.55839477691511752</v>
      </c>
      <c r="M637" s="79">
        <f t="shared" si="141"/>
        <v>57</v>
      </c>
      <c r="N637" s="79">
        <f>VLOOKUP(D637,'IBGE 2014'!$A$9:$I$120,3,0)/VLOOKUP(C637,'IBGE 2014'!$A$9:$I$120,3,0)</f>
        <v>0.93952210439774742</v>
      </c>
      <c r="O637" s="79">
        <f>VLOOKUP(D637,'IBGE 2014'!$A$9:$I$120,6,0)</f>
        <v>12.086645895133593</v>
      </c>
      <c r="P637" s="80">
        <f t="shared" si="142"/>
        <v>246038.95561276146</v>
      </c>
      <c r="Q637" s="80">
        <f t="shared" si="143"/>
        <v>94367.864499999996</v>
      </c>
      <c r="R637" s="80">
        <f t="shared" si="144"/>
        <v>151671.09111276147</v>
      </c>
      <c r="S637" s="80">
        <f t="shared" si="145"/>
        <v>9</v>
      </c>
      <c r="T637" s="80">
        <f t="shared" si="146"/>
        <v>0.59189846353002462</v>
      </c>
      <c r="U637" s="80">
        <f>VLOOKUP(D637,'IBGE 2014'!$A$9:$I$120,3,0)/VLOOKUP(C637+1,'IBGE 2014'!$A$9:$I$120,3,0)</f>
        <v>0.94365470642511728</v>
      </c>
      <c r="V637" s="80">
        <f t="shared" si="147"/>
        <v>261948.45909595309</v>
      </c>
      <c r="W637" s="80">
        <f t="shared" si="148"/>
        <v>84931.078049999996</v>
      </c>
      <c r="X637" s="80">
        <f t="shared" si="149"/>
        <v>177017.38104595308</v>
      </c>
      <c r="Y637" s="120"/>
    </row>
    <row r="638" spans="1:25">
      <c r="A638" s="77">
        <v>626</v>
      </c>
      <c r="B638" s="79">
        <v>2</v>
      </c>
      <c r="C638" s="78">
        <v>43</v>
      </c>
      <c r="D638" s="78">
        <f t="shared" si="135"/>
        <v>55</v>
      </c>
      <c r="E638" s="79">
        <f t="shared" si="136"/>
        <v>60</v>
      </c>
      <c r="F638" s="79">
        <v>20</v>
      </c>
      <c r="G638" s="79">
        <f t="shared" si="137"/>
        <v>10</v>
      </c>
      <c r="H638" s="79">
        <f t="shared" si="138"/>
        <v>12</v>
      </c>
      <c r="I638" s="80">
        <v>2698.31</v>
      </c>
      <c r="J638" s="80">
        <f>'Fator aplicado no salr'!$I$33*I638</f>
        <v>2385.3708185663768</v>
      </c>
      <c r="K638" s="79">
        <f t="shared" si="139"/>
        <v>12</v>
      </c>
      <c r="L638" s="92">
        <f t="shared" si="140"/>
        <v>0.49696936357700011</v>
      </c>
      <c r="M638" s="79">
        <f t="shared" si="141"/>
        <v>55</v>
      </c>
      <c r="N638" s="79">
        <f>VLOOKUP(D638,'IBGE 2014'!$A$9:$I$120,3,0)/VLOOKUP(C638,'IBGE 2014'!$A$9:$I$120,3,0)</f>
        <v>0.9411543451707014</v>
      </c>
      <c r="O638" s="79">
        <f>VLOOKUP(D638,'IBGE 2014'!$A$9:$I$120,6,0)</f>
        <v>12.461864196915771</v>
      </c>
      <c r="P638" s="80">
        <f t="shared" si="142"/>
        <v>180747.68225965986</v>
      </c>
      <c r="Q638" s="80">
        <f t="shared" si="143"/>
        <v>90501.3174</v>
      </c>
      <c r="R638" s="80">
        <f t="shared" si="144"/>
        <v>90246.364859659865</v>
      </c>
      <c r="S638" s="80">
        <f t="shared" si="145"/>
        <v>11</v>
      </c>
      <c r="T638" s="80">
        <f t="shared" si="146"/>
        <v>0.52678752539162021</v>
      </c>
      <c r="U638" s="80">
        <f>VLOOKUP(D638,'IBGE 2014'!$A$9:$I$120,3,0)/VLOOKUP(C638+1,'IBGE 2014'!$A$9:$I$120,3,0)</f>
        <v>0.94421459205506886</v>
      </c>
      <c r="V638" s="80">
        <f t="shared" si="147"/>
        <v>192215.52335400923</v>
      </c>
      <c r="W638" s="80">
        <f t="shared" si="148"/>
        <v>82959.54095000001</v>
      </c>
      <c r="X638" s="80">
        <f t="shared" si="149"/>
        <v>109255.98240400922</v>
      </c>
      <c r="Y638" s="120"/>
    </row>
    <row r="639" spans="1:25">
      <c r="A639" s="77">
        <v>627</v>
      </c>
      <c r="B639" s="79">
        <v>2</v>
      </c>
      <c r="C639" s="78">
        <v>72</v>
      </c>
      <c r="D639" s="78">
        <f t="shared" si="135"/>
        <v>72</v>
      </c>
      <c r="E639" s="79">
        <f t="shared" si="136"/>
        <v>60</v>
      </c>
      <c r="F639" s="79">
        <v>20</v>
      </c>
      <c r="G639" s="79">
        <f t="shared" si="137"/>
        <v>10</v>
      </c>
      <c r="H639" s="79">
        <f t="shared" si="138"/>
        <v>0</v>
      </c>
      <c r="I639" s="80">
        <v>3087.2</v>
      </c>
      <c r="J639" s="80">
        <f>'Fator aplicado no salr'!$I$33*I639</f>
        <v>2729.1589146829378</v>
      </c>
      <c r="K639" s="79">
        <f t="shared" si="139"/>
        <v>0</v>
      </c>
      <c r="L639" s="92">
        <f t="shared" si="140"/>
        <v>1</v>
      </c>
      <c r="M639" s="79">
        <f t="shared" si="141"/>
        <v>72</v>
      </c>
      <c r="N639" s="79">
        <f>VLOOKUP(D639,'IBGE 2014'!$A$9:$I$120,3,0)/VLOOKUP(C639,'IBGE 2014'!$A$9:$I$120,3,0)</f>
        <v>1</v>
      </c>
      <c r="O639" s="79">
        <f>VLOOKUP(D639,'IBGE 2014'!$A$9:$I$120,6,0)</f>
        <v>8.6266479748772689</v>
      </c>
      <c r="P639" s="80">
        <f t="shared" si="142"/>
        <v>306065.41191808152</v>
      </c>
      <c r="Q639" s="80">
        <f t="shared" si="143"/>
        <v>0</v>
      </c>
      <c r="R639" s="80">
        <f t="shared" si="144"/>
        <v>306065.41191808152</v>
      </c>
      <c r="S639" s="80">
        <f t="shared" si="145"/>
        <v>0</v>
      </c>
      <c r="T639" s="80">
        <f t="shared" si="146"/>
        <v>1</v>
      </c>
      <c r="U639" s="80">
        <f>VLOOKUP(D639,'IBGE 2014'!$A$9:$I$120,3,0)/VLOOKUP(C639+1,'IBGE 2014'!$A$9:$I$120,3,0)</f>
        <v>1.0302906234811351</v>
      </c>
      <c r="V639" s="80">
        <f t="shared" si="147"/>
        <v>315336.32407109067</v>
      </c>
      <c r="W639" s="80">
        <f t="shared" si="148"/>
        <v>0</v>
      </c>
      <c r="X639" s="80">
        <f t="shared" si="149"/>
        <v>315336.32407109067</v>
      </c>
      <c r="Y639" s="120"/>
    </row>
    <row r="640" spans="1:25">
      <c r="A640" s="77">
        <v>628</v>
      </c>
      <c r="B640" s="79">
        <v>2</v>
      </c>
      <c r="C640" s="78">
        <v>56</v>
      </c>
      <c r="D640" s="78">
        <f t="shared" si="135"/>
        <v>60</v>
      </c>
      <c r="E640" s="79">
        <f t="shared" si="136"/>
        <v>60</v>
      </c>
      <c r="F640" s="79">
        <v>20</v>
      </c>
      <c r="G640" s="79">
        <f t="shared" si="137"/>
        <v>10</v>
      </c>
      <c r="H640" s="79">
        <f t="shared" si="138"/>
        <v>4</v>
      </c>
      <c r="I640" s="80">
        <v>2698.31</v>
      </c>
      <c r="J640" s="80">
        <f>'Fator aplicado no salr'!$I$33*I640</f>
        <v>2385.3708185663768</v>
      </c>
      <c r="K640" s="79">
        <f t="shared" si="139"/>
        <v>4</v>
      </c>
      <c r="L640" s="92">
        <f t="shared" si="140"/>
        <v>0.79209366323802022</v>
      </c>
      <c r="M640" s="79">
        <f t="shared" si="141"/>
        <v>60</v>
      </c>
      <c r="N640" s="79">
        <f>VLOOKUP(D640,'IBGE 2014'!$A$9:$I$120,3,0)/VLOOKUP(C640,'IBGE 2014'!$A$9:$I$120,3,0)</f>
        <v>0.96301096710891343</v>
      </c>
      <c r="O640" s="79">
        <f>VLOOKUP(D640,'IBGE 2014'!$A$9:$I$120,6,0)</f>
        <v>11.482229001501651</v>
      </c>
      <c r="P640" s="80">
        <f t="shared" si="142"/>
        <v>271602.16688513249</v>
      </c>
      <c r="Q640" s="80">
        <f t="shared" si="143"/>
        <v>30167.105800000001</v>
      </c>
      <c r="R640" s="80">
        <f t="shared" si="144"/>
        <v>241435.0610851325</v>
      </c>
      <c r="S640" s="80">
        <f t="shared" si="145"/>
        <v>3</v>
      </c>
      <c r="T640" s="80">
        <f t="shared" si="146"/>
        <v>0.83961928303230149</v>
      </c>
      <c r="U640" s="80">
        <f>VLOOKUP(D640,'IBGE 2014'!$A$9:$I$120,3,0)/VLOOKUP(C640+1,'IBGE 2014'!$A$9:$I$120,3,0)</f>
        <v>0.97119061291113273</v>
      </c>
      <c r="V640" s="80">
        <f t="shared" si="147"/>
        <v>290343.65440310829</v>
      </c>
      <c r="W640" s="80">
        <f t="shared" si="148"/>
        <v>22625.32935</v>
      </c>
      <c r="X640" s="80">
        <f t="shared" si="149"/>
        <v>267718.32505310827</v>
      </c>
      <c r="Y640" s="120"/>
    </row>
    <row r="641" spans="1:25">
      <c r="A641" s="77">
        <v>629</v>
      </c>
      <c r="B641" s="79">
        <v>2</v>
      </c>
      <c r="C641" s="78">
        <v>41</v>
      </c>
      <c r="D641" s="78">
        <f t="shared" si="135"/>
        <v>55</v>
      </c>
      <c r="E641" s="79">
        <f t="shared" si="136"/>
        <v>60</v>
      </c>
      <c r="F641" s="79">
        <v>20</v>
      </c>
      <c r="G641" s="79">
        <f t="shared" si="137"/>
        <v>10</v>
      </c>
      <c r="H641" s="79">
        <f t="shared" si="138"/>
        <v>14</v>
      </c>
      <c r="I641" s="80">
        <v>3240.71</v>
      </c>
      <c r="J641" s="80">
        <f>'Fator aplicado no salr'!$I$33*I641</f>
        <v>2864.8654400110599</v>
      </c>
      <c r="K641" s="79">
        <f t="shared" si="139"/>
        <v>14</v>
      </c>
      <c r="L641" s="92">
        <f t="shared" si="140"/>
        <v>0.44230096437967248</v>
      </c>
      <c r="M641" s="79">
        <f t="shared" si="141"/>
        <v>55</v>
      </c>
      <c r="N641" s="79">
        <f>VLOOKUP(D641,'IBGE 2014'!$A$9:$I$120,3,0)/VLOOKUP(C641,'IBGE 2014'!$A$9:$I$120,3,0)</f>
        <v>0.93566599942051099</v>
      </c>
      <c r="O641" s="79">
        <f>VLOOKUP(D641,'IBGE 2014'!$A$9:$I$120,6,0)</f>
        <v>12.461864196915771</v>
      </c>
      <c r="P641" s="80">
        <f t="shared" si="142"/>
        <v>192074.33109499619</v>
      </c>
      <c r="Q641" s="80">
        <f t="shared" si="143"/>
        <v>126808.98230000002</v>
      </c>
      <c r="R641" s="80">
        <f t="shared" si="144"/>
        <v>65265.348794996171</v>
      </c>
      <c r="S641" s="80">
        <f t="shared" si="145"/>
        <v>13</v>
      </c>
      <c r="T641" s="80">
        <f t="shared" si="146"/>
        <v>0.46883902224245294</v>
      </c>
      <c r="U641" s="80">
        <f>VLOOKUP(D641,'IBGE 2014'!$A$9:$I$120,3,0)/VLOOKUP(C641+1,'IBGE 2014'!$A$9:$I$120,3,0)</f>
        <v>0.93831455410920073</v>
      </c>
      <c r="V641" s="80">
        <f t="shared" si="147"/>
        <v>204175.11043019092</v>
      </c>
      <c r="W641" s="80">
        <f t="shared" si="148"/>
        <v>117751.19785000001</v>
      </c>
      <c r="X641" s="80">
        <f t="shared" si="149"/>
        <v>86423.91258019091</v>
      </c>
      <c r="Y641" s="120"/>
    </row>
    <row r="642" spans="1:25">
      <c r="A642" s="77">
        <v>630</v>
      </c>
      <c r="B642" s="79">
        <v>2</v>
      </c>
      <c r="C642" s="78">
        <v>48</v>
      </c>
      <c r="D642" s="78">
        <f t="shared" si="135"/>
        <v>58</v>
      </c>
      <c r="E642" s="79">
        <f t="shared" si="136"/>
        <v>60</v>
      </c>
      <c r="F642" s="79">
        <v>20</v>
      </c>
      <c r="G642" s="79">
        <f t="shared" si="137"/>
        <v>10</v>
      </c>
      <c r="H642" s="79">
        <f t="shared" si="138"/>
        <v>10</v>
      </c>
      <c r="I642" s="80">
        <v>2505.5700000000002</v>
      </c>
      <c r="J642" s="80">
        <f>'Fator aplicado no salr'!$I$33*I642</f>
        <v>2214.9840314401818</v>
      </c>
      <c r="K642" s="79">
        <f t="shared" si="139"/>
        <v>10</v>
      </c>
      <c r="L642" s="92">
        <f t="shared" si="140"/>
        <v>0.55839477691511752</v>
      </c>
      <c r="M642" s="79">
        <f t="shared" si="141"/>
        <v>58</v>
      </c>
      <c r="N642" s="79">
        <f>VLOOKUP(D642,'IBGE 2014'!$A$9:$I$120,3,0)/VLOOKUP(C642,'IBGE 2014'!$A$9:$I$120,3,0)</f>
        <v>0.93512570403500272</v>
      </c>
      <c r="O642" s="79">
        <f>VLOOKUP(D642,'IBGE 2014'!$A$9:$I$120,6,0)</f>
        <v>11.890960856490537</v>
      </c>
      <c r="P642" s="80">
        <f t="shared" si="142"/>
        <v>178789.59617195698</v>
      </c>
      <c r="Q642" s="80">
        <f t="shared" si="143"/>
        <v>70030.681500000006</v>
      </c>
      <c r="R642" s="80">
        <f t="shared" si="144"/>
        <v>108758.91467195697</v>
      </c>
      <c r="S642" s="80">
        <f t="shared" si="145"/>
        <v>9</v>
      </c>
      <c r="T642" s="80">
        <f t="shared" si="146"/>
        <v>0.59189846353002462</v>
      </c>
      <c r="U642" s="80">
        <f>VLOOKUP(D642,'IBGE 2014'!$A$9:$I$120,3,0)/VLOOKUP(C642+1,'IBGE 2014'!$A$9:$I$120,3,0)</f>
        <v>0.93955720149496391</v>
      </c>
      <c r="V642" s="80">
        <f t="shared" si="147"/>
        <v>190415.08005347045</v>
      </c>
      <c r="W642" s="80">
        <f t="shared" si="148"/>
        <v>63027.61335</v>
      </c>
      <c r="X642" s="80">
        <f t="shared" si="149"/>
        <v>127387.46670347045</v>
      </c>
      <c r="Y642" s="120"/>
    </row>
    <row r="643" spans="1:25">
      <c r="A643" s="77">
        <v>631</v>
      </c>
      <c r="B643" s="79">
        <v>2</v>
      </c>
      <c r="C643" s="78">
        <v>61</v>
      </c>
      <c r="D643" s="78">
        <f t="shared" si="135"/>
        <v>70</v>
      </c>
      <c r="E643" s="79">
        <f t="shared" si="136"/>
        <v>60</v>
      </c>
      <c r="F643" s="79">
        <v>20</v>
      </c>
      <c r="G643" s="79">
        <f t="shared" si="137"/>
        <v>10</v>
      </c>
      <c r="H643" s="79">
        <f t="shared" si="138"/>
        <v>9</v>
      </c>
      <c r="I643" s="80">
        <v>2794.67</v>
      </c>
      <c r="J643" s="80">
        <f>'Fator aplicado no salr'!$I$33*I643</f>
        <v>2470.5553718894034</v>
      </c>
      <c r="K643" s="79">
        <f t="shared" si="139"/>
        <v>9</v>
      </c>
      <c r="L643" s="92">
        <f t="shared" si="140"/>
        <v>0.59189846353002462</v>
      </c>
      <c r="M643" s="79">
        <f t="shared" si="141"/>
        <v>70</v>
      </c>
      <c r="N643" s="79">
        <f>VLOOKUP(D643,'IBGE 2014'!$A$9:$I$120,3,0)/VLOOKUP(C643,'IBGE 2014'!$A$9:$I$120,3,0)</f>
        <v>0.85922071543303169</v>
      </c>
      <c r="O643" s="79">
        <f>VLOOKUP(D643,'IBGE 2014'!$A$9:$I$120,6,0)</f>
        <v>9.1340168195096396</v>
      </c>
      <c r="P643" s="80">
        <f t="shared" si="142"/>
        <v>149194.11860149779</v>
      </c>
      <c r="Q643" s="80">
        <f t="shared" si="143"/>
        <v>70299.923850000006</v>
      </c>
      <c r="R643" s="80">
        <f t="shared" si="144"/>
        <v>78894.19475149778</v>
      </c>
      <c r="S643" s="80">
        <f t="shared" si="145"/>
        <v>8</v>
      </c>
      <c r="T643" s="80">
        <f t="shared" si="146"/>
        <v>0.62741237134182615</v>
      </c>
      <c r="U643" s="80">
        <f>VLOOKUP(D643,'IBGE 2014'!$A$9:$I$120,3,0)/VLOOKUP(C643+1,'IBGE 2014'!$A$9:$I$120,3,0)</f>
        <v>0.86959219073996574</v>
      </c>
      <c r="V643" s="80">
        <f t="shared" si="147"/>
        <v>160054.71050275789</v>
      </c>
      <c r="W643" s="80">
        <f t="shared" si="148"/>
        <v>62488.821200000006</v>
      </c>
      <c r="X643" s="80">
        <f t="shared" si="149"/>
        <v>97565.889302757889</v>
      </c>
      <c r="Y643" s="120"/>
    </row>
    <row r="644" spans="1:25">
      <c r="A644" s="77">
        <v>632</v>
      </c>
      <c r="B644" s="79">
        <v>1</v>
      </c>
      <c r="C644" s="78">
        <v>45</v>
      </c>
      <c r="D644" s="78">
        <f t="shared" si="135"/>
        <v>60</v>
      </c>
      <c r="E644" s="79">
        <f t="shared" si="136"/>
        <v>65</v>
      </c>
      <c r="F644" s="79">
        <v>20</v>
      </c>
      <c r="G644" s="79">
        <f t="shared" si="137"/>
        <v>15</v>
      </c>
      <c r="H644" s="79">
        <f t="shared" si="138"/>
        <v>15</v>
      </c>
      <c r="I644" s="80">
        <v>2698.31</v>
      </c>
      <c r="J644" s="80">
        <f>'Fator aplicado no salr'!$I$33*I644</f>
        <v>2385.3708185663768</v>
      </c>
      <c r="K644" s="79">
        <f t="shared" si="139"/>
        <v>15</v>
      </c>
      <c r="L644" s="92">
        <f t="shared" si="140"/>
        <v>0.41726506073553998</v>
      </c>
      <c r="M644" s="79">
        <f t="shared" si="141"/>
        <v>60</v>
      </c>
      <c r="N644" s="79">
        <f>VLOOKUP(D644,'IBGE 2014'!$A$9:$I$120,3,0)/VLOOKUP(C644,'IBGE 2014'!$A$9:$I$120,3,0)</f>
        <v>0.90532483645484907</v>
      </c>
      <c r="O644" s="79">
        <f>VLOOKUP(D644,'IBGE 2014'!$A$9:$I$120,6,0)</f>
        <v>11.482229001501651</v>
      </c>
      <c r="P644" s="80">
        <f t="shared" si="142"/>
        <v>134506.07951862674</v>
      </c>
      <c r="Q644" s="80">
        <f t="shared" si="143"/>
        <v>113126.64675</v>
      </c>
      <c r="R644" s="80">
        <f t="shared" si="144"/>
        <v>21379.432768626735</v>
      </c>
      <c r="S644" s="80">
        <f t="shared" si="145"/>
        <v>14</v>
      </c>
      <c r="T644" s="80">
        <f t="shared" si="146"/>
        <v>0.44230096437967248</v>
      </c>
      <c r="U644" s="80">
        <f>VLOOKUP(D644,'IBGE 2014'!$A$9:$I$120,3,0)/VLOOKUP(C644+1,'IBGE 2014'!$A$9:$I$120,3,0)</f>
        <v>0.90874809831371328</v>
      </c>
      <c r="V644" s="80">
        <f t="shared" si="147"/>
        <v>143115.56183524424</v>
      </c>
      <c r="W644" s="80">
        <f t="shared" si="148"/>
        <v>105584.87030000001</v>
      </c>
      <c r="X644" s="80">
        <f t="shared" si="149"/>
        <v>37530.69153524423</v>
      </c>
      <c r="Y644" s="120"/>
    </row>
    <row r="645" spans="1:25">
      <c r="A645" s="77">
        <v>633</v>
      </c>
      <c r="B645" s="79">
        <v>2</v>
      </c>
      <c r="C645" s="78">
        <v>46</v>
      </c>
      <c r="D645" s="78">
        <f t="shared" si="135"/>
        <v>56</v>
      </c>
      <c r="E645" s="79">
        <f t="shared" si="136"/>
        <v>60</v>
      </c>
      <c r="F645" s="79">
        <v>20</v>
      </c>
      <c r="G645" s="79">
        <f t="shared" si="137"/>
        <v>10</v>
      </c>
      <c r="H645" s="79">
        <f t="shared" si="138"/>
        <v>10</v>
      </c>
      <c r="I645" s="80">
        <v>2601.94</v>
      </c>
      <c r="J645" s="80">
        <f>'Fator aplicado no salr'!$I$33*I645</f>
        <v>2300.1774250032795</v>
      </c>
      <c r="K645" s="79">
        <f t="shared" si="139"/>
        <v>10</v>
      </c>
      <c r="L645" s="92">
        <f t="shared" si="140"/>
        <v>0.55839477691511752</v>
      </c>
      <c r="M645" s="79">
        <f t="shared" si="141"/>
        <v>56</v>
      </c>
      <c r="N645" s="79">
        <f>VLOOKUP(D645,'IBGE 2014'!$A$9:$I$120,3,0)/VLOOKUP(C645,'IBGE 2014'!$A$9:$I$120,3,0)</f>
        <v>0.94365290671807756</v>
      </c>
      <c r="O645" s="79">
        <f>VLOOKUP(D645,'IBGE 2014'!$A$9:$I$120,6,0)</f>
        <v>12.276875927517381</v>
      </c>
      <c r="P645" s="80">
        <f t="shared" si="142"/>
        <v>193439.95621817347</v>
      </c>
      <c r="Q645" s="80">
        <f t="shared" si="143"/>
        <v>72724.222999999998</v>
      </c>
      <c r="R645" s="80">
        <f t="shared" si="144"/>
        <v>120715.73321817347</v>
      </c>
      <c r="S645" s="80">
        <f t="shared" si="145"/>
        <v>9</v>
      </c>
      <c r="T645" s="80">
        <f t="shared" si="146"/>
        <v>0.59189846353002462</v>
      </c>
      <c r="U645" s="80">
        <f>VLOOKUP(D645,'IBGE 2014'!$A$9:$I$120,3,0)/VLOOKUP(C645+1,'IBGE 2014'!$A$9:$I$120,3,0)</f>
        <v>0.94750223993078342</v>
      </c>
      <c r="V645" s="80">
        <f t="shared" si="147"/>
        <v>205882.77526008294</v>
      </c>
      <c r="W645" s="80">
        <f t="shared" si="148"/>
        <v>65451.8007</v>
      </c>
      <c r="X645" s="80">
        <f t="shared" si="149"/>
        <v>140430.97456008295</v>
      </c>
      <c r="Y645" s="120"/>
    </row>
    <row r="646" spans="1:25">
      <c r="A646" s="77">
        <v>634</v>
      </c>
      <c r="B646" s="79">
        <v>2</v>
      </c>
      <c r="C646" s="78">
        <v>58</v>
      </c>
      <c r="D646" s="78">
        <f t="shared" si="135"/>
        <v>60</v>
      </c>
      <c r="E646" s="79">
        <f t="shared" si="136"/>
        <v>60</v>
      </c>
      <c r="F646" s="79">
        <v>20</v>
      </c>
      <c r="G646" s="79">
        <f t="shared" si="137"/>
        <v>10</v>
      </c>
      <c r="H646" s="79">
        <f t="shared" si="138"/>
        <v>2</v>
      </c>
      <c r="I646" s="80">
        <v>2505.5700000000002</v>
      </c>
      <c r="J646" s="80">
        <f>'Fator aplicado no salr'!$I$33*I646</f>
        <v>2214.9840314401818</v>
      </c>
      <c r="K646" s="79">
        <f t="shared" si="139"/>
        <v>2</v>
      </c>
      <c r="L646" s="92">
        <f t="shared" si="140"/>
        <v>0.88999644001423972</v>
      </c>
      <c r="M646" s="79">
        <f t="shared" si="141"/>
        <v>60</v>
      </c>
      <c r="N646" s="79">
        <f>VLOOKUP(D646,'IBGE 2014'!$A$9:$I$120,3,0)/VLOOKUP(C646,'IBGE 2014'!$A$9:$I$120,3,0)</f>
        <v>0.98004855256890711</v>
      </c>
      <c r="O646" s="79">
        <f>VLOOKUP(D646,'IBGE 2014'!$A$9:$I$120,6,0)</f>
        <v>11.482229001501651</v>
      </c>
      <c r="P646" s="80">
        <f t="shared" si="142"/>
        <v>288387.22440022754</v>
      </c>
      <c r="Q646" s="80">
        <f t="shared" si="143"/>
        <v>14006.1363</v>
      </c>
      <c r="R646" s="80">
        <f t="shared" si="144"/>
        <v>274381.08810022753</v>
      </c>
      <c r="S646" s="80">
        <f t="shared" si="145"/>
        <v>1</v>
      </c>
      <c r="T646" s="80">
        <f t="shared" si="146"/>
        <v>0.94339622641509424</v>
      </c>
      <c r="U646" s="80">
        <f>VLOOKUP(D646,'IBGE 2014'!$A$9:$I$120,3,0)/VLOOKUP(C646+1,'IBGE 2014'!$A$9:$I$120,3,0)</f>
        <v>0.98963105807578911</v>
      </c>
      <c r="V646" s="80">
        <f t="shared" si="147"/>
        <v>308679.37151367951</v>
      </c>
      <c r="W646" s="80">
        <f t="shared" si="148"/>
        <v>7003.0681500000001</v>
      </c>
      <c r="X646" s="80">
        <f t="shared" si="149"/>
        <v>301676.3033636795</v>
      </c>
      <c r="Y646" s="120"/>
    </row>
    <row r="647" spans="1:25">
      <c r="A647" s="77">
        <v>635</v>
      </c>
      <c r="B647" s="79">
        <v>2</v>
      </c>
      <c r="C647" s="78">
        <v>42</v>
      </c>
      <c r="D647" s="78">
        <f t="shared" si="135"/>
        <v>55</v>
      </c>
      <c r="E647" s="79">
        <f t="shared" si="136"/>
        <v>60</v>
      </c>
      <c r="F647" s="79">
        <v>20</v>
      </c>
      <c r="G647" s="79">
        <f t="shared" si="137"/>
        <v>10</v>
      </c>
      <c r="H647" s="79">
        <f t="shared" si="138"/>
        <v>13</v>
      </c>
      <c r="I647" s="80">
        <v>2698.31</v>
      </c>
      <c r="J647" s="80">
        <f>'Fator aplicado no salr'!$I$33*I647</f>
        <v>2385.3708185663768</v>
      </c>
      <c r="K647" s="79">
        <f t="shared" si="139"/>
        <v>13</v>
      </c>
      <c r="L647" s="92">
        <f t="shared" si="140"/>
        <v>0.46883902224245294</v>
      </c>
      <c r="M647" s="79">
        <f t="shared" si="141"/>
        <v>55</v>
      </c>
      <c r="N647" s="79">
        <f>VLOOKUP(D647,'IBGE 2014'!$A$9:$I$120,3,0)/VLOOKUP(C647,'IBGE 2014'!$A$9:$I$120,3,0)</f>
        <v>0.93831455410920073</v>
      </c>
      <c r="O647" s="79">
        <f>VLOOKUP(D647,'IBGE 2014'!$A$9:$I$120,6,0)</f>
        <v>12.461864196915771</v>
      </c>
      <c r="P647" s="80">
        <f t="shared" si="142"/>
        <v>170002.17305000708</v>
      </c>
      <c r="Q647" s="80">
        <f t="shared" si="143"/>
        <v>98043.093850000005</v>
      </c>
      <c r="R647" s="80">
        <f t="shared" si="144"/>
        <v>71959.07920000708</v>
      </c>
      <c r="S647" s="80">
        <f t="shared" si="145"/>
        <v>12</v>
      </c>
      <c r="T647" s="80">
        <f t="shared" si="146"/>
        <v>0.49696936357700011</v>
      </c>
      <c r="U647" s="80">
        <f>VLOOKUP(D647,'IBGE 2014'!$A$9:$I$120,3,0)/VLOOKUP(C647+1,'IBGE 2014'!$A$9:$I$120,3,0)</f>
        <v>0.9411543451707014</v>
      </c>
      <c r="V647" s="80">
        <f t="shared" si="147"/>
        <v>180747.68225965986</v>
      </c>
      <c r="W647" s="80">
        <f t="shared" si="148"/>
        <v>90501.3174</v>
      </c>
      <c r="X647" s="80">
        <f t="shared" si="149"/>
        <v>90246.364859659865</v>
      </c>
      <c r="Y647" s="120"/>
    </row>
    <row r="648" spans="1:25">
      <c r="A648" s="77">
        <v>636</v>
      </c>
      <c r="B648" s="79">
        <v>1</v>
      </c>
      <c r="C648" s="78">
        <v>40</v>
      </c>
      <c r="D648" s="78">
        <f t="shared" si="135"/>
        <v>60</v>
      </c>
      <c r="E648" s="79">
        <f t="shared" si="136"/>
        <v>65</v>
      </c>
      <c r="F648" s="79">
        <v>20</v>
      </c>
      <c r="G648" s="79">
        <f t="shared" si="137"/>
        <v>15</v>
      </c>
      <c r="H648" s="79">
        <f t="shared" si="138"/>
        <v>20</v>
      </c>
      <c r="I648" s="80">
        <v>2698.31</v>
      </c>
      <c r="J648" s="80">
        <f>'Fator aplicado no salr'!$I$33*I648</f>
        <v>2385.3708185663768</v>
      </c>
      <c r="K648" s="79">
        <f t="shared" si="139"/>
        <v>20</v>
      </c>
      <c r="L648" s="92">
        <f t="shared" si="140"/>
        <v>0.31180472688608379</v>
      </c>
      <c r="M648" s="79">
        <f t="shared" si="141"/>
        <v>60</v>
      </c>
      <c r="N648" s="79">
        <f>VLOOKUP(D648,'IBGE 2014'!$A$9:$I$120,3,0)/VLOOKUP(C648,'IBGE 2014'!$A$9:$I$120,3,0)</f>
        <v>0.89162310837551761</v>
      </c>
      <c r="O648" s="79">
        <f>VLOOKUP(D648,'IBGE 2014'!$A$9:$I$120,6,0)</f>
        <v>11.482229001501651</v>
      </c>
      <c r="P648" s="80">
        <f t="shared" si="142"/>
        <v>98989.577095059693</v>
      </c>
      <c r="Q648" s="80">
        <f t="shared" si="143"/>
        <v>150835.52900000001</v>
      </c>
      <c r="R648" s="80">
        <f t="shared" si="144"/>
        <v>-51845.951904940317</v>
      </c>
      <c r="S648" s="80">
        <f t="shared" si="145"/>
        <v>19</v>
      </c>
      <c r="T648" s="80">
        <f t="shared" si="146"/>
        <v>0.33051301049924886</v>
      </c>
      <c r="U648" s="80">
        <f>VLOOKUP(D648,'IBGE 2014'!$A$9:$I$120,3,0)/VLOOKUP(C648+1,'IBGE 2014'!$A$9:$I$120,3,0)</f>
        <v>0.8939954596892854</v>
      </c>
      <c r="V648" s="80">
        <f t="shared" si="147"/>
        <v>105208.13732522856</v>
      </c>
      <c r="W648" s="80">
        <f t="shared" si="148"/>
        <v>143293.75255</v>
      </c>
      <c r="X648" s="80">
        <f t="shared" si="149"/>
        <v>-38085.615224771449</v>
      </c>
      <c r="Y648" s="120"/>
    </row>
    <row r="649" spans="1:25">
      <c r="A649" s="77">
        <v>637</v>
      </c>
      <c r="B649" s="79">
        <v>2</v>
      </c>
      <c r="C649" s="78">
        <v>51</v>
      </c>
      <c r="D649" s="78">
        <f t="shared" si="135"/>
        <v>60</v>
      </c>
      <c r="E649" s="79">
        <f t="shared" si="136"/>
        <v>60</v>
      </c>
      <c r="F649" s="79">
        <v>20</v>
      </c>
      <c r="G649" s="79">
        <f t="shared" si="137"/>
        <v>10</v>
      </c>
      <c r="H649" s="79">
        <f t="shared" si="138"/>
        <v>9</v>
      </c>
      <c r="I649" s="80">
        <v>2698.31</v>
      </c>
      <c r="J649" s="80">
        <f>'Fator aplicado no salr'!$I$33*I649</f>
        <v>2385.3708185663768</v>
      </c>
      <c r="K649" s="79">
        <f t="shared" si="139"/>
        <v>9</v>
      </c>
      <c r="L649" s="92">
        <f t="shared" si="140"/>
        <v>0.59189846353002462</v>
      </c>
      <c r="M649" s="79">
        <f t="shared" si="141"/>
        <v>60</v>
      </c>
      <c r="N649" s="79">
        <f>VLOOKUP(D649,'IBGE 2014'!$A$9:$I$120,3,0)/VLOOKUP(C649,'IBGE 2014'!$A$9:$I$120,3,0)</f>
        <v>0.93059405782792626</v>
      </c>
      <c r="O649" s="79">
        <f>VLOOKUP(D649,'IBGE 2014'!$A$9:$I$120,6,0)</f>
        <v>11.482229001501651</v>
      </c>
      <c r="P649" s="80">
        <f t="shared" si="142"/>
        <v>196124.99530537639</v>
      </c>
      <c r="Q649" s="80">
        <f t="shared" si="143"/>
        <v>67875.98805</v>
      </c>
      <c r="R649" s="80">
        <f t="shared" si="144"/>
        <v>128249.00725537639</v>
      </c>
      <c r="S649" s="80">
        <f t="shared" si="145"/>
        <v>8</v>
      </c>
      <c r="T649" s="80">
        <f t="shared" si="146"/>
        <v>0.62741237134182615</v>
      </c>
      <c r="U649" s="80">
        <f>VLOOKUP(D649,'IBGE 2014'!$A$9:$I$120,3,0)/VLOOKUP(C649+1,'IBGE 2014'!$A$9:$I$120,3,0)</f>
        <v>0.93609798576010728</v>
      </c>
      <c r="V649" s="80">
        <f t="shared" si="147"/>
        <v>209122.05940854203</v>
      </c>
      <c r="W649" s="80">
        <f t="shared" si="148"/>
        <v>60334.211600000002</v>
      </c>
      <c r="X649" s="80">
        <f t="shared" si="149"/>
        <v>148787.84780854202</v>
      </c>
      <c r="Y649" s="120"/>
    </row>
    <row r="650" spans="1:25">
      <c r="A650" s="77">
        <v>638</v>
      </c>
      <c r="B650" s="79">
        <v>1</v>
      </c>
      <c r="C650" s="78">
        <v>49</v>
      </c>
      <c r="D650" s="78">
        <f t="shared" si="135"/>
        <v>64</v>
      </c>
      <c r="E650" s="79">
        <f t="shared" si="136"/>
        <v>65</v>
      </c>
      <c r="F650" s="79">
        <v>20</v>
      </c>
      <c r="G650" s="79">
        <f t="shared" si="137"/>
        <v>15</v>
      </c>
      <c r="H650" s="79">
        <f t="shared" si="138"/>
        <v>15</v>
      </c>
      <c r="I650" s="80">
        <v>3873.72</v>
      </c>
      <c r="J650" s="80">
        <f>'Fator aplicado no salr'!$I$33*I650</f>
        <v>3424.4614767380117</v>
      </c>
      <c r="K650" s="79">
        <f t="shared" si="139"/>
        <v>15</v>
      </c>
      <c r="L650" s="92">
        <f t="shared" si="140"/>
        <v>0.41726506073553998</v>
      </c>
      <c r="M650" s="79">
        <f t="shared" si="141"/>
        <v>64</v>
      </c>
      <c r="N650" s="79">
        <f>VLOOKUP(D650,'IBGE 2014'!$A$9:$I$120,3,0)/VLOOKUP(C650,'IBGE 2014'!$A$9:$I$120,3,0)</f>
        <v>0.87583881150096266</v>
      </c>
      <c r="O650" s="79">
        <f>VLOOKUP(D650,'IBGE 2014'!$A$9:$I$120,6,0)</f>
        <v>10.595687644814832</v>
      </c>
      <c r="P650" s="80">
        <f t="shared" si="142"/>
        <v>172385.60277436298</v>
      </c>
      <c r="Q650" s="80">
        <f t="shared" si="143"/>
        <v>162405.71099999998</v>
      </c>
      <c r="R650" s="80">
        <f t="shared" si="144"/>
        <v>9979.8917743630009</v>
      </c>
      <c r="S650" s="80">
        <f t="shared" si="145"/>
        <v>14</v>
      </c>
      <c r="T650" s="80">
        <f t="shared" si="146"/>
        <v>0.44230096437967248</v>
      </c>
      <c r="U650" s="80">
        <f>VLOOKUP(D650,'IBGE 2014'!$A$9:$I$120,3,0)/VLOOKUP(C650+1,'IBGE 2014'!$A$9:$I$120,3,0)</f>
        <v>0.88030746633068901</v>
      </c>
      <c r="V650" s="80">
        <f t="shared" si="147"/>
        <v>183661.04709053828</v>
      </c>
      <c r="W650" s="80">
        <f t="shared" si="148"/>
        <v>151578.6636</v>
      </c>
      <c r="X650" s="80">
        <f t="shared" si="149"/>
        <v>32082.383490538283</v>
      </c>
      <c r="Y650" s="120"/>
    </row>
    <row r="651" spans="1:25">
      <c r="A651" s="77">
        <v>639</v>
      </c>
      <c r="B651" s="79">
        <v>1</v>
      </c>
      <c r="C651" s="78">
        <v>45</v>
      </c>
      <c r="D651" s="78">
        <f t="shared" si="135"/>
        <v>60</v>
      </c>
      <c r="E651" s="79">
        <f t="shared" si="136"/>
        <v>65</v>
      </c>
      <c r="F651" s="79">
        <v>20</v>
      </c>
      <c r="G651" s="79">
        <f t="shared" si="137"/>
        <v>15</v>
      </c>
      <c r="H651" s="79">
        <f t="shared" si="138"/>
        <v>15</v>
      </c>
      <c r="I651" s="80">
        <v>7243.02</v>
      </c>
      <c r="J651" s="80">
        <f>'Fator aplicado no salr'!$I$33*I651</f>
        <v>6403.0035638205545</v>
      </c>
      <c r="K651" s="79">
        <f t="shared" si="139"/>
        <v>15</v>
      </c>
      <c r="L651" s="92">
        <f t="shared" si="140"/>
        <v>0.41726506073553998</v>
      </c>
      <c r="M651" s="79">
        <f t="shared" si="141"/>
        <v>60</v>
      </c>
      <c r="N651" s="79">
        <f>VLOOKUP(D651,'IBGE 2014'!$A$9:$I$120,3,0)/VLOOKUP(C651,'IBGE 2014'!$A$9:$I$120,3,0)</f>
        <v>0.90532483645484907</v>
      </c>
      <c r="O651" s="79">
        <f>VLOOKUP(D651,'IBGE 2014'!$A$9:$I$120,6,0)</f>
        <v>11.482229001501651</v>
      </c>
      <c r="P651" s="80">
        <f t="shared" si="142"/>
        <v>361052.00072452909</v>
      </c>
      <c r="Q651" s="80">
        <f t="shared" si="143"/>
        <v>307159.15045660583</v>
      </c>
      <c r="R651" s="80">
        <f t="shared" si="144"/>
        <v>53892.850267923262</v>
      </c>
      <c r="S651" s="80">
        <f t="shared" si="145"/>
        <v>14</v>
      </c>
      <c r="T651" s="80">
        <f t="shared" si="146"/>
        <v>0.44230096437967248</v>
      </c>
      <c r="U651" s="80">
        <f>VLOOKUP(D651,'IBGE 2014'!$A$9:$I$120,3,0)/VLOOKUP(C651+1,'IBGE 2014'!$A$9:$I$120,3,0)</f>
        <v>0.90874809831371328</v>
      </c>
      <c r="V651" s="80">
        <f t="shared" si="147"/>
        <v>384162.26329958776</v>
      </c>
      <c r="W651" s="80">
        <f t="shared" si="148"/>
        <v>287138.65233256569</v>
      </c>
      <c r="X651" s="80">
        <f t="shared" si="149"/>
        <v>97023.610967022076</v>
      </c>
      <c r="Y651" s="120"/>
    </row>
    <row r="652" spans="1:25">
      <c r="A652" s="77">
        <v>640</v>
      </c>
      <c r="B652" s="79">
        <v>1</v>
      </c>
      <c r="C652" s="78">
        <v>46</v>
      </c>
      <c r="D652" s="78">
        <f t="shared" si="135"/>
        <v>61</v>
      </c>
      <c r="E652" s="79">
        <f t="shared" si="136"/>
        <v>65</v>
      </c>
      <c r="F652" s="79">
        <v>20</v>
      </c>
      <c r="G652" s="79">
        <f t="shared" si="137"/>
        <v>15</v>
      </c>
      <c r="H652" s="79">
        <f t="shared" si="138"/>
        <v>15</v>
      </c>
      <c r="I652" s="80">
        <v>3873.72</v>
      </c>
      <c r="J652" s="80">
        <f>'Fator aplicado no salr'!$I$33*I652</f>
        <v>3424.4614767380117</v>
      </c>
      <c r="K652" s="79">
        <f t="shared" si="139"/>
        <v>15</v>
      </c>
      <c r="L652" s="92">
        <f t="shared" si="140"/>
        <v>0.41726506073553998</v>
      </c>
      <c r="M652" s="79">
        <f t="shared" si="141"/>
        <v>61</v>
      </c>
      <c r="N652" s="79">
        <f>VLOOKUP(D652,'IBGE 2014'!$A$9:$I$120,3,0)/VLOOKUP(C652,'IBGE 2014'!$A$9:$I$120,3,0)</f>
        <v>0.89865273662308709</v>
      </c>
      <c r="O652" s="79">
        <f>VLOOKUP(D652,'IBGE 2014'!$A$9:$I$120,6,0)</f>
        <v>11.26894206432668</v>
      </c>
      <c r="P652" s="80">
        <f t="shared" si="142"/>
        <v>188114.68758150889</v>
      </c>
      <c r="Q652" s="80">
        <f t="shared" si="143"/>
        <v>162405.71099999998</v>
      </c>
      <c r="R652" s="80">
        <f t="shared" si="144"/>
        <v>25708.976581508905</v>
      </c>
      <c r="S652" s="80">
        <f t="shared" si="145"/>
        <v>14</v>
      </c>
      <c r="T652" s="80">
        <f t="shared" si="146"/>
        <v>0.44230096437967248</v>
      </c>
      <c r="U652" s="80">
        <f>VLOOKUP(D652,'IBGE 2014'!$A$9:$I$120,3,0)/VLOOKUP(C652+1,'IBGE 2014'!$A$9:$I$120,3,0)</f>
        <v>0.90231850589179319</v>
      </c>
      <c r="V652" s="80">
        <f t="shared" si="147"/>
        <v>200214.96439330728</v>
      </c>
      <c r="W652" s="80">
        <f t="shared" si="148"/>
        <v>151578.6636</v>
      </c>
      <c r="X652" s="80">
        <f t="shared" si="149"/>
        <v>48636.30079330728</v>
      </c>
      <c r="Y652" s="120"/>
    </row>
    <row r="653" spans="1:25">
      <c r="A653" s="77">
        <v>641</v>
      </c>
      <c r="B653" s="79">
        <v>1</v>
      </c>
      <c r="C653" s="78">
        <v>42</v>
      </c>
      <c r="D653" s="78">
        <f t="shared" si="135"/>
        <v>60</v>
      </c>
      <c r="E653" s="79">
        <f t="shared" si="136"/>
        <v>65</v>
      </c>
      <c r="F653" s="79">
        <v>20</v>
      </c>
      <c r="G653" s="79">
        <f t="shared" si="137"/>
        <v>15</v>
      </c>
      <c r="H653" s="79">
        <f t="shared" si="138"/>
        <v>18</v>
      </c>
      <c r="I653" s="80">
        <v>3181.98</v>
      </c>
      <c r="J653" s="80">
        <f>'Fator aplicado no salr'!$I$33*I653</f>
        <v>2812.9467100747652</v>
      </c>
      <c r="K653" s="79">
        <f t="shared" si="139"/>
        <v>18</v>
      </c>
      <c r="L653" s="92">
        <f t="shared" si="140"/>
        <v>0.35034379112920383</v>
      </c>
      <c r="M653" s="79">
        <f t="shared" si="141"/>
        <v>60</v>
      </c>
      <c r="N653" s="79">
        <f>VLOOKUP(D653,'IBGE 2014'!$A$9:$I$120,3,0)/VLOOKUP(C653,'IBGE 2014'!$A$9:$I$120,3,0)</f>
        <v>0.89652605914239569</v>
      </c>
      <c r="O653" s="79">
        <f>VLOOKUP(D653,'IBGE 2014'!$A$9:$I$120,6,0)</f>
        <v>11.482229001501651</v>
      </c>
      <c r="P653" s="80">
        <f t="shared" si="142"/>
        <v>131882.87441073518</v>
      </c>
      <c r="Q653" s="80">
        <f t="shared" si="143"/>
        <v>160085.41379999998</v>
      </c>
      <c r="R653" s="80">
        <f t="shared" si="144"/>
        <v>-28202.539389264799</v>
      </c>
      <c r="S653" s="80">
        <f t="shared" si="145"/>
        <v>17</v>
      </c>
      <c r="T653" s="80">
        <f t="shared" si="146"/>
        <v>0.37136441859695613</v>
      </c>
      <c r="U653" s="80">
        <f>VLOOKUP(D653,'IBGE 2014'!$A$9:$I$120,3,0)/VLOOKUP(C653+1,'IBGE 2014'!$A$9:$I$120,3,0)</f>
        <v>0.89923937812269428</v>
      </c>
      <c r="V653" s="80">
        <f t="shared" si="147"/>
        <v>140218.93633365643</v>
      </c>
      <c r="W653" s="80">
        <f t="shared" si="148"/>
        <v>151191.77969999998</v>
      </c>
      <c r="X653" s="80">
        <f t="shared" si="149"/>
        <v>-10972.843366343557</v>
      </c>
      <c r="Y653" s="120"/>
    </row>
    <row r="654" spans="1:25">
      <c r="A654" s="77">
        <v>642</v>
      </c>
      <c r="B654" s="79">
        <v>2</v>
      </c>
      <c r="C654" s="78">
        <v>46</v>
      </c>
      <c r="D654" s="78">
        <f t="shared" ref="D654:D717" si="150">IF(IF(C654+G654&gt;70,70,IF(C654+G654&lt;E654,IF(B654=1,IF(C654+G654&lt;60,60,C654+G654),IF(C654+G654&lt;55,55,C654+G654)),E654))&lt;C654,C654,IF(C654+G654&gt;70,70,IF(C654+G654&lt;E654,IF(B654=1,IF(C654+G654&lt;60,60,C654+G654),IF(C654+G654&lt;55,55,C654+G654)),E654)))</f>
        <v>56</v>
      </c>
      <c r="E654" s="79">
        <f t="shared" ref="E654:E717" si="151">IF(B654=1,65,60)</f>
        <v>60</v>
      </c>
      <c r="F654" s="79">
        <v>20</v>
      </c>
      <c r="G654" s="79">
        <f t="shared" ref="G654:G717" si="152">IF(B654=1,IF(35-F654&lt;=1,1,35-F654),IF(30-F654&lt;=1,1,30-F654))</f>
        <v>10</v>
      </c>
      <c r="H654" s="79">
        <f t="shared" ref="H654:H717" si="153">D654-C654</f>
        <v>10</v>
      </c>
      <c r="I654" s="80">
        <v>3873.72</v>
      </c>
      <c r="J654" s="80">
        <f>'Fator aplicado no salr'!$I$33*I654</f>
        <v>3424.4614767380117</v>
      </c>
      <c r="K654" s="79">
        <f t="shared" ref="K654:K717" si="154">H654</f>
        <v>10</v>
      </c>
      <c r="L654" s="92">
        <f t="shared" ref="L654:L717" si="155">(1/(1+$F$6))^K654</f>
        <v>0.55839477691511752</v>
      </c>
      <c r="M654" s="79">
        <f t="shared" ref="M654:M717" si="156">D654</f>
        <v>56</v>
      </c>
      <c r="N654" s="79">
        <f>VLOOKUP(D654,'IBGE 2014'!$A$9:$I$120,3,0)/VLOOKUP(C654,'IBGE 2014'!$A$9:$I$120,3,0)</f>
        <v>0.94365290671807756</v>
      </c>
      <c r="O654" s="79">
        <f>VLOOKUP(D654,'IBGE 2014'!$A$9:$I$120,6,0)</f>
        <v>12.276875927517381</v>
      </c>
      <c r="P654" s="80">
        <f t="shared" ref="P654:P717" si="157">J654*L654*N654*O654*13</f>
        <v>287989.81805939518</v>
      </c>
      <c r="Q654" s="80">
        <f t="shared" ref="Q654:Q717" si="158">0.215*I654*13*H654+IF(J654&gt;5839.45,0.11*(J654-5839.45)*O654*N654*L654*13,0)</f>
        <v>108270.47399999999</v>
      </c>
      <c r="R654" s="80">
        <f t="shared" ref="R654:R717" si="159">P654-Q654</f>
        <v>179719.3440593952</v>
      </c>
      <c r="S654" s="80">
        <f t="shared" ref="S654:S717" si="160">IF(K654=0,0,K654-1)</f>
        <v>9</v>
      </c>
      <c r="T654" s="80">
        <f t="shared" ref="T654:T717" si="161">(1/(1+$F$6))^S654</f>
        <v>0.59189846353002462</v>
      </c>
      <c r="U654" s="80">
        <f>VLOOKUP(D654,'IBGE 2014'!$A$9:$I$120,3,0)/VLOOKUP(C654+1,'IBGE 2014'!$A$9:$I$120,3,0)</f>
        <v>0.94750223993078342</v>
      </c>
      <c r="V654" s="80">
        <f t="shared" ref="V654:V717" si="162">J654*T654*U654*13*O654</f>
        <v>306514.45620594179</v>
      </c>
      <c r="W654" s="80">
        <f t="shared" ref="W654:W717" si="163">0.215*I654*13*S654+IF(J654&gt;5839.45,0.11*(J654-5839.45)*O654*U654*T654*13,0)</f>
        <v>97443.426599999992</v>
      </c>
      <c r="X654" s="80">
        <f t="shared" ref="X654:X717" si="164">V654-W654</f>
        <v>209071.02960594179</v>
      </c>
      <c r="Y654" s="120"/>
    </row>
    <row r="655" spans="1:25">
      <c r="A655" s="77">
        <v>643</v>
      </c>
      <c r="B655" s="79">
        <v>1</v>
      </c>
      <c r="C655" s="78">
        <v>54</v>
      </c>
      <c r="D655" s="78">
        <f t="shared" si="150"/>
        <v>65</v>
      </c>
      <c r="E655" s="79">
        <f t="shared" si="151"/>
        <v>65</v>
      </c>
      <c r="F655" s="79">
        <v>20</v>
      </c>
      <c r="G655" s="79">
        <f t="shared" si="152"/>
        <v>15</v>
      </c>
      <c r="H655" s="79">
        <f t="shared" si="153"/>
        <v>11</v>
      </c>
      <c r="I655" s="80">
        <v>4242.6499999999996</v>
      </c>
      <c r="J655" s="80">
        <f>'Fator aplicado no salr'!$I$33*I655</f>
        <v>3750.6044536730906</v>
      </c>
      <c r="K655" s="79">
        <f t="shared" si="154"/>
        <v>11</v>
      </c>
      <c r="L655" s="92">
        <f t="shared" si="155"/>
        <v>0.52678752539162021</v>
      </c>
      <c r="M655" s="79">
        <f t="shared" si="156"/>
        <v>65</v>
      </c>
      <c r="N655" s="79">
        <f>VLOOKUP(D655,'IBGE 2014'!$A$9:$I$120,3,0)/VLOOKUP(C655,'IBGE 2014'!$A$9:$I$120,3,0)</f>
        <v>0.88860681635273953</v>
      </c>
      <c r="O655" s="79">
        <f>VLOOKUP(D655,'IBGE 2014'!$A$9:$I$120,6,0)</f>
        <v>10.361611814973374</v>
      </c>
      <c r="P655" s="80">
        <f t="shared" si="157"/>
        <v>236492.32865824713</v>
      </c>
      <c r="Q655" s="80">
        <f t="shared" si="158"/>
        <v>130440.27424999999</v>
      </c>
      <c r="R655" s="80">
        <f t="shared" si="159"/>
        <v>106052.05440824715</v>
      </c>
      <c r="S655" s="80">
        <f t="shared" si="160"/>
        <v>10</v>
      </c>
      <c r="T655" s="80">
        <f t="shared" si="161"/>
        <v>0.55839477691511752</v>
      </c>
      <c r="U655" s="80">
        <f>VLOOKUP(D655,'IBGE 2014'!$A$9:$I$120,3,0)/VLOOKUP(C655+1,'IBGE 2014'!$A$9:$I$120,3,0)</f>
        <v>0.89513477082778847</v>
      </c>
      <c r="V655" s="80">
        <f t="shared" si="162"/>
        <v>252523.44757157133</v>
      </c>
      <c r="W655" s="80">
        <f t="shared" si="163"/>
        <v>118582.06749999999</v>
      </c>
      <c r="X655" s="80">
        <f t="shared" si="164"/>
        <v>133941.38007157133</v>
      </c>
      <c r="Y655" s="120"/>
    </row>
    <row r="656" spans="1:25">
      <c r="A656" s="77">
        <v>644</v>
      </c>
      <c r="B656" s="79">
        <v>1</v>
      </c>
      <c r="C656" s="78">
        <v>53</v>
      </c>
      <c r="D656" s="78">
        <f t="shared" si="150"/>
        <v>65</v>
      </c>
      <c r="E656" s="79">
        <f t="shared" si="151"/>
        <v>65</v>
      </c>
      <c r="F656" s="79">
        <v>20</v>
      </c>
      <c r="G656" s="79">
        <f t="shared" si="152"/>
        <v>15</v>
      </c>
      <c r="H656" s="79">
        <f t="shared" si="153"/>
        <v>12</v>
      </c>
      <c r="I656" s="80">
        <v>3873.72</v>
      </c>
      <c r="J656" s="80">
        <f>'Fator aplicado no salr'!$I$33*I656</f>
        <v>3424.4614767380117</v>
      </c>
      <c r="K656" s="79">
        <f t="shared" si="154"/>
        <v>12</v>
      </c>
      <c r="L656" s="92">
        <f t="shared" si="155"/>
        <v>0.49696936357700011</v>
      </c>
      <c r="M656" s="79">
        <f t="shared" si="156"/>
        <v>65</v>
      </c>
      <c r="N656" s="79">
        <f>VLOOKUP(D656,'IBGE 2014'!$A$9:$I$120,3,0)/VLOOKUP(C656,'IBGE 2014'!$A$9:$I$120,3,0)</f>
        <v>0.88257119607286838</v>
      </c>
      <c r="O656" s="79">
        <f>VLOOKUP(D656,'IBGE 2014'!$A$9:$I$120,6,0)</f>
        <v>10.361611814973374</v>
      </c>
      <c r="P656" s="80">
        <f t="shared" si="157"/>
        <v>202321.63297752358</v>
      </c>
      <c r="Q656" s="80">
        <f t="shared" si="158"/>
        <v>129924.56879999999</v>
      </c>
      <c r="R656" s="80">
        <f t="shared" si="159"/>
        <v>72397.064177523585</v>
      </c>
      <c r="S656" s="80">
        <f t="shared" si="160"/>
        <v>11</v>
      </c>
      <c r="T656" s="80">
        <f t="shared" si="161"/>
        <v>0.52678752539162021</v>
      </c>
      <c r="U656" s="80">
        <f>VLOOKUP(D656,'IBGE 2014'!$A$9:$I$120,3,0)/VLOOKUP(C656+1,'IBGE 2014'!$A$9:$I$120,3,0)</f>
        <v>0.88860681635273953</v>
      </c>
      <c r="V656" s="80">
        <f t="shared" si="162"/>
        <v>215927.56022062278</v>
      </c>
      <c r="W656" s="80">
        <f t="shared" si="163"/>
        <v>119097.5214</v>
      </c>
      <c r="X656" s="80">
        <f t="shared" si="164"/>
        <v>96830.03882062278</v>
      </c>
      <c r="Y656" s="120"/>
    </row>
    <row r="657" spans="1:25">
      <c r="A657" s="77">
        <v>645</v>
      </c>
      <c r="B657" s="79">
        <v>1</v>
      </c>
      <c r="C657" s="78">
        <v>54</v>
      </c>
      <c r="D657" s="78">
        <f t="shared" si="150"/>
        <v>65</v>
      </c>
      <c r="E657" s="79">
        <f t="shared" si="151"/>
        <v>65</v>
      </c>
      <c r="F657" s="79">
        <v>20</v>
      </c>
      <c r="G657" s="79">
        <f t="shared" si="152"/>
        <v>15</v>
      </c>
      <c r="H657" s="79">
        <f t="shared" si="153"/>
        <v>11</v>
      </c>
      <c r="I657" s="80">
        <v>5164.97</v>
      </c>
      <c r="J657" s="80">
        <f>'Fator aplicado no salr'!$I$33*I657</f>
        <v>4565.9574758907538</v>
      </c>
      <c r="K657" s="79">
        <f t="shared" si="154"/>
        <v>11</v>
      </c>
      <c r="L657" s="92">
        <f t="shared" si="155"/>
        <v>0.52678752539162021</v>
      </c>
      <c r="M657" s="79">
        <f t="shared" si="156"/>
        <v>65</v>
      </c>
      <c r="N657" s="79">
        <f>VLOOKUP(D657,'IBGE 2014'!$A$9:$I$120,3,0)/VLOOKUP(C657,'IBGE 2014'!$A$9:$I$120,3,0)</f>
        <v>0.88860681635273953</v>
      </c>
      <c r="O657" s="79">
        <f>VLOOKUP(D657,'IBGE 2014'!$A$9:$I$120,6,0)</f>
        <v>10.361611814973374</v>
      </c>
      <c r="P657" s="80">
        <f t="shared" si="157"/>
        <v>287903.97104403784</v>
      </c>
      <c r="Q657" s="80">
        <f t="shared" si="158"/>
        <v>158797.00265000001</v>
      </c>
      <c r="R657" s="80">
        <f t="shared" si="159"/>
        <v>129106.96839403783</v>
      </c>
      <c r="S657" s="80">
        <f t="shared" si="160"/>
        <v>10</v>
      </c>
      <c r="T657" s="80">
        <f t="shared" si="161"/>
        <v>0.55839477691511752</v>
      </c>
      <c r="U657" s="80">
        <f>VLOOKUP(D657,'IBGE 2014'!$A$9:$I$120,3,0)/VLOOKUP(C657+1,'IBGE 2014'!$A$9:$I$120,3,0)</f>
        <v>0.89513477082778847</v>
      </c>
      <c r="V657" s="80">
        <f t="shared" si="162"/>
        <v>307420.13387947128</v>
      </c>
      <c r="W657" s="80">
        <f t="shared" si="163"/>
        <v>144360.91149999999</v>
      </c>
      <c r="X657" s="80">
        <f t="shared" si="164"/>
        <v>163059.22237947129</v>
      </c>
      <c r="Y657" s="120"/>
    </row>
    <row r="658" spans="1:25">
      <c r="A658" s="77">
        <v>646</v>
      </c>
      <c r="B658" s="79">
        <v>2</v>
      </c>
      <c r="C658" s="78">
        <v>54</v>
      </c>
      <c r="D658" s="78">
        <f t="shared" si="150"/>
        <v>60</v>
      </c>
      <c r="E658" s="79">
        <f t="shared" si="151"/>
        <v>60</v>
      </c>
      <c r="F658" s="79">
        <v>20</v>
      </c>
      <c r="G658" s="79">
        <f t="shared" si="152"/>
        <v>10</v>
      </c>
      <c r="H658" s="79">
        <f t="shared" si="153"/>
        <v>6</v>
      </c>
      <c r="I658" s="80">
        <v>4417.43</v>
      </c>
      <c r="J658" s="80">
        <f>'Fator aplicado no salr'!$I$33*I658</f>
        <v>3905.114169631981</v>
      </c>
      <c r="K658" s="79">
        <f t="shared" si="154"/>
        <v>6</v>
      </c>
      <c r="L658" s="92">
        <f t="shared" si="155"/>
        <v>0.70496054043967604</v>
      </c>
      <c r="M658" s="79">
        <f t="shared" si="156"/>
        <v>60</v>
      </c>
      <c r="N658" s="79">
        <f>VLOOKUP(D658,'IBGE 2014'!$A$9:$I$120,3,0)/VLOOKUP(C658,'IBGE 2014'!$A$9:$I$120,3,0)</f>
        <v>0.94849638057250252</v>
      </c>
      <c r="O658" s="79">
        <f>VLOOKUP(D658,'IBGE 2014'!$A$9:$I$120,6,0)</f>
        <v>11.482229001501651</v>
      </c>
      <c r="P658" s="80">
        <f t="shared" si="157"/>
        <v>389765.84397145984</v>
      </c>
      <c r="Q658" s="80">
        <f t="shared" si="158"/>
        <v>74080.301100000012</v>
      </c>
      <c r="R658" s="80">
        <f t="shared" si="159"/>
        <v>315685.54287145985</v>
      </c>
      <c r="S658" s="80">
        <f t="shared" si="160"/>
        <v>5</v>
      </c>
      <c r="T658" s="80">
        <f t="shared" si="161"/>
        <v>0.74725817286605678</v>
      </c>
      <c r="U658" s="80">
        <f>VLOOKUP(D658,'IBGE 2014'!$A$9:$I$120,3,0)/VLOOKUP(C658+1,'IBGE 2014'!$A$9:$I$120,3,0)</f>
        <v>0.95546430055486298</v>
      </c>
      <c r="V658" s="80">
        <f t="shared" si="162"/>
        <v>416186.92337183282</v>
      </c>
      <c r="W658" s="80">
        <f t="shared" si="163"/>
        <v>61733.58425</v>
      </c>
      <c r="X658" s="80">
        <f t="shared" si="164"/>
        <v>354453.3391218328</v>
      </c>
      <c r="Y658" s="120"/>
    </row>
    <row r="659" spans="1:25">
      <c r="A659" s="77">
        <v>647</v>
      </c>
      <c r="B659" s="79">
        <v>2</v>
      </c>
      <c r="C659" s="78">
        <v>54</v>
      </c>
      <c r="D659" s="78">
        <f t="shared" si="150"/>
        <v>60</v>
      </c>
      <c r="E659" s="79">
        <f t="shared" si="151"/>
        <v>60</v>
      </c>
      <c r="F659" s="79">
        <v>20</v>
      </c>
      <c r="G659" s="79">
        <f t="shared" si="152"/>
        <v>10</v>
      </c>
      <c r="H659" s="79">
        <f t="shared" si="153"/>
        <v>6</v>
      </c>
      <c r="I659" s="80">
        <v>3181.98</v>
      </c>
      <c r="J659" s="80">
        <f>'Fator aplicado no salr'!$I$33*I659</f>
        <v>2812.9467100747652</v>
      </c>
      <c r="K659" s="79">
        <f t="shared" si="154"/>
        <v>6</v>
      </c>
      <c r="L659" s="92">
        <f t="shared" si="155"/>
        <v>0.70496054043967604</v>
      </c>
      <c r="M659" s="79">
        <f t="shared" si="156"/>
        <v>60</v>
      </c>
      <c r="N659" s="79">
        <f>VLOOKUP(D659,'IBGE 2014'!$A$9:$I$120,3,0)/VLOOKUP(C659,'IBGE 2014'!$A$9:$I$120,3,0)</f>
        <v>0.94849638057250252</v>
      </c>
      <c r="O659" s="79">
        <f>VLOOKUP(D659,'IBGE 2014'!$A$9:$I$120,6,0)</f>
        <v>11.482229001501651</v>
      </c>
      <c r="P659" s="80">
        <f t="shared" si="157"/>
        <v>280757.61703078618</v>
      </c>
      <c r="Q659" s="80">
        <f t="shared" si="158"/>
        <v>53361.804599999996</v>
      </c>
      <c r="R659" s="80">
        <f t="shared" si="159"/>
        <v>227395.81243078617</v>
      </c>
      <c r="S659" s="80">
        <f t="shared" si="160"/>
        <v>5</v>
      </c>
      <c r="T659" s="80">
        <f t="shared" si="161"/>
        <v>0.74725817286605678</v>
      </c>
      <c r="U659" s="80">
        <f>VLOOKUP(D659,'IBGE 2014'!$A$9:$I$120,3,0)/VLOOKUP(C659+1,'IBGE 2014'!$A$9:$I$120,3,0)</f>
        <v>0.95546430055486298</v>
      </c>
      <c r="V659" s="80">
        <f t="shared" si="162"/>
        <v>299789.3495608769</v>
      </c>
      <c r="W659" s="80">
        <f t="shared" si="163"/>
        <v>44468.170499999993</v>
      </c>
      <c r="X659" s="80">
        <f t="shared" si="164"/>
        <v>255321.17906087689</v>
      </c>
      <c r="Y659" s="120"/>
    </row>
    <row r="660" spans="1:25">
      <c r="A660" s="77">
        <v>648</v>
      </c>
      <c r="B660" s="79">
        <v>1</v>
      </c>
      <c r="C660" s="78">
        <v>44</v>
      </c>
      <c r="D660" s="78">
        <f t="shared" si="150"/>
        <v>60</v>
      </c>
      <c r="E660" s="79">
        <f t="shared" si="151"/>
        <v>65</v>
      </c>
      <c r="F660" s="79">
        <v>20</v>
      </c>
      <c r="G660" s="79">
        <f t="shared" si="152"/>
        <v>15</v>
      </c>
      <c r="H660" s="79">
        <f t="shared" si="153"/>
        <v>16</v>
      </c>
      <c r="I660" s="80">
        <v>4221</v>
      </c>
      <c r="J660" s="80">
        <f>'Fator aplicado no salr'!$I$33*I660</f>
        <v>3731.4653339196298</v>
      </c>
      <c r="K660" s="79">
        <f t="shared" si="154"/>
        <v>16</v>
      </c>
      <c r="L660" s="92">
        <f t="shared" si="155"/>
        <v>0.39364628371277355</v>
      </c>
      <c r="M660" s="79">
        <f t="shared" si="156"/>
        <v>60</v>
      </c>
      <c r="N660" s="79">
        <f>VLOOKUP(D660,'IBGE 2014'!$A$9:$I$120,3,0)/VLOOKUP(C660,'IBGE 2014'!$A$9:$I$120,3,0)</f>
        <v>0.90216333477159161</v>
      </c>
      <c r="O660" s="79">
        <f>VLOOKUP(D660,'IBGE 2014'!$A$9:$I$120,6,0)</f>
        <v>11.482229001501651</v>
      </c>
      <c r="P660" s="80">
        <f t="shared" si="157"/>
        <v>197806.38054135139</v>
      </c>
      <c r="Q660" s="80">
        <f t="shared" si="158"/>
        <v>188763.12</v>
      </c>
      <c r="R660" s="80">
        <f t="shared" si="159"/>
        <v>9043.2605413513957</v>
      </c>
      <c r="S660" s="80">
        <f t="shared" si="160"/>
        <v>15</v>
      </c>
      <c r="T660" s="80">
        <f t="shared" si="161"/>
        <v>0.41726506073553998</v>
      </c>
      <c r="U660" s="80">
        <f>VLOOKUP(D660,'IBGE 2014'!$A$9:$I$120,3,0)/VLOOKUP(C660+1,'IBGE 2014'!$A$9:$I$120,3,0)</f>
        <v>0.90532483645484907</v>
      </c>
      <c r="V660" s="80">
        <f t="shared" si="162"/>
        <v>210409.5384326202</v>
      </c>
      <c r="W660" s="80">
        <f t="shared" si="163"/>
        <v>176965.42499999999</v>
      </c>
      <c r="X660" s="80">
        <f t="shared" si="164"/>
        <v>33444.113432620215</v>
      </c>
      <c r="Y660" s="120"/>
    </row>
    <row r="661" spans="1:25">
      <c r="A661" s="77">
        <v>649</v>
      </c>
      <c r="B661" s="79">
        <v>1</v>
      </c>
      <c r="C661" s="78">
        <v>62</v>
      </c>
      <c r="D661" s="78">
        <f t="shared" si="150"/>
        <v>70</v>
      </c>
      <c r="E661" s="79">
        <f t="shared" si="151"/>
        <v>65</v>
      </c>
      <c r="F661" s="79">
        <v>20</v>
      </c>
      <c r="G661" s="79">
        <f t="shared" si="152"/>
        <v>15</v>
      </c>
      <c r="H661" s="79">
        <f t="shared" si="153"/>
        <v>8</v>
      </c>
      <c r="I661" s="80">
        <v>3873.72</v>
      </c>
      <c r="J661" s="80">
        <f>'Fator aplicado no salr'!$I$33*I661</f>
        <v>3424.4614767380117</v>
      </c>
      <c r="K661" s="79">
        <f t="shared" si="154"/>
        <v>8</v>
      </c>
      <c r="L661" s="92">
        <f t="shared" si="155"/>
        <v>0.62741237134182615</v>
      </c>
      <c r="M661" s="79">
        <f t="shared" si="156"/>
        <v>70</v>
      </c>
      <c r="N661" s="79">
        <f>VLOOKUP(D661,'IBGE 2014'!$A$9:$I$120,3,0)/VLOOKUP(C661,'IBGE 2014'!$A$9:$I$120,3,0)</f>
        <v>0.86959219073996574</v>
      </c>
      <c r="O661" s="79">
        <f>VLOOKUP(D661,'IBGE 2014'!$A$9:$I$120,6,0)</f>
        <v>9.1340168195096396</v>
      </c>
      <c r="P661" s="80">
        <f t="shared" si="157"/>
        <v>221853.43284493106</v>
      </c>
      <c r="Q661" s="80">
        <f t="shared" si="158"/>
        <v>86616.379199999996</v>
      </c>
      <c r="R661" s="80">
        <f t="shared" si="159"/>
        <v>135237.05364493106</v>
      </c>
      <c r="S661" s="80">
        <f t="shared" si="160"/>
        <v>7</v>
      </c>
      <c r="T661" s="80">
        <f t="shared" si="161"/>
        <v>0.66505711362233577</v>
      </c>
      <c r="U661" s="80">
        <f>VLOOKUP(D661,'IBGE 2014'!$A$9:$I$120,3,0)/VLOOKUP(C661+1,'IBGE 2014'!$A$9:$I$120,3,0)</f>
        <v>0.88090641113249846</v>
      </c>
      <c r="V661" s="80">
        <f t="shared" si="162"/>
        <v>238224.35414014733</v>
      </c>
      <c r="W661" s="80">
        <f t="shared" si="163"/>
        <v>75789.3318</v>
      </c>
      <c r="X661" s="80">
        <f t="shared" si="164"/>
        <v>162435.02234014735</v>
      </c>
      <c r="Y661" s="120"/>
    </row>
    <row r="662" spans="1:25">
      <c r="A662" s="77">
        <v>650</v>
      </c>
      <c r="B662" s="79">
        <v>2</v>
      </c>
      <c r="C662" s="78">
        <v>60</v>
      </c>
      <c r="D662" s="78">
        <f t="shared" si="150"/>
        <v>60</v>
      </c>
      <c r="E662" s="79">
        <f t="shared" si="151"/>
        <v>60</v>
      </c>
      <c r="F662" s="79">
        <v>20</v>
      </c>
      <c r="G662" s="79">
        <f t="shared" si="152"/>
        <v>10</v>
      </c>
      <c r="H662" s="79">
        <f t="shared" si="153"/>
        <v>0</v>
      </c>
      <c r="I662" s="80">
        <v>3583.71</v>
      </c>
      <c r="J662" s="80">
        <f>'Fator aplicado no salr'!$I$33*I662</f>
        <v>3168.08567444234</v>
      </c>
      <c r="K662" s="79">
        <f t="shared" si="154"/>
        <v>0</v>
      </c>
      <c r="L662" s="92">
        <f t="shared" si="155"/>
        <v>1</v>
      </c>
      <c r="M662" s="79">
        <f t="shared" si="156"/>
        <v>60</v>
      </c>
      <c r="N662" s="79">
        <f>VLOOKUP(D662,'IBGE 2014'!$A$9:$I$120,3,0)/VLOOKUP(C662,'IBGE 2014'!$A$9:$I$120,3,0)</f>
        <v>1</v>
      </c>
      <c r="O662" s="79">
        <f>VLOOKUP(D662,'IBGE 2014'!$A$9:$I$120,6,0)</f>
        <v>11.482229001501651</v>
      </c>
      <c r="P662" s="80">
        <f t="shared" si="157"/>
        <v>472896.9077342088</v>
      </c>
      <c r="Q662" s="80">
        <f t="shared" si="158"/>
        <v>0</v>
      </c>
      <c r="R662" s="80">
        <f t="shared" si="159"/>
        <v>472896.9077342088</v>
      </c>
      <c r="S662" s="80">
        <f t="shared" si="160"/>
        <v>0</v>
      </c>
      <c r="T662" s="80">
        <f t="shared" si="161"/>
        <v>1</v>
      </c>
      <c r="U662" s="80">
        <f>VLOOKUP(D662,'IBGE 2014'!$A$9:$I$120,3,0)/VLOOKUP(C662+1,'IBGE 2014'!$A$9:$I$120,3,0)</f>
        <v>1.0112338852141729</v>
      </c>
      <c r="V662" s="80">
        <f t="shared" si="162"/>
        <v>478209.37731383223</v>
      </c>
      <c r="W662" s="80">
        <f t="shared" si="163"/>
        <v>0</v>
      </c>
      <c r="X662" s="80">
        <f t="shared" si="164"/>
        <v>478209.37731383223</v>
      </c>
      <c r="Y662" s="120"/>
    </row>
    <row r="663" spans="1:25">
      <c r="A663" s="77">
        <v>651</v>
      </c>
      <c r="B663" s="79">
        <v>1</v>
      </c>
      <c r="C663" s="78">
        <v>42</v>
      </c>
      <c r="D663" s="78">
        <f t="shared" si="150"/>
        <v>60</v>
      </c>
      <c r="E663" s="79">
        <f t="shared" si="151"/>
        <v>65</v>
      </c>
      <c r="F663" s="79">
        <v>20</v>
      </c>
      <c r="G663" s="79">
        <f t="shared" si="152"/>
        <v>15</v>
      </c>
      <c r="H663" s="79">
        <f t="shared" si="153"/>
        <v>18</v>
      </c>
      <c r="I663" s="80">
        <v>4242.6499999999996</v>
      </c>
      <c r="J663" s="80">
        <f>'Fator aplicado no salr'!$I$33*I663</f>
        <v>3750.6044536730906</v>
      </c>
      <c r="K663" s="79">
        <f t="shared" si="154"/>
        <v>18</v>
      </c>
      <c r="L663" s="92">
        <f t="shared" si="155"/>
        <v>0.35034379112920383</v>
      </c>
      <c r="M663" s="79">
        <f t="shared" si="156"/>
        <v>60</v>
      </c>
      <c r="N663" s="79">
        <f>VLOOKUP(D663,'IBGE 2014'!$A$9:$I$120,3,0)/VLOOKUP(C663,'IBGE 2014'!$A$9:$I$120,3,0)</f>
        <v>0.89652605914239569</v>
      </c>
      <c r="O663" s="79">
        <f>VLOOKUP(D663,'IBGE 2014'!$A$9:$I$120,6,0)</f>
        <v>11.482229001501651</v>
      </c>
      <c r="P663" s="80">
        <f t="shared" si="157"/>
        <v>175844.24701560207</v>
      </c>
      <c r="Q663" s="80">
        <f t="shared" si="158"/>
        <v>213447.72149999999</v>
      </c>
      <c r="R663" s="80">
        <f t="shared" si="159"/>
        <v>-37603.474484397913</v>
      </c>
      <c r="S663" s="80">
        <f t="shared" si="160"/>
        <v>17</v>
      </c>
      <c r="T663" s="80">
        <f t="shared" si="161"/>
        <v>0.37136441859695613</v>
      </c>
      <c r="U663" s="80">
        <f>VLOOKUP(D663,'IBGE 2014'!$A$9:$I$120,3,0)/VLOOKUP(C663+1,'IBGE 2014'!$A$9:$I$120,3,0)</f>
        <v>0.89923937812269428</v>
      </c>
      <c r="V663" s="80">
        <f t="shared" si="162"/>
        <v>186959.02244388318</v>
      </c>
      <c r="W663" s="80">
        <f t="shared" si="163"/>
        <v>201589.51475</v>
      </c>
      <c r="X663" s="80">
        <f t="shared" si="164"/>
        <v>-14630.492306116823</v>
      </c>
      <c r="Y663" s="120"/>
    </row>
    <row r="664" spans="1:25">
      <c r="A664" s="77">
        <v>652</v>
      </c>
      <c r="B664" s="79">
        <v>2</v>
      </c>
      <c r="C664" s="78">
        <v>56</v>
      </c>
      <c r="D664" s="78">
        <f t="shared" si="150"/>
        <v>60</v>
      </c>
      <c r="E664" s="79">
        <f t="shared" si="151"/>
        <v>60</v>
      </c>
      <c r="F664" s="79">
        <v>20</v>
      </c>
      <c r="G664" s="79">
        <f t="shared" si="152"/>
        <v>10</v>
      </c>
      <c r="H664" s="79">
        <f t="shared" si="153"/>
        <v>4</v>
      </c>
      <c r="I664" s="80">
        <v>3873.72</v>
      </c>
      <c r="J664" s="80">
        <f>'Fator aplicado no salr'!$I$33*I664</f>
        <v>3424.4614767380117</v>
      </c>
      <c r="K664" s="79">
        <f t="shared" si="154"/>
        <v>4</v>
      </c>
      <c r="L664" s="92">
        <f t="shared" si="155"/>
        <v>0.79209366323802022</v>
      </c>
      <c r="M664" s="79">
        <f t="shared" si="156"/>
        <v>60</v>
      </c>
      <c r="N664" s="79">
        <f>VLOOKUP(D664,'IBGE 2014'!$A$9:$I$120,3,0)/VLOOKUP(C664,'IBGE 2014'!$A$9:$I$120,3,0)</f>
        <v>0.96301096710891343</v>
      </c>
      <c r="O664" s="79">
        <f>VLOOKUP(D664,'IBGE 2014'!$A$9:$I$120,6,0)</f>
        <v>11.482229001501651</v>
      </c>
      <c r="P664" s="80">
        <f t="shared" si="157"/>
        <v>389914.70435430895</v>
      </c>
      <c r="Q664" s="80">
        <f t="shared" si="158"/>
        <v>43308.189599999998</v>
      </c>
      <c r="R664" s="80">
        <f t="shared" si="159"/>
        <v>346606.51475430897</v>
      </c>
      <c r="S664" s="80">
        <f t="shared" si="160"/>
        <v>3</v>
      </c>
      <c r="T664" s="80">
        <f t="shared" si="161"/>
        <v>0.83961928303230149</v>
      </c>
      <c r="U664" s="80">
        <f>VLOOKUP(D664,'IBGE 2014'!$A$9:$I$120,3,0)/VLOOKUP(C664+1,'IBGE 2014'!$A$9:$I$120,3,0)</f>
        <v>0.97119061291113273</v>
      </c>
      <c r="V664" s="80">
        <f t="shared" si="162"/>
        <v>416820.16556081723</v>
      </c>
      <c r="W664" s="80">
        <f t="shared" si="163"/>
        <v>32481.142199999998</v>
      </c>
      <c r="X664" s="80">
        <f t="shared" si="164"/>
        <v>384339.02336081723</v>
      </c>
      <c r="Y664" s="120"/>
    </row>
    <row r="665" spans="1:25">
      <c r="A665" s="77">
        <v>653</v>
      </c>
      <c r="B665" s="79">
        <v>1</v>
      </c>
      <c r="C665" s="78">
        <v>49</v>
      </c>
      <c r="D665" s="78">
        <f t="shared" si="150"/>
        <v>64</v>
      </c>
      <c r="E665" s="79">
        <f t="shared" si="151"/>
        <v>65</v>
      </c>
      <c r="F665" s="79">
        <v>20</v>
      </c>
      <c r="G665" s="79">
        <f t="shared" si="152"/>
        <v>15</v>
      </c>
      <c r="H665" s="79">
        <f t="shared" si="153"/>
        <v>15</v>
      </c>
      <c r="I665" s="80">
        <v>2420.52</v>
      </c>
      <c r="J665" s="80">
        <f>'Fator aplicado no salr'!$I$33*I665</f>
        <v>2139.7977896373236</v>
      </c>
      <c r="K665" s="79">
        <f t="shared" si="154"/>
        <v>15</v>
      </c>
      <c r="L665" s="92">
        <f t="shared" si="155"/>
        <v>0.41726506073553998</v>
      </c>
      <c r="M665" s="79">
        <f t="shared" si="156"/>
        <v>64</v>
      </c>
      <c r="N665" s="79">
        <f>VLOOKUP(D665,'IBGE 2014'!$A$9:$I$120,3,0)/VLOOKUP(C665,'IBGE 2014'!$A$9:$I$120,3,0)</f>
        <v>0.87583881150096266</v>
      </c>
      <c r="O665" s="79">
        <f>VLOOKUP(D665,'IBGE 2014'!$A$9:$I$120,6,0)</f>
        <v>10.595687644814832</v>
      </c>
      <c r="P665" s="80">
        <f t="shared" si="157"/>
        <v>107716.30350861733</v>
      </c>
      <c r="Q665" s="80">
        <f t="shared" si="158"/>
        <v>101480.30100000001</v>
      </c>
      <c r="R665" s="80">
        <f t="shared" si="159"/>
        <v>6236.0025086173264</v>
      </c>
      <c r="S665" s="80">
        <f t="shared" si="160"/>
        <v>14</v>
      </c>
      <c r="T665" s="80">
        <f t="shared" si="161"/>
        <v>0.44230096437967248</v>
      </c>
      <c r="U665" s="80">
        <f>VLOOKUP(D665,'IBGE 2014'!$A$9:$I$120,3,0)/VLOOKUP(C665+1,'IBGE 2014'!$A$9:$I$120,3,0)</f>
        <v>0.88030746633068901</v>
      </c>
      <c r="V665" s="80">
        <f t="shared" si="162"/>
        <v>114761.840737996</v>
      </c>
      <c r="W665" s="80">
        <f t="shared" si="163"/>
        <v>94714.9476</v>
      </c>
      <c r="X665" s="80">
        <f t="shared" si="164"/>
        <v>20046.893137995998</v>
      </c>
      <c r="Y665" s="120"/>
    </row>
    <row r="666" spans="1:25">
      <c r="A666" s="77">
        <v>654</v>
      </c>
      <c r="B666" s="79">
        <v>1</v>
      </c>
      <c r="C666" s="78">
        <v>47</v>
      </c>
      <c r="D666" s="78">
        <f t="shared" si="150"/>
        <v>62</v>
      </c>
      <c r="E666" s="79">
        <f t="shared" si="151"/>
        <v>65</v>
      </c>
      <c r="F666" s="79">
        <v>20</v>
      </c>
      <c r="G666" s="79">
        <f t="shared" si="152"/>
        <v>15</v>
      </c>
      <c r="H666" s="79">
        <f t="shared" si="153"/>
        <v>15</v>
      </c>
      <c r="I666" s="80">
        <v>3873.72</v>
      </c>
      <c r="J666" s="80">
        <f>'Fator aplicado no salr'!$I$33*I666</f>
        <v>3424.4614767380117</v>
      </c>
      <c r="K666" s="79">
        <f t="shared" si="154"/>
        <v>15</v>
      </c>
      <c r="L666" s="92">
        <f t="shared" si="155"/>
        <v>0.41726506073553998</v>
      </c>
      <c r="M666" s="79">
        <f t="shared" si="156"/>
        <v>62</v>
      </c>
      <c r="N666" s="79">
        <f>VLOOKUP(D666,'IBGE 2014'!$A$9:$I$120,3,0)/VLOOKUP(C666,'IBGE 2014'!$A$9:$I$120,3,0)</f>
        <v>0.89155670949745902</v>
      </c>
      <c r="O666" s="79">
        <f>VLOOKUP(D666,'IBGE 2014'!$A$9:$I$120,6,0)</f>
        <v>11.049834511016218</v>
      </c>
      <c r="P666" s="80">
        <f t="shared" si="157"/>
        <v>183000.55415052542</v>
      </c>
      <c r="Q666" s="80">
        <f t="shared" si="158"/>
        <v>162405.71099999998</v>
      </c>
      <c r="R666" s="80">
        <f t="shared" si="159"/>
        <v>20594.843150525441</v>
      </c>
      <c r="S666" s="80">
        <f t="shared" si="160"/>
        <v>14</v>
      </c>
      <c r="T666" s="80">
        <f t="shared" si="161"/>
        <v>0.44230096437967248</v>
      </c>
      <c r="U666" s="80">
        <f>VLOOKUP(D666,'IBGE 2014'!$A$9:$I$120,3,0)/VLOOKUP(C666+1,'IBGE 2014'!$A$9:$I$120,3,0)</f>
        <v>0.89547832991270859</v>
      </c>
      <c r="V666" s="80">
        <f t="shared" si="162"/>
        <v>194833.83456107182</v>
      </c>
      <c r="W666" s="80">
        <f t="shared" si="163"/>
        <v>151578.6636</v>
      </c>
      <c r="X666" s="80">
        <f t="shared" si="164"/>
        <v>43255.170961071824</v>
      </c>
      <c r="Y666" s="120"/>
    </row>
    <row r="667" spans="1:25">
      <c r="A667" s="77">
        <v>655</v>
      </c>
      <c r="B667" s="79">
        <v>1</v>
      </c>
      <c r="C667" s="78">
        <v>52</v>
      </c>
      <c r="D667" s="78">
        <f t="shared" si="150"/>
        <v>65</v>
      </c>
      <c r="E667" s="79">
        <f t="shared" si="151"/>
        <v>65</v>
      </c>
      <c r="F667" s="79">
        <v>20</v>
      </c>
      <c r="G667" s="79">
        <f t="shared" si="152"/>
        <v>15</v>
      </c>
      <c r="H667" s="79">
        <f t="shared" si="153"/>
        <v>13</v>
      </c>
      <c r="I667" s="80">
        <v>3873.72</v>
      </c>
      <c r="J667" s="80">
        <f>'Fator aplicado no salr'!$I$33*I667</f>
        <v>3424.4614767380117</v>
      </c>
      <c r="K667" s="79">
        <f t="shared" si="154"/>
        <v>13</v>
      </c>
      <c r="L667" s="92">
        <f t="shared" si="155"/>
        <v>0.46883902224245294</v>
      </c>
      <c r="M667" s="79">
        <f t="shared" si="156"/>
        <v>65</v>
      </c>
      <c r="N667" s="79">
        <f>VLOOKUP(D667,'IBGE 2014'!$A$9:$I$120,3,0)/VLOOKUP(C667,'IBGE 2014'!$A$9:$I$120,3,0)</f>
        <v>0.87699127583219805</v>
      </c>
      <c r="O667" s="79">
        <f>VLOOKUP(D667,'IBGE 2014'!$A$9:$I$120,6,0)</f>
        <v>10.361611814973374</v>
      </c>
      <c r="P667" s="80">
        <f t="shared" si="157"/>
        <v>189662.72232396511</v>
      </c>
      <c r="Q667" s="80">
        <f t="shared" si="158"/>
        <v>140751.61619999999</v>
      </c>
      <c r="R667" s="80">
        <f t="shared" si="159"/>
        <v>48911.106123965117</v>
      </c>
      <c r="S667" s="80">
        <f t="shared" si="160"/>
        <v>12</v>
      </c>
      <c r="T667" s="80">
        <f t="shared" si="161"/>
        <v>0.49696936357700011</v>
      </c>
      <c r="U667" s="80">
        <f>VLOOKUP(D667,'IBGE 2014'!$A$9:$I$120,3,0)/VLOOKUP(C667+1,'IBGE 2014'!$A$9:$I$120,3,0)</f>
        <v>0.88257119607286838</v>
      </c>
      <c r="V667" s="80">
        <f t="shared" si="162"/>
        <v>202321.63297752355</v>
      </c>
      <c r="W667" s="80">
        <f t="shared" si="163"/>
        <v>129924.56879999999</v>
      </c>
      <c r="X667" s="80">
        <f t="shared" si="164"/>
        <v>72397.064177523556</v>
      </c>
      <c r="Y667" s="120"/>
    </row>
    <row r="668" spans="1:25">
      <c r="A668" s="77">
        <v>656</v>
      </c>
      <c r="B668" s="79">
        <v>1</v>
      </c>
      <c r="C668" s="78">
        <v>44</v>
      </c>
      <c r="D668" s="78">
        <f t="shared" si="150"/>
        <v>60</v>
      </c>
      <c r="E668" s="79">
        <f t="shared" si="151"/>
        <v>65</v>
      </c>
      <c r="F668" s="79">
        <v>20</v>
      </c>
      <c r="G668" s="79">
        <f t="shared" si="152"/>
        <v>15</v>
      </c>
      <c r="H668" s="79">
        <f t="shared" si="153"/>
        <v>16</v>
      </c>
      <c r="I668" s="80">
        <v>3873.72</v>
      </c>
      <c r="J668" s="80">
        <f>'Fator aplicado no salr'!$I$33*I668</f>
        <v>3424.4614767380117</v>
      </c>
      <c r="K668" s="79">
        <f t="shared" si="154"/>
        <v>16</v>
      </c>
      <c r="L668" s="92">
        <f t="shared" si="155"/>
        <v>0.39364628371277355</v>
      </c>
      <c r="M668" s="79">
        <f t="shared" si="156"/>
        <v>60</v>
      </c>
      <c r="N668" s="79">
        <f>VLOOKUP(D668,'IBGE 2014'!$A$9:$I$120,3,0)/VLOOKUP(C668,'IBGE 2014'!$A$9:$I$120,3,0)</f>
        <v>0.90216333477159161</v>
      </c>
      <c r="O668" s="79">
        <f>VLOOKUP(D668,'IBGE 2014'!$A$9:$I$120,6,0)</f>
        <v>11.482229001501651</v>
      </c>
      <c r="P668" s="80">
        <f t="shared" si="157"/>
        <v>181531.99062559666</v>
      </c>
      <c r="Q668" s="80">
        <f t="shared" si="158"/>
        <v>173232.75839999999</v>
      </c>
      <c r="R668" s="80">
        <f t="shared" si="159"/>
        <v>8299.2322255966719</v>
      </c>
      <c r="S668" s="80">
        <f t="shared" si="160"/>
        <v>15</v>
      </c>
      <c r="T668" s="80">
        <f t="shared" si="161"/>
        <v>0.41726506073553998</v>
      </c>
      <c r="U668" s="80">
        <f>VLOOKUP(D668,'IBGE 2014'!$A$9:$I$120,3,0)/VLOOKUP(C668+1,'IBGE 2014'!$A$9:$I$120,3,0)</f>
        <v>0.90532483645484907</v>
      </c>
      <c r="V668" s="80">
        <f t="shared" si="162"/>
        <v>193098.23198701959</v>
      </c>
      <c r="W668" s="80">
        <f t="shared" si="163"/>
        <v>162405.71099999998</v>
      </c>
      <c r="X668" s="80">
        <f t="shared" si="164"/>
        <v>30692.520987019612</v>
      </c>
      <c r="Y668" s="120"/>
    </row>
    <row r="669" spans="1:25">
      <c r="A669" s="77">
        <v>657</v>
      </c>
      <c r="B669" s="79">
        <v>1</v>
      </c>
      <c r="C669" s="78">
        <v>49</v>
      </c>
      <c r="D669" s="78">
        <f t="shared" si="150"/>
        <v>64</v>
      </c>
      <c r="E669" s="79">
        <f t="shared" si="151"/>
        <v>65</v>
      </c>
      <c r="F669" s="79">
        <v>20</v>
      </c>
      <c r="G669" s="79">
        <f t="shared" si="152"/>
        <v>15</v>
      </c>
      <c r="H669" s="79">
        <f t="shared" si="153"/>
        <v>15</v>
      </c>
      <c r="I669" s="80">
        <v>3873.72</v>
      </c>
      <c r="J669" s="80">
        <f>'Fator aplicado no salr'!$I$33*I669</f>
        <v>3424.4614767380117</v>
      </c>
      <c r="K669" s="79">
        <f t="shared" si="154"/>
        <v>15</v>
      </c>
      <c r="L669" s="92">
        <f t="shared" si="155"/>
        <v>0.41726506073553998</v>
      </c>
      <c r="M669" s="79">
        <f t="shared" si="156"/>
        <v>64</v>
      </c>
      <c r="N669" s="79">
        <f>VLOOKUP(D669,'IBGE 2014'!$A$9:$I$120,3,0)/VLOOKUP(C669,'IBGE 2014'!$A$9:$I$120,3,0)</f>
        <v>0.87583881150096266</v>
      </c>
      <c r="O669" s="79">
        <f>VLOOKUP(D669,'IBGE 2014'!$A$9:$I$120,6,0)</f>
        <v>10.595687644814832</v>
      </c>
      <c r="P669" s="80">
        <f t="shared" si="157"/>
        <v>172385.60277436298</v>
      </c>
      <c r="Q669" s="80">
        <f t="shared" si="158"/>
        <v>162405.71099999998</v>
      </c>
      <c r="R669" s="80">
        <f t="shared" si="159"/>
        <v>9979.8917743630009</v>
      </c>
      <c r="S669" s="80">
        <f t="shared" si="160"/>
        <v>14</v>
      </c>
      <c r="T669" s="80">
        <f t="shared" si="161"/>
        <v>0.44230096437967248</v>
      </c>
      <c r="U669" s="80">
        <f>VLOOKUP(D669,'IBGE 2014'!$A$9:$I$120,3,0)/VLOOKUP(C669+1,'IBGE 2014'!$A$9:$I$120,3,0)</f>
        <v>0.88030746633068901</v>
      </c>
      <c r="V669" s="80">
        <f t="shared" si="162"/>
        <v>183661.04709053828</v>
      </c>
      <c r="W669" s="80">
        <f t="shared" si="163"/>
        <v>151578.6636</v>
      </c>
      <c r="X669" s="80">
        <f t="shared" si="164"/>
        <v>32082.383490538283</v>
      </c>
      <c r="Y669" s="120"/>
    </row>
    <row r="670" spans="1:25">
      <c r="A670" s="77">
        <v>658</v>
      </c>
      <c r="B670" s="79">
        <v>1</v>
      </c>
      <c r="C670" s="78">
        <v>48</v>
      </c>
      <c r="D670" s="78">
        <f t="shared" si="150"/>
        <v>63</v>
      </c>
      <c r="E670" s="79">
        <f t="shared" si="151"/>
        <v>65</v>
      </c>
      <c r="F670" s="79">
        <v>20</v>
      </c>
      <c r="G670" s="79">
        <f t="shared" si="152"/>
        <v>15</v>
      </c>
      <c r="H670" s="79">
        <f t="shared" si="153"/>
        <v>15</v>
      </c>
      <c r="I670" s="80">
        <v>3873.72</v>
      </c>
      <c r="J670" s="80">
        <f>'Fator aplicado no salr'!$I$33*I670</f>
        <v>3424.4614767380117</v>
      </c>
      <c r="K670" s="79">
        <f t="shared" si="154"/>
        <v>15</v>
      </c>
      <c r="L670" s="92">
        <f t="shared" si="155"/>
        <v>0.41726506073553998</v>
      </c>
      <c r="M670" s="79">
        <f t="shared" si="156"/>
        <v>63</v>
      </c>
      <c r="N670" s="79">
        <f>VLOOKUP(D670,'IBGE 2014'!$A$9:$I$120,3,0)/VLOOKUP(C670,'IBGE 2014'!$A$9:$I$120,3,0)</f>
        <v>0.88397695013691135</v>
      </c>
      <c r="O670" s="79">
        <f>VLOOKUP(D670,'IBGE 2014'!$A$9:$I$120,6,0)</f>
        <v>10.825249101319233</v>
      </c>
      <c r="P670" s="80">
        <f t="shared" si="157"/>
        <v>177756.91235267487</v>
      </c>
      <c r="Q670" s="80">
        <f t="shared" si="158"/>
        <v>162405.71099999998</v>
      </c>
      <c r="R670" s="80">
        <f t="shared" si="159"/>
        <v>15351.201352674892</v>
      </c>
      <c r="S670" s="80">
        <f t="shared" si="160"/>
        <v>14</v>
      </c>
      <c r="T670" s="80">
        <f t="shared" si="161"/>
        <v>0.44230096437967248</v>
      </c>
      <c r="U670" s="80">
        <f>VLOOKUP(D670,'IBGE 2014'!$A$9:$I$120,3,0)/VLOOKUP(C670+1,'IBGE 2014'!$A$9:$I$120,3,0)</f>
        <v>0.88816605711182706</v>
      </c>
      <c r="V670" s="80">
        <f t="shared" si="162"/>
        <v>189315.24775713592</v>
      </c>
      <c r="W670" s="80">
        <f t="shared" si="163"/>
        <v>151578.6636</v>
      </c>
      <c r="X670" s="80">
        <f t="shared" si="164"/>
        <v>37736.58415713592</v>
      </c>
      <c r="Y670" s="120"/>
    </row>
    <row r="671" spans="1:25">
      <c r="A671" s="77">
        <v>659</v>
      </c>
      <c r="B671" s="79">
        <v>2</v>
      </c>
      <c r="C671" s="78">
        <v>50</v>
      </c>
      <c r="D671" s="78">
        <f t="shared" si="150"/>
        <v>60</v>
      </c>
      <c r="E671" s="79">
        <f t="shared" si="151"/>
        <v>60</v>
      </c>
      <c r="F671" s="79">
        <v>20</v>
      </c>
      <c r="G671" s="79">
        <f t="shared" si="152"/>
        <v>10</v>
      </c>
      <c r="H671" s="79">
        <f t="shared" si="153"/>
        <v>10</v>
      </c>
      <c r="I671" s="80">
        <v>3873.72</v>
      </c>
      <c r="J671" s="80">
        <f>'Fator aplicado no salr'!$I$33*I671</f>
        <v>3424.4614767380117</v>
      </c>
      <c r="K671" s="79">
        <f t="shared" si="154"/>
        <v>10</v>
      </c>
      <c r="L671" s="92">
        <f t="shared" si="155"/>
        <v>0.55839477691511752</v>
      </c>
      <c r="M671" s="79">
        <f t="shared" si="156"/>
        <v>60</v>
      </c>
      <c r="N671" s="79">
        <f>VLOOKUP(D671,'IBGE 2014'!$A$9:$I$120,3,0)/VLOOKUP(C671,'IBGE 2014'!$A$9:$I$120,3,0)</f>
        <v>0.92550978819157592</v>
      </c>
      <c r="O671" s="79">
        <f>VLOOKUP(D671,'IBGE 2014'!$A$9:$I$120,6,0)</f>
        <v>11.482229001501651</v>
      </c>
      <c r="P671" s="80">
        <f t="shared" si="157"/>
        <v>264170.43118640227</v>
      </c>
      <c r="Q671" s="80">
        <f t="shared" si="158"/>
        <v>108270.47399999999</v>
      </c>
      <c r="R671" s="80">
        <f t="shared" si="159"/>
        <v>155899.95718640229</v>
      </c>
      <c r="S671" s="80">
        <f t="shared" si="160"/>
        <v>9</v>
      </c>
      <c r="T671" s="80">
        <f t="shared" si="161"/>
        <v>0.59189846353002462</v>
      </c>
      <c r="U671" s="80">
        <f>VLOOKUP(D671,'IBGE 2014'!$A$9:$I$120,3,0)/VLOOKUP(C671+1,'IBGE 2014'!$A$9:$I$120,3,0)</f>
        <v>0.93059405782792626</v>
      </c>
      <c r="V671" s="80">
        <f t="shared" si="162"/>
        <v>281558.94497457391</v>
      </c>
      <c r="W671" s="80">
        <f t="shared" si="163"/>
        <v>97443.426599999992</v>
      </c>
      <c r="X671" s="80">
        <f t="shared" si="164"/>
        <v>184115.51837457391</v>
      </c>
      <c r="Y671" s="120"/>
    </row>
    <row r="672" spans="1:25">
      <c r="A672" s="77">
        <v>660</v>
      </c>
      <c r="B672" s="79">
        <v>1</v>
      </c>
      <c r="C672" s="78">
        <v>49</v>
      </c>
      <c r="D672" s="78">
        <f t="shared" si="150"/>
        <v>64</v>
      </c>
      <c r="E672" s="79">
        <f t="shared" si="151"/>
        <v>65</v>
      </c>
      <c r="F672" s="79">
        <v>20</v>
      </c>
      <c r="G672" s="79">
        <f t="shared" si="152"/>
        <v>15</v>
      </c>
      <c r="H672" s="79">
        <f t="shared" si="153"/>
        <v>15</v>
      </c>
      <c r="I672" s="80">
        <v>3873.72</v>
      </c>
      <c r="J672" s="80">
        <f>'Fator aplicado no salr'!$I$33*I672</f>
        <v>3424.4614767380117</v>
      </c>
      <c r="K672" s="79">
        <f t="shared" si="154"/>
        <v>15</v>
      </c>
      <c r="L672" s="92">
        <f t="shared" si="155"/>
        <v>0.41726506073553998</v>
      </c>
      <c r="M672" s="79">
        <f t="shared" si="156"/>
        <v>64</v>
      </c>
      <c r="N672" s="79">
        <f>VLOOKUP(D672,'IBGE 2014'!$A$9:$I$120,3,0)/VLOOKUP(C672,'IBGE 2014'!$A$9:$I$120,3,0)</f>
        <v>0.87583881150096266</v>
      </c>
      <c r="O672" s="79">
        <f>VLOOKUP(D672,'IBGE 2014'!$A$9:$I$120,6,0)</f>
        <v>10.595687644814832</v>
      </c>
      <c r="P672" s="80">
        <f t="shared" si="157"/>
        <v>172385.60277436298</v>
      </c>
      <c r="Q672" s="80">
        <f t="shared" si="158"/>
        <v>162405.71099999998</v>
      </c>
      <c r="R672" s="80">
        <f t="shared" si="159"/>
        <v>9979.8917743630009</v>
      </c>
      <c r="S672" s="80">
        <f t="shared" si="160"/>
        <v>14</v>
      </c>
      <c r="T672" s="80">
        <f t="shared" si="161"/>
        <v>0.44230096437967248</v>
      </c>
      <c r="U672" s="80">
        <f>VLOOKUP(D672,'IBGE 2014'!$A$9:$I$120,3,0)/VLOOKUP(C672+1,'IBGE 2014'!$A$9:$I$120,3,0)</f>
        <v>0.88030746633068901</v>
      </c>
      <c r="V672" s="80">
        <f t="shared" si="162"/>
        <v>183661.04709053828</v>
      </c>
      <c r="W672" s="80">
        <f t="shared" si="163"/>
        <v>151578.6636</v>
      </c>
      <c r="X672" s="80">
        <f t="shared" si="164"/>
        <v>32082.383490538283</v>
      </c>
      <c r="Y672" s="120"/>
    </row>
    <row r="673" spans="1:25">
      <c r="A673" s="77">
        <v>661</v>
      </c>
      <c r="B673" s="79">
        <v>1</v>
      </c>
      <c r="C673" s="78">
        <v>48</v>
      </c>
      <c r="D673" s="78">
        <f t="shared" si="150"/>
        <v>63</v>
      </c>
      <c r="E673" s="79">
        <f t="shared" si="151"/>
        <v>65</v>
      </c>
      <c r="F673" s="79">
        <v>20</v>
      </c>
      <c r="G673" s="79">
        <f t="shared" si="152"/>
        <v>15</v>
      </c>
      <c r="H673" s="79">
        <f t="shared" si="153"/>
        <v>15</v>
      </c>
      <c r="I673" s="80">
        <v>6827.41</v>
      </c>
      <c r="J673" s="80">
        <f>'Fator aplicado no salr'!$I$33*I673</f>
        <v>6035.594346234594</v>
      </c>
      <c r="K673" s="79">
        <f t="shared" si="154"/>
        <v>15</v>
      </c>
      <c r="L673" s="92">
        <f t="shared" si="155"/>
        <v>0.41726506073553998</v>
      </c>
      <c r="M673" s="79">
        <f t="shared" si="156"/>
        <v>63</v>
      </c>
      <c r="N673" s="79">
        <f>VLOOKUP(D673,'IBGE 2014'!$A$9:$I$120,3,0)/VLOOKUP(C673,'IBGE 2014'!$A$9:$I$120,3,0)</f>
        <v>0.88397695013691135</v>
      </c>
      <c r="O673" s="79">
        <f>VLOOKUP(D673,'IBGE 2014'!$A$9:$I$120,6,0)</f>
        <v>10.825249101319233</v>
      </c>
      <c r="P673" s="80">
        <f t="shared" si="157"/>
        <v>313295.57143153768</v>
      </c>
      <c r="Q673" s="80">
        <f t="shared" si="158"/>
        <v>287359.12471557478</v>
      </c>
      <c r="R673" s="80">
        <f t="shared" si="159"/>
        <v>25936.446715962898</v>
      </c>
      <c r="S673" s="80">
        <f t="shared" si="160"/>
        <v>14</v>
      </c>
      <c r="T673" s="80">
        <f t="shared" si="161"/>
        <v>0.44230096437967248</v>
      </c>
      <c r="U673" s="80">
        <f>VLOOKUP(D673,'IBGE 2014'!$A$9:$I$120,3,0)/VLOOKUP(C673+1,'IBGE 2014'!$A$9:$I$120,3,0)</f>
        <v>0.88816605711182706</v>
      </c>
      <c r="V673" s="80">
        <f t="shared" si="162"/>
        <v>333667.07343059068</v>
      </c>
      <c r="W673" s="80">
        <f t="shared" si="163"/>
        <v>268349.33725541562</v>
      </c>
      <c r="X673" s="80">
        <f t="shared" si="164"/>
        <v>65317.736175175058</v>
      </c>
      <c r="Y673" s="120"/>
    </row>
    <row r="674" spans="1:25">
      <c r="A674" s="77">
        <v>662</v>
      </c>
      <c r="B674" s="79">
        <v>1</v>
      </c>
      <c r="C674" s="78">
        <v>54</v>
      </c>
      <c r="D674" s="78">
        <f t="shared" si="150"/>
        <v>65</v>
      </c>
      <c r="E674" s="79">
        <f t="shared" si="151"/>
        <v>65</v>
      </c>
      <c r="F674" s="79">
        <v>20</v>
      </c>
      <c r="G674" s="79">
        <f t="shared" si="152"/>
        <v>15</v>
      </c>
      <c r="H674" s="79">
        <f t="shared" si="153"/>
        <v>11</v>
      </c>
      <c r="I674" s="80">
        <v>5489.48</v>
      </c>
      <c r="J674" s="80">
        <f>'Fator aplicado no salr'!$I$33*I674</f>
        <v>4852.8321064309712</v>
      </c>
      <c r="K674" s="79">
        <f t="shared" si="154"/>
        <v>11</v>
      </c>
      <c r="L674" s="92">
        <f t="shared" si="155"/>
        <v>0.52678752539162021</v>
      </c>
      <c r="M674" s="79">
        <f t="shared" si="156"/>
        <v>65</v>
      </c>
      <c r="N674" s="79">
        <f>VLOOKUP(D674,'IBGE 2014'!$A$9:$I$120,3,0)/VLOOKUP(C674,'IBGE 2014'!$A$9:$I$120,3,0)</f>
        <v>0.88860681635273953</v>
      </c>
      <c r="O674" s="79">
        <f>VLOOKUP(D674,'IBGE 2014'!$A$9:$I$120,6,0)</f>
        <v>10.361611814973374</v>
      </c>
      <c r="P674" s="80">
        <f t="shared" si="157"/>
        <v>305992.69520768267</v>
      </c>
      <c r="Q674" s="80">
        <f t="shared" si="158"/>
        <v>168774.06259999998</v>
      </c>
      <c r="R674" s="80">
        <f t="shared" si="159"/>
        <v>137218.6326076827</v>
      </c>
      <c r="S674" s="80">
        <f t="shared" si="160"/>
        <v>10</v>
      </c>
      <c r="T674" s="80">
        <f t="shared" si="161"/>
        <v>0.55839477691511752</v>
      </c>
      <c r="U674" s="80">
        <f>VLOOKUP(D674,'IBGE 2014'!$A$9:$I$120,3,0)/VLOOKUP(C674+1,'IBGE 2014'!$A$9:$I$120,3,0)</f>
        <v>0.89513477082778847</v>
      </c>
      <c r="V674" s="80">
        <f t="shared" si="162"/>
        <v>326735.03941526869</v>
      </c>
      <c r="W674" s="80">
        <f t="shared" si="163"/>
        <v>153430.96599999996</v>
      </c>
      <c r="X674" s="80">
        <f t="shared" si="164"/>
        <v>173304.07341526874</v>
      </c>
      <c r="Y674" s="120"/>
    </row>
    <row r="675" spans="1:25">
      <c r="A675" s="77">
        <v>663</v>
      </c>
      <c r="B675" s="79">
        <v>1</v>
      </c>
      <c r="C675" s="78">
        <v>64</v>
      </c>
      <c r="D675" s="78">
        <f t="shared" si="150"/>
        <v>70</v>
      </c>
      <c r="E675" s="79">
        <f t="shared" si="151"/>
        <v>65</v>
      </c>
      <c r="F675" s="79">
        <v>20</v>
      </c>
      <c r="G675" s="79">
        <f t="shared" si="152"/>
        <v>15</v>
      </c>
      <c r="H675" s="79">
        <f t="shared" si="153"/>
        <v>6</v>
      </c>
      <c r="I675" s="80">
        <v>6827.41</v>
      </c>
      <c r="J675" s="80">
        <f>'Fator aplicado no salr'!$I$33*I675</f>
        <v>6035.594346234594</v>
      </c>
      <c r="K675" s="79">
        <f t="shared" si="154"/>
        <v>6</v>
      </c>
      <c r="L675" s="92">
        <f t="shared" si="155"/>
        <v>0.70496054043967604</v>
      </c>
      <c r="M675" s="79">
        <f t="shared" si="156"/>
        <v>70</v>
      </c>
      <c r="N675" s="79">
        <f>VLOOKUP(D675,'IBGE 2014'!$A$9:$I$120,3,0)/VLOOKUP(C675,'IBGE 2014'!$A$9:$I$120,3,0)</f>
        <v>0.89330498213394294</v>
      </c>
      <c r="O675" s="79">
        <f>VLOOKUP(D675,'IBGE 2014'!$A$9:$I$120,6,0)</f>
        <v>9.1340168195096396</v>
      </c>
      <c r="P675" s="80">
        <f t="shared" si="157"/>
        <v>451325.39081525162</v>
      </c>
      <c r="Q675" s="80">
        <f t="shared" si="158"/>
        <v>116109.05140000704</v>
      </c>
      <c r="R675" s="80">
        <f t="shared" si="159"/>
        <v>335216.33941524458</v>
      </c>
      <c r="S675" s="80">
        <f t="shared" si="160"/>
        <v>5</v>
      </c>
      <c r="T675" s="80">
        <f t="shared" si="161"/>
        <v>0.74725817286605678</v>
      </c>
      <c r="U675" s="80">
        <f>VLOOKUP(D675,'IBGE 2014'!$A$9:$I$120,3,0)/VLOOKUP(C675+1,'IBGE 2014'!$A$9:$I$120,3,0)</f>
        <v>0.90694126620900062</v>
      </c>
      <c r="V675" s="80">
        <f t="shared" si="162"/>
        <v>485707.75645612006</v>
      </c>
      <c r="W675" s="80">
        <f t="shared" si="163"/>
        <v>97149.349593135892</v>
      </c>
      <c r="X675" s="80">
        <f t="shared" si="164"/>
        <v>388558.40686298418</v>
      </c>
      <c r="Y675" s="120"/>
    </row>
    <row r="676" spans="1:25">
      <c r="A676" s="77">
        <v>664</v>
      </c>
      <c r="B676" s="79">
        <v>1</v>
      </c>
      <c r="C676" s="78">
        <v>47</v>
      </c>
      <c r="D676" s="78">
        <f t="shared" si="150"/>
        <v>62</v>
      </c>
      <c r="E676" s="79">
        <f t="shared" si="151"/>
        <v>65</v>
      </c>
      <c r="F676" s="79">
        <v>20</v>
      </c>
      <c r="G676" s="79">
        <f t="shared" si="152"/>
        <v>15</v>
      </c>
      <c r="H676" s="79">
        <f t="shared" si="153"/>
        <v>15</v>
      </c>
      <c r="I676" s="80">
        <v>3181.98</v>
      </c>
      <c r="J676" s="80">
        <f>'Fator aplicado no salr'!$I$33*I676</f>
        <v>2812.9467100747652</v>
      </c>
      <c r="K676" s="79">
        <f t="shared" si="154"/>
        <v>15</v>
      </c>
      <c r="L676" s="92">
        <f t="shared" si="155"/>
        <v>0.41726506073553998</v>
      </c>
      <c r="M676" s="79">
        <f t="shared" si="156"/>
        <v>62</v>
      </c>
      <c r="N676" s="79">
        <f>VLOOKUP(D676,'IBGE 2014'!$A$9:$I$120,3,0)/VLOOKUP(C676,'IBGE 2014'!$A$9:$I$120,3,0)</f>
        <v>0.89155670949745902</v>
      </c>
      <c r="O676" s="79">
        <f>VLOOKUP(D676,'IBGE 2014'!$A$9:$I$120,6,0)</f>
        <v>11.049834511016218</v>
      </c>
      <c r="P676" s="80">
        <f t="shared" si="157"/>
        <v>150321.68130269845</v>
      </c>
      <c r="Q676" s="80">
        <f t="shared" si="158"/>
        <v>133404.51149999999</v>
      </c>
      <c r="R676" s="80">
        <f t="shared" si="159"/>
        <v>16917.169802698452</v>
      </c>
      <c r="S676" s="80">
        <f t="shared" si="160"/>
        <v>14</v>
      </c>
      <c r="T676" s="80">
        <f t="shared" si="161"/>
        <v>0.44230096437967248</v>
      </c>
      <c r="U676" s="80">
        <f>VLOOKUP(D676,'IBGE 2014'!$A$9:$I$120,3,0)/VLOOKUP(C676+1,'IBGE 2014'!$A$9:$I$120,3,0)</f>
        <v>0.89547832991270859</v>
      </c>
      <c r="V676" s="80">
        <f t="shared" si="162"/>
        <v>160041.86283382366</v>
      </c>
      <c r="W676" s="80">
        <f t="shared" si="163"/>
        <v>124510.8774</v>
      </c>
      <c r="X676" s="80">
        <f t="shared" si="164"/>
        <v>35530.985433823662</v>
      </c>
      <c r="Y676" s="120"/>
    </row>
    <row r="677" spans="1:25">
      <c r="A677" s="77">
        <v>665</v>
      </c>
      <c r="B677" s="79">
        <v>1</v>
      </c>
      <c r="C677" s="78">
        <v>48</v>
      </c>
      <c r="D677" s="78">
        <f t="shared" si="150"/>
        <v>63</v>
      </c>
      <c r="E677" s="79">
        <f t="shared" si="151"/>
        <v>65</v>
      </c>
      <c r="F677" s="79">
        <v>20</v>
      </c>
      <c r="G677" s="79">
        <f t="shared" si="152"/>
        <v>15</v>
      </c>
      <c r="H677" s="79">
        <f t="shared" si="153"/>
        <v>15</v>
      </c>
      <c r="I677" s="80">
        <v>4242.6499999999996</v>
      </c>
      <c r="J677" s="80">
        <f>'Fator aplicado no salr'!$I$33*I677</f>
        <v>3750.6044536730906</v>
      </c>
      <c r="K677" s="79">
        <f t="shared" si="154"/>
        <v>15</v>
      </c>
      <c r="L677" s="92">
        <f t="shared" si="155"/>
        <v>0.41726506073553998</v>
      </c>
      <c r="M677" s="79">
        <f t="shared" si="156"/>
        <v>63</v>
      </c>
      <c r="N677" s="79">
        <f>VLOOKUP(D677,'IBGE 2014'!$A$9:$I$120,3,0)/VLOOKUP(C677,'IBGE 2014'!$A$9:$I$120,3,0)</f>
        <v>0.88397695013691135</v>
      </c>
      <c r="O677" s="79">
        <f>VLOOKUP(D677,'IBGE 2014'!$A$9:$I$120,6,0)</f>
        <v>10.825249101319233</v>
      </c>
      <c r="P677" s="80">
        <f t="shared" si="157"/>
        <v>194686.33876301744</v>
      </c>
      <c r="Q677" s="80">
        <f t="shared" si="158"/>
        <v>177873.10124999998</v>
      </c>
      <c r="R677" s="80">
        <f t="shared" si="159"/>
        <v>16813.237513017462</v>
      </c>
      <c r="S677" s="80">
        <f t="shared" si="160"/>
        <v>14</v>
      </c>
      <c r="T677" s="80">
        <f t="shared" si="161"/>
        <v>0.44230096437967248</v>
      </c>
      <c r="U677" s="80">
        <f>VLOOKUP(D677,'IBGE 2014'!$A$9:$I$120,3,0)/VLOOKUP(C677+1,'IBGE 2014'!$A$9:$I$120,3,0)</f>
        <v>0.88816605711182706</v>
      </c>
      <c r="V677" s="80">
        <f t="shared" si="162"/>
        <v>207345.48080315889</v>
      </c>
      <c r="W677" s="80">
        <f t="shared" si="163"/>
        <v>166014.89449999999</v>
      </c>
      <c r="X677" s="80">
        <f t="shared" si="164"/>
        <v>41330.586303158896</v>
      </c>
      <c r="Y677" s="120"/>
    </row>
    <row r="678" spans="1:25">
      <c r="A678" s="77">
        <v>666</v>
      </c>
      <c r="B678" s="79">
        <v>1</v>
      </c>
      <c r="C678" s="78">
        <v>50</v>
      </c>
      <c r="D678" s="78">
        <f t="shared" si="150"/>
        <v>65</v>
      </c>
      <c r="E678" s="79">
        <f t="shared" si="151"/>
        <v>65</v>
      </c>
      <c r="F678" s="79">
        <v>20</v>
      </c>
      <c r="G678" s="79">
        <f t="shared" si="152"/>
        <v>15</v>
      </c>
      <c r="H678" s="79">
        <f t="shared" si="153"/>
        <v>15</v>
      </c>
      <c r="I678" s="80">
        <v>5164.97</v>
      </c>
      <c r="J678" s="80">
        <f>'Fator aplicado no salr'!$I$33*I678</f>
        <v>4565.9574758907538</v>
      </c>
      <c r="K678" s="79">
        <f t="shared" si="154"/>
        <v>15</v>
      </c>
      <c r="L678" s="92">
        <f t="shared" si="155"/>
        <v>0.41726506073553998</v>
      </c>
      <c r="M678" s="79">
        <f t="shared" si="156"/>
        <v>65</v>
      </c>
      <c r="N678" s="79">
        <f>VLOOKUP(D678,'IBGE 2014'!$A$9:$I$120,3,0)/VLOOKUP(C678,'IBGE 2014'!$A$9:$I$120,3,0)</f>
        <v>0.86707163383355657</v>
      </c>
      <c r="O678" s="79">
        <f>VLOOKUP(D678,'IBGE 2014'!$A$9:$I$120,6,0)</f>
        <v>10.361611814973374</v>
      </c>
      <c r="P678" s="80">
        <f t="shared" si="157"/>
        <v>222520.24646490434</v>
      </c>
      <c r="Q678" s="80">
        <f t="shared" si="158"/>
        <v>216541.36725000001</v>
      </c>
      <c r="R678" s="80">
        <f t="shared" si="159"/>
        <v>5978.8792149043293</v>
      </c>
      <c r="S678" s="80">
        <f t="shared" si="160"/>
        <v>14</v>
      </c>
      <c r="T678" s="80">
        <f t="shared" si="161"/>
        <v>0.44230096437967248</v>
      </c>
      <c r="U678" s="80">
        <f>VLOOKUP(D678,'IBGE 2014'!$A$9:$I$120,3,0)/VLOOKUP(C678+1,'IBGE 2014'!$A$9:$I$120,3,0)</f>
        <v>0.87183487462980414</v>
      </c>
      <c r="V678" s="80">
        <f t="shared" si="162"/>
        <v>237167.21643964809</v>
      </c>
      <c r="W678" s="80">
        <f t="shared" si="163"/>
        <v>202105.27610000002</v>
      </c>
      <c r="X678" s="80">
        <f t="shared" si="164"/>
        <v>35061.940339648077</v>
      </c>
      <c r="Y678" s="120"/>
    </row>
    <row r="679" spans="1:25">
      <c r="A679" s="77">
        <v>667</v>
      </c>
      <c r="B679" s="79">
        <v>1</v>
      </c>
      <c r="C679" s="78">
        <v>52</v>
      </c>
      <c r="D679" s="78">
        <f t="shared" si="150"/>
        <v>65</v>
      </c>
      <c r="E679" s="79">
        <f t="shared" si="151"/>
        <v>65</v>
      </c>
      <c r="F679" s="79">
        <v>20</v>
      </c>
      <c r="G679" s="79">
        <f t="shared" si="152"/>
        <v>15</v>
      </c>
      <c r="H679" s="79">
        <f t="shared" si="153"/>
        <v>13</v>
      </c>
      <c r="I679" s="80">
        <v>8706.7000000000007</v>
      </c>
      <c r="J679" s="80">
        <f>'Fator aplicado no salr'!$I$33*I679</f>
        <v>7696.9318225155284</v>
      </c>
      <c r="K679" s="79">
        <f t="shared" si="154"/>
        <v>13</v>
      </c>
      <c r="L679" s="92">
        <f t="shared" si="155"/>
        <v>0.46883902224245294</v>
      </c>
      <c r="M679" s="79">
        <f t="shared" si="156"/>
        <v>65</v>
      </c>
      <c r="N679" s="79">
        <f>VLOOKUP(D679,'IBGE 2014'!$A$9:$I$120,3,0)/VLOOKUP(C679,'IBGE 2014'!$A$9:$I$120,3,0)</f>
        <v>0.87699127583219805</v>
      </c>
      <c r="O679" s="79">
        <f>VLOOKUP(D679,'IBGE 2014'!$A$9:$I$120,6,0)</f>
        <v>10.361611814973374</v>
      </c>
      <c r="P679" s="80">
        <f t="shared" si="157"/>
        <v>426292.14926687197</v>
      </c>
      <c r="Q679" s="80">
        <f t="shared" si="158"/>
        <v>327674.30964735366</v>
      </c>
      <c r="R679" s="80">
        <f t="shared" si="159"/>
        <v>98617.839619518316</v>
      </c>
      <c r="S679" s="80">
        <f t="shared" si="160"/>
        <v>12</v>
      </c>
      <c r="T679" s="80">
        <f t="shared" si="161"/>
        <v>0.49696936357700011</v>
      </c>
      <c r="U679" s="80">
        <f>VLOOKUP(D679,'IBGE 2014'!$A$9:$I$120,3,0)/VLOOKUP(C679+1,'IBGE 2014'!$A$9:$I$120,3,0)</f>
        <v>0.88257119607286838</v>
      </c>
      <c r="V679" s="80">
        <f t="shared" si="162"/>
        <v>454744.73163920071</v>
      </c>
      <c r="W679" s="80">
        <f t="shared" si="163"/>
        <v>304094.38631693856</v>
      </c>
      <c r="X679" s="80">
        <f t="shared" si="164"/>
        <v>150650.34532226215</v>
      </c>
      <c r="Y679" s="120"/>
    </row>
    <row r="680" spans="1:25">
      <c r="A680" s="77">
        <v>668</v>
      </c>
      <c r="B680" s="79">
        <v>1</v>
      </c>
      <c r="C680" s="78">
        <v>43</v>
      </c>
      <c r="D680" s="78">
        <f t="shared" si="150"/>
        <v>60</v>
      </c>
      <c r="E680" s="79">
        <f t="shared" si="151"/>
        <v>65</v>
      </c>
      <c r="F680" s="79">
        <v>20</v>
      </c>
      <c r="G680" s="79">
        <f t="shared" si="152"/>
        <v>15</v>
      </c>
      <c r="H680" s="79">
        <f t="shared" si="153"/>
        <v>17</v>
      </c>
      <c r="I680" s="80">
        <v>7171.93</v>
      </c>
      <c r="J680" s="80">
        <f>'Fator aplicado no salr'!$I$33*I680</f>
        <v>6340.1582971566486</v>
      </c>
      <c r="K680" s="79">
        <f t="shared" si="154"/>
        <v>17</v>
      </c>
      <c r="L680" s="92">
        <f t="shared" si="155"/>
        <v>0.37136441859695613</v>
      </c>
      <c r="M680" s="79">
        <f t="shared" si="156"/>
        <v>60</v>
      </c>
      <c r="N680" s="79">
        <f>VLOOKUP(D680,'IBGE 2014'!$A$9:$I$120,3,0)/VLOOKUP(C680,'IBGE 2014'!$A$9:$I$120,3,0)</f>
        <v>0.89923937812269428</v>
      </c>
      <c r="O680" s="79">
        <f>VLOOKUP(D680,'IBGE 2014'!$A$9:$I$120,6,0)</f>
        <v>11.482229001501651</v>
      </c>
      <c r="P680" s="80">
        <f t="shared" si="157"/>
        <v>316042.33717981912</v>
      </c>
      <c r="Q680" s="80">
        <f t="shared" si="158"/>
        <v>343519.76146524056</v>
      </c>
      <c r="R680" s="80">
        <f t="shared" si="159"/>
        <v>-27477.424285421439</v>
      </c>
      <c r="S680" s="80">
        <f t="shared" si="160"/>
        <v>16</v>
      </c>
      <c r="T680" s="80">
        <f t="shared" si="161"/>
        <v>0.39364628371277355</v>
      </c>
      <c r="U680" s="80">
        <f>VLOOKUP(D680,'IBGE 2014'!$A$9:$I$120,3,0)/VLOOKUP(C680+1,'IBGE 2014'!$A$9:$I$120,3,0)</f>
        <v>0.90216333477159161</v>
      </c>
      <c r="V680" s="80">
        <f t="shared" si="162"/>
        <v>336094.17550247198</v>
      </c>
      <c r="W680" s="80">
        <f t="shared" si="163"/>
        <v>323648.41046319675</v>
      </c>
      <c r="X680" s="80">
        <f t="shared" si="164"/>
        <v>12445.765039275226</v>
      </c>
      <c r="Y680" s="120"/>
    </row>
    <row r="681" spans="1:25">
      <c r="A681" s="77">
        <v>669</v>
      </c>
      <c r="B681" s="79">
        <v>1</v>
      </c>
      <c r="C681" s="78">
        <v>62</v>
      </c>
      <c r="D681" s="78">
        <f t="shared" si="150"/>
        <v>70</v>
      </c>
      <c r="E681" s="79">
        <f t="shared" si="151"/>
        <v>65</v>
      </c>
      <c r="F681" s="79">
        <v>20</v>
      </c>
      <c r="G681" s="79">
        <f t="shared" si="152"/>
        <v>15</v>
      </c>
      <c r="H681" s="79">
        <f t="shared" si="153"/>
        <v>8</v>
      </c>
      <c r="I681" s="80">
        <v>4362.78</v>
      </c>
      <c r="J681" s="80">
        <f>'Fator aplicado no salr'!$I$33*I681</f>
        <v>3856.802257644606</v>
      </c>
      <c r="K681" s="79">
        <f t="shared" si="154"/>
        <v>8</v>
      </c>
      <c r="L681" s="92">
        <f t="shared" si="155"/>
        <v>0.62741237134182615</v>
      </c>
      <c r="M681" s="79">
        <f t="shared" si="156"/>
        <v>70</v>
      </c>
      <c r="N681" s="79">
        <f>VLOOKUP(D681,'IBGE 2014'!$A$9:$I$120,3,0)/VLOOKUP(C681,'IBGE 2014'!$A$9:$I$120,3,0)</f>
        <v>0.86959219073996574</v>
      </c>
      <c r="O681" s="79">
        <f>VLOOKUP(D681,'IBGE 2014'!$A$9:$I$120,6,0)</f>
        <v>9.1340168195096396</v>
      </c>
      <c r="P681" s="80">
        <f t="shared" si="157"/>
        <v>249862.59196514156</v>
      </c>
      <c r="Q681" s="80">
        <f t="shared" si="158"/>
        <v>97551.760799999989</v>
      </c>
      <c r="R681" s="80">
        <f t="shared" si="159"/>
        <v>152310.83116514157</v>
      </c>
      <c r="S681" s="80">
        <f t="shared" si="160"/>
        <v>7</v>
      </c>
      <c r="T681" s="80">
        <f t="shared" si="161"/>
        <v>0.66505711362233577</v>
      </c>
      <c r="U681" s="80">
        <f>VLOOKUP(D681,'IBGE 2014'!$A$9:$I$120,3,0)/VLOOKUP(C681+1,'IBGE 2014'!$A$9:$I$120,3,0)</f>
        <v>0.88090641113249846</v>
      </c>
      <c r="V681" s="80">
        <f t="shared" si="162"/>
        <v>268300.35411840607</v>
      </c>
      <c r="W681" s="80">
        <f t="shared" si="163"/>
        <v>85357.790699999983</v>
      </c>
      <c r="X681" s="80">
        <f t="shared" si="164"/>
        <v>182942.56341840609</v>
      </c>
      <c r="Y681" s="120"/>
    </row>
    <row r="682" spans="1:25">
      <c r="A682" s="77">
        <v>670</v>
      </c>
      <c r="B682" s="79">
        <v>1</v>
      </c>
      <c r="C682" s="78">
        <v>57</v>
      </c>
      <c r="D682" s="78">
        <f t="shared" si="150"/>
        <v>70</v>
      </c>
      <c r="E682" s="79">
        <f t="shared" si="151"/>
        <v>65</v>
      </c>
      <c r="F682" s="79">
        <v>20</v>
      </c>
      <c r="G682" s="79">
        <f t="shared" si="152"/>
        <v>15</v>
      </c>
      <c r="H682" s="79">
        <f t="shared" si="153"/>
        <v>13</v>
      </c>
      <c r="I682" s="80">
        <v>5718.36</v>
      </c>
      <c r="J682" s="80">
        <f>'Fator aplicado no salr'!$I$33*I682</f>
        <v>5055.1675211733364</v>
      </c>
      <c r="K682" s="79">
        <f t="shared" si="154"/>
        <v>13</v>
      </c>
      <c r="L682" s="92">
        <f t="shared" si="155"/>
        <v>0.46883902224245294</v>
      </c>
      <c r="M682" s="79">
        <f t="shared" si="156"/>
        <v>70</v>
      </c>
      <c r="N682" s="79">
        <f>VLOOKUP(D682,'IBGE 2014'!$A$9:$I$120,3,0)/VLOOKUP(C682,'IBGE 2014'!$A$9:$I$120,3,0)</f>
        <v>0.82519692570489089</v>
      </c>
      <c r="O682" s="79">
        <f>VLOOKUP(D682,'IBGE 2014'!$A$9:$I$120,6,0)</f>
        <v>9.1340168195096396</v>
      </c>
      <c r="P682" s="80">
        <f t="shared" si="157"/>
        <v>232232.00100869653</v>
      </c>
      <c r="Q682" s="80">
        <f t="shared" si="158"/>
        <v>207776.61060000001</v>
      </c>
      <c r="R682" s="80">
        <f t="shared" si="159"/>
        <v>24455.390408696519</v>
      </c>
      <c r="S682" s="80">
        <f t="shared" si="160"/>
        <v>12</v>
      </c>
      <c r="T682" s="80">
        <f t="shared" si="161"/>
        <v>0.49696936357700011</v>
      </c>
      <c r="U682" s="80">
        <f>VLOOKUP(D682,'IBGE 2014'!$A$9:$I$120,3,0)/VLOOKUP(C682+1,'IBGE 2014'!$A$9:$I$120,3,0)</f>
        <v>0.83272330052410848</v>
      </c>
      <c r="V682" s="80">
        <f t="shared" si="162"/>
        <v>248411.12694913868</v>
      </c>
      <c r="W682" s="80">
        <f t="shared" si="163"/>
        <v>191793.79440000001</v>
      </c>
      <c r="X682" s="80">
        <f t="shared" si="164"/>
        <v>56617.332549138664</v>
      </c>
      <c r="Y682" s="120"/>
    </row>
    <row r="683" spans="1:25">
      <c r="A683" s="77">
        <v>671</v>
      </c>
      <c r="B683" s="79">
        <v>1</v>
      </c>
      <c r="C683" s="78">
        <v>44</v>
      </c>
      <c r="D683" s="78">
        <f t="shared" si="150"/>
        <v>60</v>
      </c>
      <c r="E683" s="79">
        <f t="shared" si="151"/>
        <v>65</v>
      </c>
      <c r="F683" s="79">
        <v>20</v>
      </c>
      <c r="G683" s="79">
        <f t="shared" si="152"/>
        <v>15</v>
      </c>
      <c r="H683" s="79">
        <f t="shared" si="153"/>
        <v>16</v>
      </c>
      <c r="I683" s="80">
        <v>3873.72</v>
      </c>
      <c r="J683" s="80">
        <f>'Fator aplicado no salr'!$I$33*I683</f>
        <v>3424.4614767380117</v>
      </c>
      <c r="K683" s="79">
        <f t="shared" si="154"/>
        <v>16</v>
      </c>
      <c r="L683" s="92">
        <f t="shared" si="155"/>
        <v>0.39364628371277355</v>
      </c>
      <c r="M683" s="79">
        <f t="shared" si="156"/>
        <v>60</v>
      </c>
      <c r="N683" s="79">
        <f>VLOOKUP(D683,'IBGE 2014'!$A$9:$I$120,3,0)/VLOOKUP(C683,'IBGE 2014'!$A$9:$I$120,3,0)</f>
        <v>0.90216333477159161</v>
      </c>
      <c r="O683" s="79">
        <f>VLOOKUP(D683,'IBGE 2014'!$A$9:$I$120,6,0)</f>
        <v>11.482229001501651</v>
      </c>
      <c r="P683" s="80">
        <f t="shared" si="157"/>
        <v>181531.99062559666</v>
      </c>
      <c r="Q683" s="80">
        <f t="shared" si="158"/>
        <v>173232.75839999999</v>
      </c>
      <c r="R683" s="80">
        <f t="shared" si="159"/>
        <v>8299.2322255966719</v>
      </c>
      <c r="S683" s="80">
        <f t="shared" si="160"/>
        <v>15</v>
      </c>
      <c r="T683" s="80">
        <f t="shared" si="161"/>
        <v>0.41726506073553998</v>
      </c>
      <c r="U683" s="80">
        <f>VLOOKUP(D683,'IBGE 2014'!$A$9:$I$120,3,0)/VLOOKUP(C683+1,'IBGE 2014'!$A$9:$I$120,3,0)</f>
        <v>0.90532483645484907</v>
      </c>
      <c r="V683" s="80">
        <f t="shared" si="162"/>
        <v>193098.23198701959</v>
      </c>
      <c r="W683" s="80">
        <f t="shared" si="163"/>
        <v>162405.71099999998</v>
      </c>
      <c r="X683" s="80">
        <f t="shared" si="164"/>
        <v>30692.520987019612</v>
      </c>
      <c r="Y683" s="120"/>
    </row>
    <row r="684" spans="1:25">
      <c r="A684" s="77">
        <v>672</v>
      </c>
      <c r="B684" s="79">
        <v>1</v>
      </c>
      <c r="C684" s="78">
        <v>42</v>
      </c>
      <c r="D684" s="78">
        <f t="shared" si="150"/>
        <v>60</v>
      </c>
      <c r="E684" s="79">
        <f t="shared" si="151"/>
        <v>65</v>
      </c>
      <c r="F684" s="79">
        <v>20</v>
      </c>
      <c r="G684" s="79">
        <f t="shared" si="152"/>
        <v>15</v>
      </c>
      <c r="H684" s="79">
        <f t="shared" si="153"/>
        <v>18</v>
      </c>
      <c r="I684" s="80">
        <v>5487.1</v>
      </c>
      <c r="J684" s="80">
        <f>'Fator aplicado no salr'!$I$33*I684</f>
        <v>4850.7281292941016</v>
      </c>
      <c r="K684" s="79">
        <f t="shared" si="154"/>
        <v>18</v>
      </c>
      <c r="L684" s="92">
        <f t="shared" si="155"/>
        <v>0.35034379112920383</v>
      </c>
      <c r="M684" s="79">
        <f t="shared" si="156"/>
        <v>60</v>
      </c>
      <c r="N684" s="79">
        <f>VLOOKUP(D684,'IBGE 2014'!$A$9:$I$120,3,0)/VLOOKUP(C684,'IBGE 2014'!$A$9:$I$120,3,0)</f>
        <v>0.89652605914239569</v>
      </c>
      <c r="O684" s="79">
        <f>VLOOKUP(D684,'IBGE 2014'!$A$9:$I$120,6,0)</f>
        <v>11.482229001501651</v>
      </c>
      <c r="P684" s="80">
        <f t="shared" si="157"/>
        <v>227422.71170125046</v>
      </c>
      <c r="Q684" s="80">
        <f t="shared" si="158"/>
        <v>276056.00099999999</v>
      </c>
      <c r="R684" s="80">
        <f t="shared" si="159"/>
        <v>-48633.289298749529</v>
      </c>
      <c r="S684" s="80">
        <f t="shared" si="160"/>
        <v>17</v>
      </c>
      <c r="T684" s="80">
        <f t="shared" si="161"/>
        <v>0.37136441859695613</v>
      </c>
      <c r="U684" s="80">
        <f>VLOOKUP(D684,'IBGE 2014'!$A$9:$I$120,3,0)/VLOOKUP(C684+1,'IBGE 2014'!$A$9:$I$120,3,0)</f>
        <v>0.89923937812269428</v>
      </c>
      <c r="V684" s="80">
        <f t="shared" si="162"/>
        <v>241797.66232232959</v>
      </c>
      <c r="W684" s="80">
        <f t="shared" si="163"/>
        <v>260719.55650000001</v>
      </c>
      <c r="X684" s="80">
        <f t="shared" si="164"/>
        <v>-18921.894177670416</v>
      </c>
      <c r="Y684" s="120"/>
    </row>
    <row r="685" spans="1:25">
      <c r="A685" s="77">
        <v>673</v>
      </c>
      <c r="B685" s="79">
        <v>1</v>
      </c>
      <c r="C685" s="78">
        <v>58</v>
      </c>
      <c r="D685" s="78">
        <f t="shared" si="150"/>
        <v>70</v>
      </c>
      <c r="E685" s="79">
        <f t="shared" si="151"/>
        <v>65</v>
      </c>
      <c r="F685" s="79">
        <v>20</v>
      </c>
      <c r="G685" s="79">
        <f t="shared" si="152"/>
        <v>15</v>
      </c>
      <c r="H685" s="79">
        <f t="shared" si="153"/>
        <v>12</v>
      </c>
      <c r="I685" s="80">
        <v>2946.72</v>
      </c>
      <c r="J685" s="80">
        <f>'Fator aplicado no salr'!$I$33*I685</f>
        <v>2604.9712221671762</v>
      </c>
      <c r="K685" s="79">
        <f t="shared" si="154"/>
        <v>12</v>
      </c>
      <c r="L685" s="92">
        <f t="shared" si="155"/>
        <v>0.49696936357700011</v>
      </c>
      <c r="M685" s="79">
        <f t="shared" si="156"/>
        <v>70</v>
      </c>
      <c r="N685" s="79">
        <f>VLOOKUP(D685,'IBGE 2014'!$A$9:$I$120,3,0)/VLOOKUP(C685,'IBGE 2014'!$A$9:$I$120,3,0)</f>
        <v>0.83272330052410848</v>
      </c>
      <c r="O685" s="79">
        <f>VLOOKUP(D685,'IBGE 2014'!$A$9:$I$120,6,0)</f>
        <v>9.1340168195096396</v>
      </c>
      <c r="P685" s="80">
        <f t="shared" si="157"/>
        <v>128008.38632117705</v>
      </c>
      <c r="Q685" s="80">
        <f t="shared" si="158"/>
        <v>98832.988799999992</v>
      </c>
      <c r="R685" s="80">
        <f t="shared" si="159"/>
        <v>29175.397521177059</v>
      </c>
      <c r="S685" s="80">
        <f t="shared" si="160"/>
        <v>11</v>
      </c>
      <c r="T685" s="80">
        <f t="shared" si="161"/>
        <v>0.52678752539162021</v>
      </c>
      <c r="U685" s="80">
        <f>VLOOKUP(D685,'IBGE 2014'!$A$9:$I$120,3,0)/VLOOKUP(C685+1,'IBGE 2014'!$A$9:$I$120,3,0)</f>
        <v>0.84086532123529178</v>
      </c>
      <c r="V685" s="80">
        <f t="shared" si="162"/>
        <v>137015.59880219869</v>
      </c>
      <c r="W685" s="80">
        <f t="shared" si="163"/>
        <v>90596.906399999993</v>
      </c>
      <c r="X685" s="80">
        <f t="shared" si="164"/>
        <v>46418.692402198692</v>
      </c>
      <c r="Y685" s="120"/>
    </row>
    <row r="686" spans="1:25">
      <c r="A686" s="77">
        <v>674</v>
      </c>
      <c r="B686" s="79">
        <v>1</v>
      </c>
      <c r="C686" s="78">
        <v>52</v>
      </c>
      <c r="D686" s="78">
        <f t="shared" si="150"/>
        <v>65</v>
      </c>
      <c r="E686" s="79">
        <f t="shared" si="151"/>
        <v>65</v>
      </c>
      <c r="F686" s="79">
        <v>20</v>
      </c>
      <c r="G686" s="79">
        <f t="shared" si="152"/>
        <v>15</v>
      </c>
      <c r="H686" s="79">
        <f t="shared" si="153"/>
        <v>13</v>
      </c>
      <c r="I686" s="80">
        <v>3873.72</v>
      </c>
      <c r="J686" s="80">
        <f>'Fator aplicado no salr'!$I$33*I686</f>
        <v>3424.4614767380117</v>
      </c>
      <c r="K686" s="79">
        <f t="shared" si="154"/>
        <v>13</v>
      </c>
      <c r="L686" s="92">
        <f t="shared" si="155"/>
        <v>0.46883902224245294</v>
      </c>
      <c r="M686" s="79">
        <f t="shared" si="156"/>
        <v>65</v>
      </c>
      <c r="N686" s="79">
        <f>VLOOKUP(D686,'IBGE 2014'!$A$9:$I$120,3,0)/VLOOKUP(C686,'IBGE 2014'!$A$9:$I$120,3,0)</f>
        <v>0.87699127583219805</v>
      </c>
      <c r="O686" s="79">
        <f>VLOOKUP(D686,'IBGE 2014'!$A$9:$I$120,6,0)</f>
        <v>10.361611814973374</v>
      </c>
      <c r="P686" s="80">
        <f t="shared" si="157"/>
        <v>189662.72232396511</v>
      </c>
      <c r="Q686" s="80">
        <f t="shared" si="158"/>
        <v>140751.61619999999</v>
      </c>
      <c r="R686" s="80">
        <f t="shared" si="159"/>
        <v>48911.106123965117</v>
      </c>
      <c r="S686" s="80">
        <f t="shared" si="160"/>
        <v>12</v>
      </c>
      <c r="T686" s="80">
        <f t="shared" si="161"/>
        <v>0.49696936357700011</v>
      </c>
      <c r="U686" s="80">
        <f>VLOOKUP(D686,'IBGE 2014'!$A$9:$I$120,3,0)/VLOOKUP(C686+1,'IBGE 2014'!$A$9:$I$120,3,0)</f>
        <v>0.88257119607286838</v>
      </c>
      <c r="V686" s="80">
        <f t="shared" si="162"/>
        <v>202321.63297752355</v>
      </c>
      <c r="W686" s="80">
        <f t="shared" si="163"/>
        <v>129924.56879999999</v>
      </c>
      <c r="X686" s="80">
        <f t="shared" si="164"/>
        <v>72397.064177523556</v>
      </c>
      <c r="Y686" s="120"/>
    </row>
    <row r="687" spans="1:25">
      <c r="A687" s="77">
        <v>675</v>
      </c>
      <c r="B687" s="79">
        <v>1</v>
      </c>
      <c r="C687" s="78">
        <v>57</v>
      </c>
      <c r="D687" s="78">
        <f t="shared" si="150"/>
        <v>70</v>
      </c>
      <c r="E687" s="79">
        <f t="shared" si="151"/>
        <v>65</v>
      </c>
      <c r="F687" s="79">
        <v>20</v>
      </c>
      <c r="G687" s="79">
        <f t="shared" si="152"/>
        <v>15</v>
      </c>
      <c r="H687" s="79">
        <f t="shared" si="153"/>
        <v>13</v>
      </c>
      <c r="I687" s="80">
        <v>3272.08</v>
      </c>
      <c r="J687" s="80">
        <f>'Fator aplicado no salr'!$I$33*I687</f>
        <v>2892.5972731134193</v>
      </c>
      <c r="K687" s="79">
        <f t="shared" si="154"/>
        <v>13</v>
      </c>
      <c r="L687" s="92">
        <f t="shared" si="155"/>
        <v>0.46883902224245294</v>
      </c>
      <c r="M687" s="79">
        <f t="shared" si="156"/>
        <v>70</v>
      </c>
      <c r="N687" s="79">
        <f>VLOOKUP(D687,'IBGE 2014'!$A$9:$I$120,3,0)/VLOOKUP(C687,'IBGE 2014'!$A$9:$I$120,3,0)</f>
        <v>0.82519692570489089</v>
      </c>
      <c r="O687" s="79">
        <f>VLOOKUP(D687,'IBGE 2014'!$A$9:$I$120,6,0)</f>
        <v>9.1340168195096396</v>
      </c>
      <c r="P687" s="80">
        <f t="shared" si="157"/>
        <v>132884.54834262547</v>
      </c>
      <c r="Q687" s="80">
        <f t="shared" si="158"/>
        <v>118891.02680000001</v>
      </c>
      <c r="R687" s="80">
        <f t="shared" si="159"/>
        <v>13993.521542625458</v>
      </c>
      <c r="S687" s="80">
        <f t="shared" si="160"/>
        <v>12</v>
      </c>
      <c r="T687" s="80">
        <f t="shared" si="161"/>
        <v>0.49696936357700011</v>
      </c>
      <c r="U687" s="80">
        <f>VLOOKUP(D687,'IBGE 2014'!$A$9:$I$120,3,0)/VLOOKUP(C687+1,'IBGE 2014'!$A$9:$I$120,3,0)</f>
        <v>0.83272330052410848</v>
      </c>
      <c r="V687" s="80">
        <f t="shared" si="162"/>
        <v>142142.34155732376</v>
      </c>
      <c r="W687" s="80">
        <f t="shared" si="163"/>
        <v>109745.5632</v>
      </c>
      <c r="X687" s="80">
        <f t="shared" si="164"/>
        <v>32396.778357323754</v>
      </c>
      <c r="Y687" s="120"/>
    </row>
    <row r="688" spans="1:25">
      <c r="A688" s="77">
        <v>676</v>
      </c>
      <c r="B688" s="79">
        <v>1</v>
      </c>
      <c r="C688" s="78">
        <v>52</v>
      </c>
      <c r="D688" s="78">
        <f t="shared" si="150"/>
        <v>65</v>
      </c>
      <c r="E688" s="79">
        <f t="shared" si="151"/>
        <v>65</v>
      </c>
      <c r="F688" s="79">
        <v>20</v>
      </c>
      <c r="G688" s="79">
        <f t="shared" si="152"/>
        <v>15</v>
      </c>
      <c r="H688" s="79">
        <f t="shared" si="153"/>
        <v>13</v>
      </c>
      <c r="I688" s="80">
        <v>3873.72</v>
      </c>
      <c r="J688" s="80">
        <f>'Fator aplicado no salr'!$I$33*I688</f>
        <v>3424.4614767380117</v>
      </c>
      <c r="K688" s="79">
        <f t="shared" si="154"/>
        <v>13</v>
      </c>
      <c r="L688" s="92">
        <f t="shared" si="155"/>
        <v>0.46883902224245294</v>
      </c>
      <c r="M688" s="79">
        <f t="shared" si="156"/>
        <v>65</v>
      </c>
      <c r="N688" s="79">
        <f>VLOOKUP(D688,'IBGE 2014'!$A$9:$I$120,3,0)/VLOOKUP(C688,'IBGE 2014'!$A$9:$I$120,3,0)</f>
        <v>0.87699127583219805</v>
      </c>
      <c r="O688" s="79">
        <f>VLOOKUP(D688,'IBGE 2014'!$A$9:$I$120,6,0)</f>
        <v>10.361611814973374</v>
      </c>
      <c r="P688" s="80">
        <f t="shared" si="157"/>
        <v>189662.72232396511</v>
      </c>
      <c r="Q688" s="80">
        <f t="shared" si="158"/>
        <v>140751.61619999999</v>
      </c>
      <c r="R688" s="80">
        <f t="shared" si="159"/>
        <v>48911.106123965117</v>
      </c>
      <c r="S688" s="80">
        <f t="shared" si="160"/>
        <v>12</v>
      </c>
      <c r="T688" s="80">
        <f t="shared" si="161"/>
        <v>0.49696936357700011</v>
      </c>
      <c r="U688" s="80">
        <f>VLOOKUP(D688,'IBGE 2014'!$A$9:$I$120,3,0)/VLOOKUP(C688+1,'IBGE 2014'!$A$9:$I$120,3,0)</f>
        <v>0.88257119607286838</v>
      </c>
      <c r="V688" s="80">
        <f t="shared" si="162"/>
        <v>202321.63297752355</v>
      </c>
      <c r="W688" s="80">
        <f t="shared" si="163"/>
        <v>129924.56879999999</v>
      </c>
      <c r="X688" s="80">
        <f t="shared" si="164"/>
        <v>72397.064177523556</v>
      </c>
      <c r="Y688" s="120"/>
    </row>
    <row r="689" spans="1:25">
      <c r="A689" s="77">
        <v>677</v>
      </c>
      <c r="B689" s="79">
        <v>1</v>
      </c>
      <c r="C689" s="78">
        <v>64</v>
      </c>
      <c r="D689" s="78">
        <f t="shared" si="150"/>
        <v>70</v>
      </c>
      <c r="E689" s="79">
        <f t="shared" si="151"/>
        <v>65</v>
      </c>
      <c r="F689" s="79">
        <v>20</v>
      </c>
      <c r="G689" s="79">
        <f t="shared" si="152"/>
        <v>15</v>
      </c>
      <c r="H689" s="79">
        <f t="shared" si="153"/>
        <v>6</v>
      </c>
      <c r="I689" s="80">
        <v>2687.78</v>
      </c>
      <c r="J689" s="80">
        <f>'Fator aplicado no salr'!$I$33*I689</f>
        <v>2376.0620457717373</v>
      </c>
      <c r="K689" s="79">
        <f t="shared" si="154"/>
        <v>6</v>
      </c>
      <c r="L689" s="92">
        <f t="shared" si="155"/>
        <v>0.70496054043967604</v>
      </c>
      <c r="M689" s="79">
        <f t="shared" si="156"/>
        <v>70</v>
      </c>
      <c r="N689" s="79">
        <f>VLOOKUP(D689,'IBGE 2014'!$A$9:$I$120,3,0)/VLOOKUP(C689,'IBGE 2014'!$A$9:$I$120,3,0)</f>
        <v>0.89330498213394294</v>
      </c>
      <c r="O689" s="79">
        <f>VLOOKUP(D689,'IBGE 2014'!$A$9:$I$120,6,0)</f>
        <v>9.1340168195096396</v>
      </c>
      <c r="P689" s="80">
        <f t="shared" si="157"/>
        <v>177675.48146741107</v>
      </c>
      <c r="Q689" s="80">
        <f t="shared" si="158"/>
        <v>45074.070600000006</v>
      </c>
      <c r="R689" s="80">
        <f t="shared" si="159"/>
        <v>132601.41086741106</v>
      </c>
      <c r="S689" s="80">
        <f t="shared" si="160"/>
        <v>5</v>
      </c>
      <c r="T689" s="80">
        <f t="shared" si="161"/>
        <v>0.74725817286605678</v>
      </c>
      <c r="U689" s="80">
        <f>VLOOKUP(D689,'IBGE 2014'!$A$9:$I$120,3,0)/VLOOKUP(C689+1,'IBGE 2014'!$A$9:$I$120,3,0)</f>
        <v>0.90694126620900062</v>
      </c>
      <c r="V689" s="80">
        <f t="shared" si="162"/>
        <v>191210.9560796305</v>
      </c>
      <c r="W689" s="80">
        <f t="shared" si="163"/>
        <v>37561.7255</v>
      </c>
      <c r="X689" s="80">
        <f t="shared" si="164"/>
        <v>153649.2305796305</v>
      </c>
      <c r="Y689" s="120"/>
    </row>
    <row r="690" spans="1:25">
      <c r="A690" s="77">
        <v>678</v>
      </c>
      <c r="B690" s="79">
        <v>1</v>
      </c>
      <c r="C690" s="78">
        <v>41</v>
      </c>
      <c r="D690" s="78">
        <f t="shared" si="150"/>
        <v>60</v>
      </c>
      <c r="E690" s="79">
        <f t="shared" si="151"/>
        <v>65</v>
      </c>
      <c r="F690" s="79">
        <v>20</v>
      </c>
      <c r="G690" s="79">
        <f t="shared" si="152"/>
        <v>15</v>
      </c>
      <c r="H690" s="79">
        <f t="shared" si="153"/>
        <v>19</v>
      </c>
      <c r="I690" s="80">
        <v>3873.72</v>
      </c>
      <c r="J690" s="80">
        <f>'Fator aplicado no salr'!$I$33*I690</f>
        <v>3424.4614767380117</v>
      </c>
      <c r="K690" s="79">
        <f t="shared" si="154"/>
        <v>19</v>
      </c>
      <c r="L690" s="92">
        <f t="shared" si="155"/>
        <v>0.33051301049924886</v>
      </c>
      <c r="M690" s="79">
        <f t="shared" si="156"/>
        <v>60</v>
      </c>
      <c r="N690" s="79">
        <f>VLOOKUP(D690,'IBGE 2014'!$A$9:$I$120,3,0)/VLOOKUP(C690,'IBGE 2014'!$A$9:$I$120,3,0)</f>
        <v>0.8939954596892854</v>
      </c>
      <c r="O690" s="79">
        <f>VLOOKUP(D690,'IBGE 2014'!$A$9:$I$120,6,0)</f>
        <v>11.482229001501651</v>
      </c>
      <c r="P690" s="80">
        <f t="shared" si="157"/>
        <v>151037.82208844955</v>
      </c>
      <c r="Q690" s="80">
        <f t="shared" si="158"/>
        <v>205713.90059999999</v>
      </c>
      <c r="R690" s="80">
        <f t="shared" si="159"/>
        <v>-54676.07851155044</v>
      </c>
      <c r="S690" s="80">
        <f t="shared" si="160"/>
        <v>18</v>
      </c>
      <c r="T690" s="80">
        <f t="shared" si="161"/>
        <v>0.35034379112920383</v>
      </c>
      <c r="U690" s="80">
        <f>VLOOKUP(D690,'IBGE 2014'!$A$9:$I$120,3,0)/VLOOKUP(C690+1,'IBGE 2014'!$A$9:$I$120,3,0)</f>
        <v>0.89652605914239569</v>
      </c>
      <c r="V690" s="80">
        <f t="shared" si="162"/>
        <v>160553.28074417595</v>
      </c>
      <c r="W690" s="80">
        <f t="shared" si="163"/>
        <v>194886.85319999998</v>
      </c>
      <c r="X690" s="80">
        <f t="shared" si="164"/>
        <v>-34333.572455824033</v>
      </c>
      <c r="Y690" s="120"/>
    </row>
    <row r="691" spans="1:25">
      <c r="A691" s="77">
        <v>679</v>
      </c>
      <c r="B691" s="79">
        <v>1</v>
      </c>
      <c r="C691" s="78">
        <v>56</v>
      </c>
      <c r="D691" s="78">
        <f t="shared" si="150"/>
        <v>70</v>
      </c>
      <c r="E691" s="79">
        <f t="shared" si="151"/>
        <v>65</v>
      </c>
      <c r="F691" s="79">
        <v>20</v>
      </c>
      <c r="G691" s="79">
        <f t="shared" si="152"/>
        <v>15</v>
      </c>
      <c r="H691" s="79">
        <f t="shared" si="153"/>
        <v>14</v>
      </c>
      <c r="I691" s="80">
        <v>7749.73</v>
      </c>
      <c r="J691" s="80">
        <f>'Fator aplicado no salr'!$I$33*I691</f>
        <v>6850.9473684522554</v>
      </c>
      <c r="K691" s="79">
        <f t="shared" si="154"/>
        <v>14</v>
      </c>
      <c r="L691" s="92">
        <f t="shared" si="155"/>
        <v>0.44230096437967248</v>
      </c>
      <c r="M691" s="79">
        <f t="shared" si="156"/>
        <v>70</v>
      </c>
      <c r="N691" s="79">
        <f>VLOOKUP(D691,'IBGE 2014'!$A$9:$I$120,3,0)/VLOOKUP(C691,'IBGE 2014'!$A$9:$I$120,3,0)</f>
        <v>0.81824688059570916</v>
      </c>
      <c r="O691" s="79">
        <f>VLOOKUP(D691,'IBGE 2014'!$A$9:$I$120,6,0)</f>
        <v>9.1340168195096396</v>
      </c>
      <c r="P691" s="80">
        <f t="shared" si="157"/>
        <v>294413.7134211777</v>
      </c>
      <c r="Q691" s="80">
        <f t="shared" si="158"/>
        <v>308028.44245480059</v>
      </c>
      <c r="R691" s="80">
        <f t="shared" si="159"/>
        <v>-13614.729033622891</v>
      </c>
      <c r="S691" s="80">
        <f t="shared" si="160"/>
        <v>13</v>
      </c>
      <c r="T691" s="80">
        <f t="shared" si="161"/>
        <v>0.46883902224245294</v>
      </c>
      <c r="U691" s="80">
        <f>VLOOKUP(D691,'IBGE 2014'!$A$9:$I$120,3,0)/VLOOKUP(C691+1,'IBGE 2014'!$A$9:$I$120,3,0)</f>
        <v>0.82519692570489089</v>
      </c>
      <c r="V691" s="80">
        <f t="shared" si="162"/>
        <v>314729.27643190103</v>
      </c>
      <c r="W691" s="80">
        <f t="shared" si="163"/>
        <v>286697.88763945503</v>
      </c>
      <c r="X691" s="80">
        <f t="shared" si="164"/>
        <v>28031.388792446</v>
      </c>
      <c r="Y691" s="120"/>
    </row>
    <row r="692" spans="1:25">
      <c r="A692" s="77">
        <v>680</v>
      </c>
      <c r="B692" s="79">
        <v>1</v>
      </c>
      <c r="C692" s="78">
        <v>43</v>
      </c>
      <c r="D692" s="78">
        <f t="shared" si="150"/>
        <v>60</v>
      </c>
      <c r="E692" s="79">
        <f t="shared" si="151"/>
        <v>65</v>
      </c>
      <c r="F692" s="79">
        <v>20</v>
      </c>
      <c r="G692" s="79">
        <f t="shared" si="152"/>
        <v>15</v>
      </c>
      <c r="H692" s="79">
        <f t="shared" si="153"/>
        <v>17</v>
      </c>
      <c r="I692" s="80">
        <v>5697.29</v>
      </c>
      <c r="J692" s="80">
        <f>'Fator aplicado no salr'!$I$33*I692</f>
        <v>5036.5411353439868</v>
      </c>
      <c r="K692" s="79">
        <f t="shared" si="154"/>
        <v>17</v>
      </c>
      <c r="L692" s="92">
        <f t="shared" si="155"/>
        <v>0.37136441859695613</v>
      </c>
      <c r="M692" s="79">
        <f t="shared" si="156"/>
        <v>60</v>
      </c>
      <c r="N692" s="79">
        <f>VLOOKUP(D692,'IBGE 2014'!$A$9:$I$120,3,0)/VLOOKUP(C692,'IBGE 2014'!$A$9:$I$120,3,0)</f>
        <v>0.89923937812269428</v>
      </c>
      <c r="O692" s="79">
        <f>VLOOKUP(D692,'IBGE 2014'!$A$9:$I$120,6,0)</f>
        <v>11.482229001501651</v>
      </c>
      <c r="P692" s="80">
        <f t="shared" si="157"/>
        <v>251060.01413722819</v>
      </c>
      <c r="Q692" s="80">
        <f t="shared" si="158"/>
        <v>270706.73434999998</v>
      </c>
      <c r="R692" s="80">
        <f t="shared" si="159"/>
        <v>-19646.72021277179</v>
      </c>
      <c r="S692" s="80">
        <f t="shared" si="160"/>
        <v>16</v>
      </c>
      <c r="T692" s="80">
        <f t="shared" si="161"/>
        <v>0.39364628371277355</v>
      </c>
      <c r="U692" s="80">
        <f>VLOOKUP(D692,'IBGE 2014'!$A$9:$I$120,3,0)/VLOOKUP(C692+1,'IBGE 2014'!$A$9:$I$120,3,0)</f>
        <v>0.90216333477159161</v>
      </c>
      <c r="V692" s="80">
        <f t="shared" si="162"/>
        <v>266988.93953907507</v>
      </c>
      <c r="W692" s="80">
        <f t="shared" si="163"/>
        <v>254782.8088</v>
      </c>
      <c r="X692" s="80">
        <f t="shared" si="164"/>
        <v>12206.130739075074</v>
      </c>
      <c r="Y692" s="120"/>
    </row>
    <row r="693" spans="1:25">
      <c r="A693" s="77">
        <v>681</v>
      </c>
      <c r="B693" s="79">
        <v>1</v>
      </c>
      <c r="C693" s="78">
        <v>41</v>
      </c>
      <c r="D693" s="78">
        <f t="shared" si="150"/>
        <v>60</v>
      </c>
      <c r="E693" s="79">
        <f t="shared" si="151"/>
        <v>65</v>
      </c>
      <c r="F693" s="79">
        <v>20</v>
      </c>
      <c r="G693" s="79">
        <f t="shared" si="152"/>
        <v>15</v>
      </c>
      <c r="H693" s="79">
        <f t="shared" si="153"/>
        <v>19</v>
      </c>
      <c r="I693" s="80">
        <v>3181.98</v>
      </c>
      <c r="J693" s="80">
        <f>'Fator aplicado no salr'!$I$33*I693</f>
        <v>2812.9467100747652</v>
      </c>
      <c r="K693" s="79">
        <f t="shared" si="154"/>
        <v>19</v>
      </c>
      <c r="L693" s="92">
        <f t="shared" si="155"/>
        <v>0.33051301049924886</v>
      </c>
      <c r="M693" s="79">
        <f t="shared" si="156"/>
        <v>60</v>
      </c>
      <c r="N693" s="79">
        <f>VLOOKUP(D693,'IBGE 2014'!$A$9:$I$120,3,0)/VLOOKUP(C693,'IBGE 2014'!$A$9:$I$120,3,0)</f>
        <v>0.8939954596892854</v>
      </c>
      <c r="O693" s="79">
        <f>VLOOKUP(D693,'IBGE 2014'!$A$9:$I$120,6,0)</f>
        <v>11.482229001501651</v>
      </c>
      <c r="P693" s="80">
        <f t="shared" si="157"/>
        <v>124066.61532816126</v>
      </c>
      <c r="Q693" s="80">
        <f t="shared" si="158"/>
        <v>168979.04789999998</v>
      </c>
      <c r="R693" s="80">
        <f t="shared" si="159"/>
        <v>-44912.432571838712</v>
      </c>
      <c r="S693" s="80">
        <f t="shared" si="160"/>
        <v>18</v>
      </c>
      <c r="T693" s="80">
        <f t="shared" si="161"/>
        <v>0.35034379112920383</v>
      </c>
      <c r="U693" s="80">
        <f>VLOOKUP(D693,'IBGE 2014'!$A$9:$I$120,3,0)/VLOOKUP(C693+1,'IBGE 2014'!$A$9:$I$120,3,0)</f>
        <v>0.89652605914239569</v>
      </c>
      <c r="V693" s="80">
        <f t="shared" si="162"/>
        <v>131882.87441073518</v>
      </c>
      <c r="W693" s="80">
        <f t="shared" si="163"/>
        <v>160085.41379999998</v>
      </c>
      <c r="X693" s="80">
        <f t="shared" si="164"/>
        <v>-28202.539389264799</v>
      </c>
      <c r="Y693" s="120"/>
    </row>
    <row r="694" spans="1:25">
      <c r="A694" s="77">
        <v>682</v>
      </c>
      <c r="B694" s="79">
        <v>1</v>
      </c>
      <c r="C694" s="78">
        <v>48</v>
      </c>
      <c r="D694" s="78">
        <f t="shared" si="150"/>
        <v>63</v>
      </c>
      <c r="E694" s="79">
        <f t="shared" si="151"/>
        <v>65</v>
      </c>
      <c r="F694" s="79">
        <v>20</v>
      </c>
      <c r="G694" s="79">
        <f t="shared" si="152"/>
        <v>15</v>
      </c>
      <c r="H694" s="79">
        <f t="shared" si="153"/>
        <v>15</v>
      </c>
      <c r="I694" s="80">
        <v>1105.45</v>
      </c>
      <c r="J694" s="80">
        <f>'Fator aplicado no salr'!$I$33*I694</f>
        <v>977.24433863573915</v>
      </c>
      <c r="K694" s="79">
        <f t="shared" si="154"/>
        <v>15</v>
      </c>
      <c r="L694" s="92">
        <f t="shared" si="155"/>
        <v>0.41726506073553998</v>
      </c>
      <c r="M694" s="79">
        <f t="shared" si="156"/>
        <v>63</v>
      </c>
      <c r="N694" s="79">
        <f>VLOOKUP(D694,'IBGE 2014'!$A$9:$I$120,3,0)/VLOOKUP(C694,'IBGE 2014'!$A$9:$I$120,3,0)</f>
        <v>0.88397695013691135</v>
      </c>
      <c r="O694" s="79">
        <f>VLOOKUP(D694,'IBGE 2014'!$A$9:$I$120,6,0)</f>
        <v>10.825249101319233</v>
      </c>
      <c r="P694" s="80">
        <f t="shared" si="157"/>
        <v>50726.78943244851</v>
      </c>
      <c r="Q694" s="80">
        <f t="shared" si="158"/>
        <v>46345.991249999999</v>
      </c>
      <c r="R694" s="80">
        <f t="shared" si="159"/>
        <v>4380.7981824485105</v>
      </c>
      <c r="S694" s="80">
        <f t="shared" si="160"/>
        <v>14</v>
      </c>
      <c r="T694" s="80">
        <f t="shared" si="161"/>
        <v>0.44230096437967248</v>
      </c>
      <c r="U694" s="80">
        <f>VLOOKUP(D694,'IBGE 2014'!$A$9:$I$120,3,0)/VLOOKUP(C694+1,'IBGE 2014'!$A$9:$I$120,3,0)</f>
        <v>0.88816605711182706</v>
      </c>
      <c r="V694" s="80">
        <f t="shared" si="162"/>
        <v>54025.211071818798</v>
      </c>
      <c r="W694" s="80">
        <f t="shared" si="163"/>
        <v>43256.258500000004</v>
      </c>
      <c r="X694" s="80">
        <f t="shared" si="164"/>
        <v>10768.952571818794</v>
      </c>
      <c r="Y694" s="120"/>
    </row>
    <row r="695" spans="1:25">
      <c r="A695" s="77">
        <v>683</v>
      </c>
      <c r="B695" s="79">
        <v>1</v>
      </c>
      <c r="C695" s="78">
        <v>52</v>
      </c>
      <c r="D695" s="78">
        <f t="shared" si="150"/>
        <v>65</v>
      </c>
      <c r="E695" s="79">
        <f t="shared" si="151"/>
        <v>65</v>
      </c>
      <c r="F695" s="79">
        <v>20</v>
      </c>
      <c r="G695" s="79">
        <f t="shared" si="152"/>
        <v>15</v>
      </c>
      <c r="H695" s="79">
        <f t="shared" si="153"/>
        <v>13</v>
      </c>
      <c r="I695" s="80">
        <v>3873.72</v>
      </c>
      <c r="J695" s="80">
        <f>'Fator aplicado no salr'!$I$33*I695</f>
        <v>3424.4614767380117</v>
      </c>
      <c r="K695" s="79">
        <f t="shared" si="154"/>
        <v>13</v>
      </c>
      <c r="L695" s="92">
        <f t="shared" si="155"/>
        <v>0.46883902224245294</v>
      </c>
      <c r="M695" s="79">
        <f t="shared" si="156"/>
        <v>65</v>
      </c>
      <c r="N695" s="79">
        <f>VLOOKUP(D695,'IBGE 2014'!$A$9:$I$120,3,0)/VLOOKUP(C695,'IBGE 2014'!$A$9:$I$120,3,0)</f>
        <v>0.87699127583219805</v>
      </c>
      <c r="O695" s="79">
        <f>VLOOKUP(D695,'IBGE 2014'!$A$9:$I$120,6,0)</f>
        <v>10.361611814973374</v>
      </c>
      <c r="P695" s="80">
        <f t="shared" si="157"/>
        <v>189662.72232396511</v>
      </c>
      <c r="Q695" s="80">
        <f t="shared" si="158"/>
        <v>140751.61619999999</v>
      </c>
      <c r="R695" s="80">
        <f t="shared" si="159"/>
        <v>48911.106123965117</v>
      </c>
      <c r="S695" s="80">
        <f t="shared" si="160"/>
        <v>12</v>
      </c>
      <c r="T695" s="80">
        <f t="shared" si="161"/>
        <v>0.49696936357700011</v>
      </c>
      <c r="U695" s="80">
        <f>VLOOKUP(D695,'IBGE 2014'!$A$9:$I$120,3,0)/VLOOKUP(C695+1,'IBGE 2014'!$A$9:$I$120,3,0)</f>
        <v>0.88257119607286838</v>
      </c>
      <c r="V695" s="80">
        <f t="shared" si="162"/>
        <v>202321.63297752355</v>
      </c>
      <c r="W695" s="80">
        <f t="shared" si="163"/>
        <v>129924.56879999999</v>
      </c>
      <c r="X695" s="80">
        <f t="shared" si="164"/>
        <v>72397.064177523556</v>
      </c>
      <c r="Y695" s="120"/>
    </row>
    <row r="696" spans="1:25">
      <c r="A696" s="77">
        <v>684</v>
      </c>
      <c r="B696" s="79">
        <v>2</v>
      </c>
      <c r="C696" s="78">
        <v>65</v>
      </c>
      <c r="D696" s="78">
        <f t="shared" si="150"/>
        <v>70</v>
      </c>
      <c r="E696" s="79">
        <f t="shared" si="151"/>
        <v>60</v>
      </c>
      <c r="F696" s="79">
        <v>20</v>
      </c>
      <c r="G696" s="79">
        <f t="shared" si="152"/>
        <v>10</v>
      </c>
      <c r="H696" s="79">
        <f t="shared" si="153"/>
        <v>5</v>
      </c>
      <c r="I696" s="80">
        <v>4362.78</v>
      </c>
      <c r="J696" s="80">
        <f>'Fator aplicado no salr'!$I$33*I696</f>
        <v>3856.802257644606</v>
      </c>
      <c r="K696" s="79">
        <f t="shared" si="154"/>
        <v>5</v>
      </c>
      <c r="L696" s="92">
        <f t="shared" si="155"/>
        <v>0.74725817286605678</v>
      </c>
      <c r="M696" s="79">
        <f t="shared" si="156"/>
        <v>70</v>
      </c>
      <c r="N696" s="79">
        <f>VLOOKUP(D696,'IBGE 2014'!$A$9:$I$120,3,0)/VLOOKUP(C696,'IBGE 2014'!$A$9:$I$120,3,0)</f>
        <v>0.90694126620900062</v>
      </c>
      <c r="O696" s="79">
        <f>VLOOKUP(D696,'IBGE 2014'!$A$9:$I$120,6,0)</f>
        <v>9.1340168195096396</v>
      </c>
      <c r="P696" s="80">
        <f t="shared" si="157"/>
        <v>310371.88124217401</v>
      </c>
      <c r="Q696" s="80">
        <f t="shared" si="158"/>
        <v>60969.850499999993</v>
      </c>
      <c r="R696" s="80">
        <f t="shared" si="159"/>
        <v>249402.03074217401</v>
      </c>
      <c r="S696" s="80">
        <f t="shared" si="160"/>
        <v>4</v>
      </c>
      <c r="T696" s="80">
        <f t="shared" si="161"/>
        <v>0.79209366323802022</v>
      </c>
      <c r="U696" s="80">
        <f>VLOOKUP(D696,'IBGE 2014'!$A$9:$I$120,3,0)/VLOOKUP(C696+1,'IBGE 2014'!$A$9:$I$120,3,0)</f>
        <v>0.9219560196928005</v>
      </c>
      <c r="V696" s="80">
        <f t="shared" si="162"/>
        <v>334440.81663385138</v>
      </c>
      <c r="W696" s="80">
        <f t="shared" si="163"/>
        <v>48775.880399999995</v>
      </c>
      <c r="X696" s="80">
        <f t="shared" si="164"/>
        <v>285664.93623385136</v>
      </c>
      <c r="Y696" s="120"/>
    </row>
    <row r="697" spans="1:25">
      <c r="A697" s="77">
        <v>685</v>
      </c>
      <c r="B697" s="79">
        <v>1</v>
      </c>
      <c r="C697" s="78">
        <v>48</v>
      </c>
      <c r="D697" s="78">
        <f t="shared" si="150"/>
        <v>63</v>
      </c>
      <c r="E697" s="79">
        <f t="shared" si="151"/>
        <v>65</v>
      </c>
      <c r="F697" s="79">
        <v>20</v>
      </c>
      <c r="G697" s="79">
        <f t="shared" si="152"/>
        <v>15</v>
      </c>
      <c r="H697" s="79">
        <f t="shared" si="153"/>
        <v>15</v>
      </c>
      <c r="I697" s="80">
        <v>5164.97</v>
      </c>
      <c r="J697" s="80">
        <f>'Fator aplicado no salr'!$I$33*I697</f>
        <v>4565.9574758907538</v>
      </c>
      <c r="K697" s="79">
        <f t="shared" si="154"/>
        <v>15</v>
      </c>
      <c r="L697" s="92">
        <f t="shared" si="155"/>
        <v>0.41726506073553998</v>
      </c>
      <c r="M697" s="79">
        <f t="shared" si="156"/>
        <v>63</v>
      </c>
      <c r="N697" s="79">
        <f>VLOOKUP(D697,'IBGE 2014'!$A$9:$I$120,3,0)/VLOOKUP(C697,'IBGE 2014'!$A$9:$I$120,3,0)</f>
        <v>0.88397695013691135</v>
      </c>
      <c r="O697" s="79">
        <f>VLOOKUP(D697,'IBGE 2014'!$A$9:$I$120,6,0)</f>
        <v>10.825249101319233</v>
      </c>
      <c r="P697" s="80">
        <f t="shared" si="157"/>
        <v>237009.67534932707</v>
      </c>
      <c r="Q697" s="80">
        <f t="shared" si="158"/>
        <v>216541.36725000001</v>
      </c>
      <c r="R697" s="80">
        <f t="shared" si="159"/>
        <v>20468.308099327056</v>
      </c>
      <c r="S697" s="80">
        <f t="shared" si="160"/>
        <v>14</v>
      </c>
      <c r="T697" s="80">
        <f t="shared" si="161"/>
        <v>0.44230096437967248</v>
      </c>
      <c r="U697" s="80">
        <f>VLOOKUP(D697,'IBGE 2014'!$A$9:$I$120,3,0)/VLOOKUP(C697+1,'IBGE 2014'!$A$9:$I$120,3,0)</f>
        <v>0.88816605711182706</v>
      </c>
      <c r="V697" s="80">
        <f t="shared" si="162"/>
        <v>252420.81905976028</v>
      </c>
      <c r="W697" s="80">
        <f t="shared" si="163"/>
        <v>202105.27610000002</v>
      </c>
      <c r="X697" s="80">
        <f t="shared" si="164"/>
        <v>50315.542959760263</v>
      </c>
      <c r="Y697" s="120"/>
    </row>
    <row r="698" spans="1:25">
      <c r="A698" s="77">
        <v>686</v>
      </c>
      <c r="B698" s="79">
        <v>1</v>
      </c>
      <c r="C698" s="78">
        <v>43</v>
      </c>
      <c r="D698" s="78">
        <f t="shared" si="150"/>
        <v>60</v>
      </c>
      <c r="E698" s="79">
        <f t="shared" si="151"/>
        <v>65</v>
      </c>
      <c r="F698" s="79">
        <v>20</v>
      </c>
      <c r="G698" s="79">
        <f t="shared" si="152"/>
        <v>15</v>
      </c>
      <c r="H698" s="79">
        <f t="shared" si="153"/>
        <v>17</v>
      </c>
      <c r="I698" s="80">
        <v>3928.96</v>
      </c>
      <c r="J698" s="80">
        <f>'Fator aplicado no salr'!$I$33*I698</f>
        <v>3473.2949628895685</v>
      </c>
      <c r="K698" s="79">
        <f t="shared" si="154"/>
        <v>17</v>
      </c>
      <c r="L698" s="92">
        <f t="shared" si="155"/>
        <v>0.37136441859695613</v>
      </c>
      <c r="M698" s="79">
        <f t="shared" si="156"/>
        <v>60</v>
      </c>
      <c r="N698" s="79">
        <f>VLOOKUP(D698,'IBGE 2014'!$A$9:$I$120,3,0)/VLOOKUP(C698,'IBGE 2014'!$A$9:$I$120,3,0)</f>
        <v>0.89923937812269428</v>
      </c>
      <c r="O698" s="79">
        <f>VLOOKUP(D698,'IBGE 2014'!$A$9:$I$120,6,0)</f>
        <v>11.482229001501651</v>
      </c>
      <c r="P698" s="80">
        <f t="shared" si="157"/>
        <v>173135.78089663753</v>
      </c>
      <c r="Q698" s="80">
        <f t="shared" si="158"/>
        <v>186684.5344</v>
      </c>
      <c r="R698" s="80">
        <f t="shared" si="159"/>
        <v>-13548.753503362474</v>
      </c>
      <c r="S698" s="80">
        <f t="shared" si="160"/>
        <v>16</v>
      </c>
      <c r="T698" s="80">
        <f t="shared" si="161"/>
        <v>0.39364628371277355</v>
      </c>
      <c r="U698" s="80">
        <f>VLOOKUP(D698,'IBGE 2014'!$A$9:$I$120,3,0)/VLOOKUP(C698+1,'IBGE 2014'!$A$9:$I$120,3,0)</f>
        <v>0.90216333477159161</v>
      </c>
      <c r="V698" s="80">
        <f t="shared" si="162"/>
        <v>184120.67208996631</v>
      </c>
      <c r="W698" s="80">
        <f t="shared" si="163"/>
        <v>175703.0912</v>
      </c>
      <c r="X698" s="80">
        <f t="shared" si="164"/>
        <v>8417.5808899663098</v>
      </c>
      <c r="Y698" s="120"/>
    </row>
    <row r="699" spans="1:25">
      <c r="A699" s="77">
        <v>687</v>
      </c>
      <c r="B699" s="79">
        <v>1</v>
      </c>
      <c r="C699" s="78">
        <v>52</v>
      </c>
      <c r="D699" s="78">
        <f t="shared" si="150"/>
        <v>65</v>
      </c>
      <c r="E699" s="79">
        <f t="shared" si="151"/>
        <v>65</v>
      </c>
      <c r="F699" s="79">
        <v>20</v>
      </c>
      <c r="G699" s="79">
        <f t="shared" si="152"/>
        <v>15</v>
      </c>
      <c r="H699" s="79">
        <f t="shared" si="153"/>
        <v>13</v>
      </c>
      <c r="I699" s="80">
        <v>5780.47</v>
      </c>
      <c r="J699" s="80">
        <f>'Fator aplicado no salr'!$I$33*I699</f>
        <v>5110.0742522535902</v>
      </c>
      <c r="K699" s="79">
        <f t="shared" si="154"/>
        <v>13</v>
      </c>
      <c r="L699" s="92">
        <f t="shared" si="155"/>
        <v>0.46883902224245294</v>
      </c>
      <c r="M699" s="79">
        <f t="shared" si="156"/>
        <v>65</v>
      </c>
      <c r="N699" s="79">
        <f>VLOOKUP(D699,'IBGE 2014'!$A$9:$I$120,3,0)/VLOOKUP(C699,'IBGE 2014'!$A$9:$I$120,3,0)</f>
        <v>0.87699127583219805</v>
      </c>
      <c r="O699" s="79">
        <f>VLOOKUP(D699,'IBGE 2014'!$A$9:$I$120,6,0)</f>
        <v>10.361611814973374</v>
      </c>
      <c r="P699" s="80">
        <f t="shared" si="157"/>
        <v>283019.85598133341</v>
      </c>
      <c r="Q699" s="80">
        <f t="shared" si="158"/>
        <v>210033.37745</v>
      </c>
      <c r="R699" s="80">
        <f t="shared" si="159"/>
        <v>72986.478531333414</v>
      </c>
      <c r="S699" s="80">
        <f t="shared" si="160"/>
        <v>12</v>
      </c>
      <c r="T699" s="80">
        <f t="shared" si="161"/>
        <v>0.49696936357700011</v>
      </c>
      <c r="U699" s="80">
        <f>VLOOKUP(D699,'IBGE 2014'!$A$9:$I$120,3,0)/VLOOKUP(C699+1,'IBGE 2014'!$A$9:$I$120,3,0)</f>
        <v>0.88257119607286838</v>
      </c>
      <c r="V699" s="80">
        <f t="shared" si="162"/>
        <v>301909.82563984644</v>
      </c>
      <c r="W699" s="80">
        <f t="shared" si="163"/>
        <v>193876.9638</v>
      </c>
      <c r="X699" s="80">
        <f t="shared" si="164"/>
        <v>108032.86183984645</v>
      </c>
      <c r="Y699" s="120"/>
    </row>
    <row r="700" spans="1:25">
      <c r="A700" s="77">
        <v>688</v>
      </c>
      <c r="B700" s="79">
        <v>1</v>
      </c>
      <c r="C700" s="78">
        <v>59</v>
      </c>
      <c r="D700" s="78">
        <f t="shared" si="150"/>
        <v>70</v>
      </c>
      <c r="E700" s="79">
        <f t="shared" si="151"/>
        <v>65</v>
      </c>
      <c r="F700" s="79">
        <v>20</v>
      </c>
      <c r="G700" s="79">
        <f t="shared" si="152"/>
        <v>15</v>
      </c>
      <c r="H700" s="79">
        <f t="shared" si="153"/>
        <v>11</v>
      </c>
      <c r="I700" s="80">
        <v>1105.45</v>
      </c>
      <c r="J700" s="80">
        <f>'Fator aplicado no salr'!$I$33*I700</f>
        <v>977.24433863573915</v>
      </c>
      <c r="K700" s="79">
        <f t="shared" si="154"/>
        <v>11</v>
      </c>
      <c r="L700" s="92">
        <f t="shared" si="155"/>
        <v>0.52678752539162021</v>
      </c>
      <c r="M700" s="79">
        <f t="shared" si="156"/>
        <v>70</v>
      </c>
      <c r="N700" s="79">
        <f>VLOOKUP(D700,'IBGE 2014'!$A$9:$I$120,3,0)/VLOOKUP(C700,'IBGE 2014'!$A$9:$I$120,3,0)</f>
        <v>0.84086532123529178</v>
      </c>
      <c r="O700" s="79">
        <f>VLOOKUP(D700,'IBGE 2014'!$A$9:$I$120,6,0)</f>
        <v>9.1340168195096396</v>
      </c>
      <c r="P700" s="80">
        <f t="shared" si="157"/>
        <v>51400.843546685996</v>
      </c>
      <c r="Q700" s="80">
        <f t="shared" si="158"/>
        <v>33987.060250000002</v>
      </c>
      <c r="R700" s="80">
        <f t="shared" si="159"/>
        <v>17413.783296685993</v>
      </c>
      <c r="S700" s="80">
        <f t="shared" si="160"/>
        <v>10</v>
      </c>
      <c r="T700" s="80">
        <f t="shared" si="161"/>
        <v>0.55839477691511752</v>
      </c>
      <c r="U700" s="80">
        <f>VLOOKUP(D700,'IBGE 2014'!$A$9:$I$120,3,0)/VLOOKUP(C700+1,'IBGE 2014'!$A$9:$I$120,3,0)</f>
        <v>0.8496755577480023</v>
      </c>
      <c r="V700" s="80">
        <f t="shared" si="162"/>
        <v>55055.764180871665</v>
      </c>
      <c r="W700" s="80">
        <f t="shared" si="163"/>
        <v>30897.327499999999</v>
      </c>
      <c r="X700" s="80">
        <f t="shared" si="164"/>
        <v>24158.436680871666</v>
      </c>
      <c r="Y700" s="120"/>
    </row>
    <row r="701" spans="1:25">
      <c r="A701" s="77">
        <v>689</v>
      </c>
      <c r="B701" s="79">
        <v>1</v>
      </c>
      <c r="C701" s="78">
        <v>46</v>
      </c>
      <c r="D701" s="78">
        <f t="shared" si="150"/>
        <v>61</v>
      </c>
      <c r="E701" s="79">
        <f t="shared" si="151"/>
        <v>65</v>
      </c>
      <c r="F701" s="79">
        <v>20</v>
      </c>
      <c r="G701" s="79">
        <f t="shared" si="152"/>
        <v>15</v>
      </c>
      <c r="H701" s="79">
        <f t="shared" si="153"/>
        <v>15</v>
      </c>
      <c r="I701" s="80">
        <v>5616.98</v>
      </c>
      <c r="J701" s="80">
        <f>'Fator aplicado no salr'!$I$33*I701</f>
        <v>4965.545167334727</v>
      </c>
      <c r="K701" s="79">
        <f t="shared" si="154"/>
        <v>15</v>
      </c>
      <c r="L701" s="92">
        <f t="shared" si="155"/>
        <v>0.41726506073553998</v>
      </c>
      <c r="M701" s="79">
        <f t="shared" si="156"/>
        <v>61</v>
      </c>
      <c r="N701" s="79">
        <f>VLOOKUP(D701,'IBGE 2014'!$A$9:$I$120,3,0)/VLOOKUP(C701,'IBGE 2014'!$A$9:$I$120,3,0)</f>
        <v>0.89865273662308709</v>
      </c>
      <c r="O701" s="79">
        <f>VLOOKUP(D701,'IBGE 2014'!$A$9:$I$120,6,0)</f>
        <v>11.26894206432668</v>
      </c>
      <c r="P701" s="80">
        <f t="shared" si="157"/>
        <v>272770.47330513922</v>
      </c>
      <c r="Q701" s="80">
        <f t="shared" si="158"/>
        <v>235491.88649999996</v>
      </c>
      <c r="R701" s="80">
        <f t="shared" si="159"/>
        <v>37278.586805139261</v>
      </c>
      <c r="S701" s="80">
        <f t="shared" si="160"/>
        <v>14</v>
      </c>
      <c r="T701" s="80">
        <f t="shared" si="161"/>
        <v>0.44230096437967248</v>
      </c>
      <c r="U701" s="80">
        <f>VLOOKUP(D701,'IBGE 2014'!$A$9:$I$120,3,0)/VLOOKUP(C701+1,'IBGE 2014'!$A$9:$I$120,3,0)</f>
        <v>0.90231850589179319</v>
      </c>
      <c r="V701" s="80">
        <f t="shared" si="162"/>
        <v>290316.1433190626</v>
      </c>
      <c r="W701" s="80">
        <f t="shared" si="163"/>
        <v>219792.42739999999</v>
      </c>
      <c r="X701" s="80">
        <f t="shared" si="164"/>
        <v>70523.715919062612</v>
      </c>
      <c r="Y701" s="120"/>
    </row>
    <row r="702" spans="1:25">
      <c r="A702" s="77">
        <v>690</v>
      </c>
      <c r="B702" s="79">
        <v>2</v>
      </c>
      <c r="C702" s="78">
        <v>63</v>
      </c>
      <c r="D702" s="78">
        <f t="shared" si="150"/>
        <v>70</v>
      </c>
      <c r="E702" s="79">
        <f t="shared" si="151"/>
        <v>60</v>
      </c>
      <c r="F702" s="79">
        <v>20</v>
      </c>
      <c r="G702" s="79">
        <f t="shared" si="152"/>
        <v>10</v>
      </c>
      <c r="H702" s="79">
        <f t="shared" si="153"/>
        <v>7</v>
      </c>
      <c r="I702" s="80">
        <v>4362.78</v>
      </c>
      <c r="J702" s="80">
        <f>'Fator aplicado no salr'!$I$33*I702</f>
        <v>3856.802257644606</v>
      </c>
      <c r="K702" s="79">
        <f t="shared" si="154"/>
        <v>7</v>
      </c>
      <c r="L702" s="92">
        <f t="shared" si="155"/>
        <v>0.66505711362233577</v>
      </c>
      <c r="M702" s="79">
        <f t="shared" si="156"/>
        <v>70</v>
      </c>
      <c r="N702" s="79">
        <f>VLOOKUP(D702,'IBGE 2014'!$A$9:$I$120,3,0)/VLOOKUP(C702,'IBGE 2014'!$A$9:$I$120,3,0)</f>
        <v>0.88090641113249846</v>
      </c>
      <c r="O702" s="79">
        <f>VLOOKUP(D702,'IBGE 2014'!$A$9:$I$120,6,0)</f>
        <v>9.1340168195096396</v>
      </c>
      <c r="P702" s="80">
        <f t="shared" si="157"/>
        <v>268300.35411840613</v>
      </c>
      <c r="Q702" s="80">
        <f t="shared" si="158"/>
        <v>85357.790699999983</v>
      </c>
      <c r="R702" s="80">
        <f t="shared" si="159"/>
        <v>182942.56341840615</v>
      </c>
      <c r="S702" s="80">
        <f t="shared" si="160"/>
        <v>6</v>
      </c>
      <c r="T702" s="80">
        <f t="shared" si="161"/>
        <v>0.70496054043967604</v>
      </c>
      <c r="U702" s="80">
        <f>VLOOKUP(D702,'IBGE 2014'!$A$9:$I$120,3,0)/VLOOKUP(C702+1,'IBGE 2014'!$A$9:$I$120,3,0)</f>
        <v>0.89330498213394294</v>
      </c>
      <c r="V702" s="80">
        <f t="shared" si="162"/>
        <v>288401.22221178503</v>
      </c>
      <c r="W702" s="80">
        <f t="shared" si="163"/>
        <v>73163.820599999992</v>
      </c>
      <c r="X702" s="80">
        <f t="shared" si="164"/>
        <v>215237.40161178506</v>
      </c>
      <c r="Y702" s="120"/>
    </row>
    <row r="703" spans="1:25">
      <c r="A703" s="77">
        <v>691</v>
      </c>
      <c r="B703" s="79">
        <v>2</v>
      </c>
      <c r="C703" s="78">
        <v>56</v>
      </c>
      <c r="D703" s="78">
        <f t="shared" si="150"/>
        <v>60</v>
      </c>
      <c r="E703" s="79">
        <f t="shared" si="151"/>
        <v>60</v>
      </c>
      <c r="F703" s="79">
        <v>20</v>
      </c>
      <c r="G703" s="79">
        <f t="shared" si="152"/>
        <v>10</v>
      </c>
      <c r="H703" s="79">
        <f t="shared" si="153"/>
        <v>4</v>
      </c>
      <c r="I703" s="80">
        <v>1201.58</v>
      </c>
      <c r="J703" s="80">
        <f>'Fator aplicado no salr'!$I$33*I703</f>
        <v>1062.2255664371355</v>
      </c>
      <c r="K703" s="79">
        <f t="shared" si="154"/>
        <v>4</v>
      </c>
      <c r="L703" s="92">
        <f t="shared" si="155"/>
        <v>0.79209366323802022</v>
      </c>
      <c r="M703" s="79">
        <f t="shared" si="156"/>
        <v>60</v>
      </c>
      <c r="N703" s="79">
        <f>VLOOKUP(D703,'IBGE 2014'!$A$9:$I$120,3,0)/VLOOKUP(C703,'IBGE 2014'!$A$9:$I$120,3,0)</f>
        <v>0.96301096710891343</v>
      </c>
      <c r="O703" s="79">
        <f>VLOOKUP(D703,'IBGE 2014'!$A$9:$I$120,6,0)</f>
        <v>11.482229001501651</v>
      </c>
      <c r="P703" s="80">
        <f t="shared" si="157"/>
        <v>120946.71542033255</v>
      </c>
      <c r="Q703" s="80">
        <f t="shared" si="158"/>
        <v>13433.6644</v>
      </c>
      <c r="R703" s="80">
        <f t="shared" si="159"/>
        <v>107513.05102033255</v>
      </c>
      <c r="S703" s="80">
        <f t="shared" si="160"/>
        <v>3</v>
      </c>
      <c r="T703" s="80">
        <f t="shared" si="161"/>
        <v>0.83961928303230149</v>
      </c>
      <c r="U703" s="80">
        <f>VLOOKUP(D703,'IBGE 2014'!$A$9:$I$120,3,0)/VLOOKUP(C703+1,'IBGE 2014'!$A$9:$I$120,3,0)</f>
        <v>0.97119061291113273</v>
      </c>
      <c r="V703" s="80">
        <f t="shared" si="162"/>
        <v>129292.45648486902</v>
      </c>
      <c r="W703" s="80">
        <f t="shared" si="163"/>
        <v>10075.248299999999</v>
      </c>
      <c r="X703" s="80">
        <f t="shared" si="164"/>
        <v>119217.20818486903</v>
      </c>
      <c r="Y703" s="120"/>
    </row>
    <row r="704" spans="1:25">
      <c r="A704" s="77">
        <v>692</v>
      </c>
      <c r="B704" s="79">
        <v>2</v>
      </c>
      <c r="C704" s="78">
        <v>60</v>
      </c>
      <c r="D704" s="78">
        <f t="shared" si="150"/>
        <v>60</v>
      </c>
      <c r="E704" s="79">
        <f t="shared" si="151"/>
        <v>60</v>
      </c>
      <c r="F704" s="79">
        <v>20</v>
      </c>
      <c r="G704" s="79">
        <f t="shared" si="152"/>
        <v>10</v>
      </c>
      <c r="H704" s="79">
        <f t="shared" si="153"/>
        <v>0</v>
      </c>
      <c r="I704" s="80">
        <v>1201.58</v>
      </c>
      <c r="J704" s="80">
        <f>'Fator aplicado no salr'!$I$33*I704</f>
        <v>1062.2255664371355</v>
      </c>
      <c r="K704" s="79">
        <f t="shared" si="154"/>
        <v>0</v>
      </c>
      <c r="L704" s="92">
        <f t="shared" si="155"/>
        <v>1</v>
      </c>
      <c r="M704" s="79">
        <f t="shared" si="156"/>
        <v>60</v>
      </c>
      <c r="N704" s="79">
        <f>VLOOKUP(D704,'IBGE 2014'!$A$9:$I$120,3,0)/VLOOKUP(C704,'IBGE 2014'!$A$9:$I$120,3,0)</f>
        <v>1</v>
      </c>
      <c r="O704" s="79">
        <f>VLOOKUP(D704,'IBGE 2014'!$A$9:$I$120,6,0)</f>
        <v>11.482229001501651</v>
      </c>
      <c r="P704" s="80">
        <f t="shared" si="157"/>
        <v>158557.32366605292</v>
      </c>
      <c r="Q704" s="80">
        <f t="shared" si="158"/>
        <v>0</v>
      </c>
      <c r="R704" s="80">
        <f t="shared" si="159"/>
        <v>158557.32366605292</v>
      </c>
      <c r="S704" s="80">
        <f t="shared" si="160"/>
        <v>0</v>
      </c>
      <c r="T704" s="80">
        <f t="shared" si="161"/>
        <v>1</v>
      </c>
      <c r="U704" s="80">
        <f>VLOOKUP(D704,'IBGE 2014'!$A$9:$I$120,3,0)/VLOOKUP(C704+1,'IBGE 2014'!$A$9:$I$120,3,0)</f>
        <v>1.0112338852141729</v>
      </c>
      <c r="V704" s="80">
        <f t="shared" si="162"/>
        <v>160338.53843998382</v>
      </c>
      <c r="W704" s="80">
        <f t="shared" si="163"/>
        <v>0</v>
      </c>
      <c r="X704" s="80">
        <f t="shared" si="164"/>
        <v>160338.53843998382</v>
      </c>
      <c r="Y704" s="120"/>
    </row>
    <row r="705" spans="1:25">
      <c r="A705" s="77">
        <v>693</v>
      </c>
      <c r="B705" s="79">
        <v>2</v>
      </c>
      <c r="C705" s="78">
        <v>70</v>
      </c>
      <c r="D705" s="78">
        <f t="shared" si="150"/>
        <v>70</v>
      </c>
      <c r="E705" s="79">
        <f t="shared" si="151"/>
        <v>60</v>
      </c>
      <c r="F705" s="79">
        <v>20</v>
      </c>
      <c r="G705" s="79">
        <f t="shared" si="152"/>
        <v>10</v>
      </c>
      <c r="H705" s="79">
        <f t="shared" si="153"/>
        <v>0</v>
      </c>
      <c r="I705" s="80">
        <v>2965.29</v>
      </c>
      <c r="J705" s="80">
        <f>'Fator aplicado no salr'!$I$33*I705</f>
        <v>2621.3875479788057</v>
      </c>
      <c r="K705" s="79">
        <f t="shared" si="154"/>
        <v>0</v>
      </c>
      <c r="L705" s="92">
        <f t="shared" si="155"/>
        <v>1</v>
      </c>
      <c r="M705" s="79">
        <f t="shared" si="156"/>
        <v>70</v>
      </c>
      <c r="N705" s="79">
        <f>VLOOKUP(D705,'IBGE 2014'!$A$9:$I$120,3,0)/VLOOKUP(C705,'IBGE 2014'!$A$9:$I$120,3,0)</f>
        <v>1</v>
      </c>
      <c r="O705" s="79">
        <f>VLOOKUP(D705,'IBGE 2014'!$A$9:$I$120,6,0)</f>
        <v>9.1340168195096396</v>
      </c>
      <c r="P705" s="80">
        <f t="shared" si="157"/>
        <v>311269.37339799007</v>
      </c>
      <c r="Q705" s="80">
        <f t="shared" si="158"/>
        <v>0</v>
      </c>
      <c r="R705" s="80">
        <f t="shared" si="159"/>
        <v>311269.37339799007</v>
      </c>
      <c r="S705" s="80">
        <f t="shared" si="160"/>
        <v>0</v>
      </c>
      <c r="T705" s="80">
        <f t="shared" si="161"/>
        <v>1</v>
      </c>
      <c r="U705" s="80">
        <f>VLOOKUP(D705,'IBGE 2014'!$A$9:$I$120,3,0)/VLOOKUP(C705+1,'IBGE 2014'!$A$9:$I$120,3,0)</f>
        <v>1.0254241942129805</v>
      </c>
      <c r="V705" s="80">
        <f t="shared" si="162"/>
        <v>319183.1463998133</v>
      </c>
      <c r="W705" s="80">
        <f t="shared" si="163"/>
        <v>0</v>
      </c>
      <c r="X705" s="80">
        <f t="shared" si="164"/>
        <v>319183.1463998133</v>
      </c>
      <c r="Y705" s="120"/>
    </row>
    <row r="706" spans="1:25">
      <c r="A706" s="77">
        <v>694</v>
      </c>
      <c r="B706" s="79">
        <v>2</v>
      </c>
      <c r="C706" s="78">
        <v>55</v>
      </c>
      <c r="D706" s="78">
        <f t="shared" si="150"/>
        <v>60</v>
      </c>
      <c r="E706" s="79">
        <f t="shared" si="151"/>
        <v>60</v>
      </c>
      <c r="F706" s="79">
        <v>20</v>
      </c>
      <c r="G706" s="79">
        <f t="shared" si="152"/>
        <v>10</v>
      </c>
      <c r="H706" s="79">
        <f t="shared" si="153"/>
        <v>5</v>
      </c>
      <c r="I706" s="80">
        <v>2698.31</v>
      </c>
      <c r="J706" s="80">
        <f>'Fator aplicado no salr'!$I$33*I706</f>
        <v>2385.3708185663768</v>
      </c>
      <c r="K706" s="79">
        <f t="shared" si="154"/>
        <v>5</v>
      </c>
      <c r="L706" s="92">
        <f t="shared" si="155"/>
        <v>0.74725817286605678</v>
      </c>
      <c r="M706" s="79">
        <f t="shared" si="156"/>
        <v>60</v>
      </c>
      <c r="N706" s="79">
        <f>VLOOKUP(D706,'IBGE 2014'!$A$9:$I$120,3,0)/VLOOKUP(C706,'IBGE 2014'!$A$9:$I$120,3,0)</f>
        <v>0.95546430055486298</v>
      </c>
      <c r="O706" s="79">
        <f>VLOOKUP(D706,'IBGE 2014'!$A$9:$I$120,6,0)</f>
        <v>11.482229001501651</v>
      </c>
      <c r="P706" s="80">
        <f t="shared" si="157"/>
        <v>254220.51672656956</v>
      </c>
      <c r="Q706" s="80">
        <f t="shared" si="158"/>
        <v>37708.882250000002</v>
      </c>
      <c r="R706" s="80">
        <f t="shared" si="159"/>
        <v>216511.63447656957</v>
      </c>
      <c r="S706" s="80">
        <f t="shared" si="160"/>
        <v>4</v>
      </c>
      <c r="T706" s="80">
        <f t="shared" si="161"/>
        <v>0.79209366323802022</v>
      </c>
      <c r="U706" s="80">
        <f>VLOOKUP(D706,'IBGE 2014'!$A$9:$I$120,3,0)/VLOOKUP(C706+1,'IBGE 2014'!$A$9:$I$120,3,0)</f>
        <v>0.96301096710891343</v>
      </c>
      <c r="V706" s="80">
        <f t="shared" si="162"/>
        <v>271602.16688513255</v>
      </c>
      <c r="W706" s="80">
        <f t="shared" si="163"/>
        <v>30167.105800000001</v>
      </c>
      <c r="X706" s="80">
        <f t="shared" si="164"/>
        <v>241435.06108513256</v>
      </c>
      <c r="Y706" s="120"/>
    </row>
    <row r="707" spans="1:25">
      <c r="A707" s="77">
        <v>695</v>
      </c>
      <c r="B707" s="79">
        <v>2</v>
      </c>
      <c r="C707" s="78">
        <v>53</v>
      </c>
      <c r="D707" s="78">
        <f t="shared" si="150"/>
        <v>60</v>
      </c>
      <c r="E707" s="79">
        <f t="shared" si="151"/>
        <v>60</v>
      </c>
      <c r="F707" s="79">
        <v>20</v>
      </c>
      <c r="G707" s="79">
        <f t="shared" si="152"/>
        <v>10</v>
      </c>
      <c r="H707" s="79">
        <f t="shared" si="153"/>
        <v>7</v>
      </c>
      <c r="I707" s="80">
        <v>2601.94</v>
      </c>
      <c r="J707" s="80">
        <f>'Fator aplicado no salr'!$I$33*I707</f>
        <v>2300.1774250032795</v>
      </c>
      <c r="K707" s="79">
        <f t="shared" si="154"/>
        <v>7</v>
      </c>
      <c r="L707" s="92">
        <f t="shared" si="155"/>
        <v>0.66505711362233577</v>
      </c>
      <c r="M707" s="79">
        <f t="shared" si="156"/>
        <v>60</v>
      </c>
      <c r="N707" s="79">
        <f>VLOOKUP(D707,'IBGE 2014'!$A$9:$I$120,3,0)/VLOOKUP(C707,'IBGE 2014'!$A$9:$I$120,3,0)</f>
        <v>0.94205397670544133</v>
      </c>
      <c r="O707" s="79">
        <f>VLOOKUP(D707,'IBGE 2014'!$A$9:$I$120,6,0)</f>
        <v>11.482229001501651</v>
      </c>
      <c r="P707" s="80">
        <f t="shared" si="157"/>
        <v>215112.48811951125</v>
      </c>
      <c r="Q707" s="80">
        <f t="shared" si="158"/>
        <v>50906.956100000003</v>
      </c>
      <c r="R707" s="80">
        <f t="shared" si="159"/>
        <v>164205.53201951124</v>
      </c>
      <c r="S707" s="80">
        <f t="shared" si="160"/>
        <v>6</v>
      </c>
      <c r="T707" s="80">
        <f t="shared" si="161"/>
        <v>0.70496054043967604</v>
      </c>
      <c r="U707" s="80">
        <f>VLOOKUP(D707,'IBGE 2014'!$A$9:$I$120,3,0)/VLOOKUP(C707+1,'IBGE 2014'!$A$9:$I$120,3,0)</f>
        <v>0.94849638057250252</v>
      </c>
      <c r="V707" s="80">
        <f t="shared" si="162"/>
        <v>229578.58756405883</v>
      </c>
      <c r="W707" s="80">
        <f t="shared" si="163"/>
        <v>43634.533800000005</v>
      </c>
      <c r="X707" s="80">
        <f t="shared" si="164"/>
        <v>185944.05376405883</v>
      </c>
      <c r="Y707" s="120"/>
    </row>
    <row r="708" spans="1:25">
      <c r="A708" s="77">
        <v>696</v>
      </c>
      <c r="B708" s="79">
        <v>2</v>
      </c>
      <c r="C708" s="78">
        <v>41</v>
      </c>
      <c r="D708" s="78">
        <f t="shared" si="150"/>
        <v>55</v>
      </c>
      <c r="E708" s="79">
        <f t="shared" si="151"/>
        <v>60</v>
      </c>
      <c r="F708" s="79">
        <v>20</v>
      </c>
      <c r="G708" s="79">
        <f t="shared" si="152"/>
        <v>10</v>
      </c>
      <c r="H708" s="79">
        <f t="shared" si="153"/>
        <v>14</v>
      </c>
      <c r="I708" s="80">
        <v>2547.34</v>
      </c>
      <c r="J708" s="80">
        <f>'Fator aplicado no salr'!$I$33*I708</f>
        <v>2251.9097142162591</v>
      </c>
      <c r="K708" s="79">
        <f t="shared" si="154"/>
        <v>14</v>
      </c>
      <c r="L708" s="92">
        <f t="shared" si="155"/>
        <v>0.44230096437967248</v>
      </c>
      <c r="M708" s="79">
        <f t="shared" si="156"/>
        <v>55</v>
      </c>
      <c r="N708" s="79">
        <f>VLOOKUP(D708,'IBGE 2014'!$A$9:$I$120,3,0)/VLOOKUP(C708,'IBGE 2014'!$A$9:$I$120,3,0)</f>
        <v>0.93566599942051099</v>
      </c>
      <c r="O708" s="79">
        <f>VLOOKUP(D708,'IBGE 2014'!$A$9:$I$120,6,0)</f>
        <v>12.461864196915771</v>
      </c>
      <c r="P708" s="80">
        <f t="shared" si="157"/>
        <v>150978.83691275291</v>
      </c>
      <c r="Q708" s="80">
        <f t="shared" si="158"/>
        <v>99677.414199999985</v>
      </c>
      <c r="R708" s="80">
        <f t="shared" si="159"/>
        <v>51301.42271275293</v>
      </c>
      <c r="S708" s="80">
        <f t="shared" si="160"/>
        <v>13</v>
      </c>
      <c r="T708" s="80">
        <f t="shared" si="161"/>
        <v>0.46883902224245294</v>
      </c>
      <c r="U708" s="80">
        <f>VLOOKUP(D708,'IBGE 2014'!$A$9:$I$120,3,0)/VLOOKUP(C708+1,'IBGE 2014'!$A$9:$I$120,3,0)</f>
        <v>0.93831455410920073</v>
      </c>
      <c r="V708" s="80">
        <f t="shared" si="162"/>
        <v>160490.57947278302</v>
      </c>
      <c r="W708" s="80">
        <f t="shared" si="163"/>
        <v>92557.598899999997</v>
      </c>
      <c r="X708" s="80">
        <f t="shared" si="164"/>
        <v>67932.980572783024</v>
      </c>
      <c r="Y708" s="120"/>
    </row>
    <row r="709" spans="1:25">
      <c r="A709" s="77">
        <v>697</v>
      </c>
      <c r="B709" s="79">
        <v>2</v>
      </c>
      <c r="C709" s="78">
        <v>46</v>
      </c>
      <c r="D709" s="78">
        <f t="shared" si="150"/>
        <v>56</v>
      </c>
      <c r="E709" s="79">
        <f t="shared" si="151"/>
        <v>60</v>
      </c>
      <c r="F709" s="79">
        <v>20</v>
      </c>
      <c r="G709" s="79">
        <f t="shared" si="152"/>
        <v>10</v>
      </c>
      <c r="H709" s="79">
        <f t="shared" si="153"/>
        <v>10</v>
      </c>
      <c r="I709" s="80">
        <v>2698.31</v>
      </c>
      <c r="J709" s="80">
        <f>'Fator aplicado no salr'!$I$33*I709</f>
        <v>2385.3708185663768</v>
      </c>
      <c r="K709" s="79">
        <f t="shared" si="154"/>
        <v>10</v>
      </c>
      <c r="L709" s="92">
        <f t="shared" si="155"/>
        <v>0.55839477691511752</v>
      </c>
      <c r="M709" s="79">
        <f t="shared" si="156"/>
        <v>56</v>
      </c>
      <c r="N709" s="79">
        <f>VLOOKUP(D709,'IBGE 2014'!$A$9:$I$120,3,0)/VLOOKUP(C709,'IBGE 2014'!$A$9:$I$120,3,0)</f>
        <v>0.94365290671807756</v>
      </c>
      <c r="O709" s="79">
        <f>VLOOKUP(D709,'IBGE 2014'!$A$9:$I$120,6,0)</f>
        <v>12.276875927517381</v>
      </c>
      <c r="P709" s="80">
        <f t="shared" si="157"/>
        <v>200604.53671608859</v>
      </c>
      <c r="Q709" s="80">
        <f t="shared" si="158"/>
        <v>75417.764500000005</v>
      </c>
      <c r="R709" s="80">
        <f t="shared" si="159"/>
        <v>125186.77221608859</v>
      </c>
      <c r="S709" s="80">
        <f t="shared" si="160"/>
        <v>9</v>
      </c>
      <c r="T709" s="80">
        <f t="shared" si="161"/>
        <v>0.59189846353002462</v>
      </c>
      <c r="U709" s="80">
        <f>VLOOKUP(D709,'IBGE 2014'!$A$9:$I$120,3,0)/VLOOKUP(C709+1,'IBGE 2014'!$A$9:$I$120,3,0)</f>
        <v>0.94750223993078342</v>
      </c>
      <c r="V709" s="80">
        <f t="shared" si="162"/>
        <v>213508.20976349738</v>
      </c>
      <c r="W709" s="80">
        <f t="shared" si="163"/>
        <v>67875.98805</v>
      </c>
      <c r="X709" s="80">
        <f t="shared" si="164"/>
        <v>145632.22171349736</v>
      </c>
      <c r="Y709" s="120"/>
    </row>
    <row r="710" spans="1:25">
      <c r="A710" s="77">
        <v>698</v>
      </c>
      <c r="B710" s="79">
        <v>2</v>
      </c>
      <c r="C710" s="78">
        <v>48</v>
      </c>
      <c r="D710" s="78">
        <f t="shared" si="150"/>
        <v>58</v>
      </c>
      <c r="E710" s="79">
        <f t="shared" si="151"/>
        <v>60</v>
      </c>
      <c r="F710" s="79">
        <v>20</v>
      </c>
      <c r="G710" s="79">
        <f t="shared" si="152"/>
        <v>10</v>
      </c>
      <c r="H710" s="79">
        <f t="shared" si="153"/>
        <v>10</v>
      </c>
      <c r="I710" s="80">
        <v>2643.46</v>
      </c>
      <c r="J710" s="80">
        <f>'Fator aplicado no salr'!$I$33*I710</f>
        <v>2336.8821017775845</v>
      </c>
      <c r="K710" s="79">
        <f t="shared" si="154"/>
        <v>10</v>
      </c>
      <c r="L710" s="92">
        <f t="shared" si="155"/>
        <v>0.55839477691511752</v>
      </c>
      <c r="M710" s="79">
        <f t="shared" si="156"/>
        <v>58</v>
      </c>
      <c r="N710" s="79">
        <f>VLOOKUP(D710,'IBGE 2014'!$A$9:$I$120,3,0)/VLOOKUP(C710,'IBGE 2014'!$A$9:$I$120,3,0)</f>
        <v>0.93512570403500272</v>
      </c>
      <c r="O710" s="79">
        <f>VLOOKUP(D710,'IBGE 2014'!$A$9:$I$120,6,0)</f>
        <v>11.890960856490537</v>
      </c>
      <c r="P710" s="80">
        <f t="shared" si="157"/>
        <v>188628.99296236839</v>
      </c>
      <c r="Q710" s="80">
        <f t="shared" si="158"/>
        <v>73884.706999999995</v>
      </c>
      <c r="R710" s="80">
        <f t="shared" si="159"/>
        <v>114744.28596236839</v>
      </c>
      <c r="S710" s="80">
        <f t="shared" si="160"/>
        <v>9</v>
      </c>
      <c r="T710" s="80">
        <f t="shared" si="161"/>
        <v>0.59189846353002462</v>
      </c>
      <c r="U710" s="80">
        <f>VLOOKUP(D710,'IBGE 2014'!$A$9:$I$120,3,0)/VLOOKUP(C710+1,'IBGE 2014'!$A$9:$I$120,3,0)</f>
        <v>0.93955720149496391</v>
      </c>
      <c r="V710" s="80">
        <f t="shared" si="162"/>
        <v>200894.26658131555</v>
      </c>
      <c r="W710" s="80">
        <f t="shared" si="163"/>
        <v>66496.236300000004</v>
      </c>
      <c r="X710" s="80">
        <f t="shared" si="164"/>
        <v>134398.03028131556</v>
      </c>
      <c r="Y710" s="120"/>
    </row>
    <row r="711" spans="1:25">
      <c r="A711" s="77">
        <v>699</v>
      </c>
      <c r="B711" s="79">
        <v>2</v>
      </c>
      <c r="C711" s="78">
        <v>52</v>
      </c>
      <c r="D711" s="78">
        <f t="shared" si="150"/>
        <v>60</v>
      </c>
      <c r="E711" s="79">
        <f t="shared" si="151"/>
        <v>60</v>
      </c>
      <c r="F711" s="79">
        <v>20</v>
      </c>
      <c r="G711" s="79">
        <f t="shared" si="152"/>
        <v>10</v>
      </c>
      <c r="H711" s="79">
        <f t="shared" si="153"/>
        <v>8</v>
      </c>
      <c r="I711" s="80">
        <v>2547.34</v>
      </c>
      <c r="J711" s="80">
        <f>'Fator aplicado no salr'!$I$33*I711</f>
        <v>2251.9097142162591</v>
      </c>
      <c r="K711" s="79">
        <f t="shared" si="154"/>
        <v>8</v>
      </c>
      <c r="L711" s="92">
        <f t="shared" si="155"/>
        <v>0.62741237134182615</v>
      </c>
      <c r="M711" s="79">
        <f t="shared" si="156"/>
        <v>60</v>
      </c>
      <c r="N711" s="79">
        <f>VLOOKUP(D711,'IBGE 2014'!$A$9:$I$120,3,0)/VLOOKUP(C711,'IBGE 2014'!$A$9:$I$120,3,0)</f>
        <v>0.93609798576010728</v>
      </c>
      <c r="O711" s="79">
        <f>VLOOKUP(D711,'IBGE 2014'!$A$9:$I$120,6,0)</f>
        <v>11.482229001501651</v>
      </c>
      <c r="P711" s="80">
        <f t="shared" si="157"/>
        <v>197421.71463388391</v>
      </c>
      <c r="Q711" s="80">
        <f t="shared" si="158"/>
        <v>56958.522399999994</v>
      </c>
      <c r="R711" s="80">
        <f t="shared" si="159"/>
        <v>140463.19223388392</v>
      </c>
      <c r="S711" s="80">
        <f t="shared" si="160"/>
        <v>7</v>
      </c>
      <c r="T711" s="80">
        <f t="shared" si="161"/>
        <v>0.66505711362233577</v>
      </c>
      <c r="U711" s="80">
        <f>VLOOKUP(D711,'IBGE 2014'!$A$9:$I$120,3,0)/VLOOKUP(C711+1,'IBGE 2014'!$A$9:$I$120,3,0)</f>
        <v>0.94205397670544133</v>
      </c>
      <c r="V711" s="80">
        <f t="shared" si="162"/>
        <v>210598.49400307296</v>
      </c>
      <c r="W711" s="80">
        <f t="shared" si="163"/>
        <v>49838.707099999992</v>
      </c>
      <c r="X711" s="80">
        <f t="shared" si="164"/>
        <v>160759.78690307296</v>
      </c>
      <c r="Y711" s="120"/>
    </row>
    <row r="712" spans="1:25">
      <c r="A712" s="77">
        <v>700</v>
      </c>
      <c r="B712" s="79">
        <v>2</v>
      </c>
      <c r="C712" s="78">
        <v>40</v>
      </c>
      <c r="D712" s="78">
        <f t="shared" si="150"/>
        <v>55</v>
      </c>
      <c r="E712" s="79">
        <f t="shared" si="151"/>
        <v>60</v>
      </c>
      <c r="F712" s="79">
        <v>20</v>
      </c>
      <c r="G712" s="79">
        <f t="shared" si="152"/>
        <v>10</v>
      </c>
      <c r="H712" s="79">
        <f t="shared" si="153"/>
        <v>15</v>
      </c>
      <c r="I712" s="80">
        <v>2355.09</v>
      </c>
      <c r="J712" s="80">
        <f>'Fator aplicado no salr'!$I$33*I712</f>
        <v>2081.9560988535372</v>
      </c>
      <c r="K712" s="79">
        <f t="shared" si="154"/>
        <v>15</v>
      </c>
      <c r="L712" s="92">
        <f t="shared" si="155"/>
        <v>0.41726506073553998</v>
      </c>
      <c r="M712" s="79">
        <f t="shared" si="156"/>
        <v>55</v>
      </c>
      <c r="N712" s="79">
        <f>VLOOKUP(D712,'IBGE 2014'!$A$9:$I$120,3,0)/VLOOKUP(C712,'IBGE 2014'!$A$9:$I$120,3,0)</f>
        <v>0.93318306906676562</v>
      </c>
      <c r="O712" s="79">
        <f>VLOOKUP(D712,'IBGE 2014'!$A$9:$I$120,6,0)</f>
        <v>12.461864196915771</v>
      </c>
      <c r="P712" s="80">
        <f t="shared" si="157"/>
        <v>131333.88936151643</v>
      </c>
      <c r="Q712" s="80">
        <f t="shared" si="158"/>
        <v>98737.148249999998</v>
      </c>
      <c r="R712" s="80">
        <f t="shared" si="159"/>
        <v>32596.741111516429</v>
      </c>
      <c r="S712" s="80">
        <f t="shared" si="160"/>
        <v>14</v>
      </c>
      <c r="T712" s="80">
        <f t="shared" si="161"/>
        <v>0.44230096437967248</v>
      </c>
      <c r="U712" s="80">
        <f>VLOOKUP(D712,'IBGE 2014'!$A$9:$I$120,3,0)/VLOOKUP(C712+1,'IBGE 2014'!$A$9:$I$120,3,0)</f>
        <v>0.93566599942051099</v>
      </c>
      <c r="V712" s="80">
        <f t="shared" si="162"/>
        <v>139584.33072336446</v>
      </c>
      <c r="W712" s="80">
        <f t="shared" si="163"/>
        <v>92154.671700000006</v>
      </c>
      <c r="X712" s="80">
        <f t="shared" si="164"/>
        <v>47429.659023364453</v>
      </c>
      <c r="Y712" s="120"/>
    </row>
    <row r="713" spans="1:25">
      <c r="A713" s="77">
        <v>701</v>
      </c>
      <c r="B713" s="79">
        <v>1</v>
      </c>
      <c r="C713" s="78">
        <v>48</v>
      </c>
      <c r="D713" s="78">
        <f t="shared" si="150"/>
        <v>63</v>
      </c>
      <c r="E713" s="79">
        <f t="shared" si="151"/>
        <v>65</v>
      </c>
      <c r="F713" s="79">
        <v>20</v>
      </c>
      <c r="G713" s="79">
        <f t="shared" si="152"/>
        <v>15</v>
      </c>
      <c r="H713" s="79">
        <f t="shared" si="153"/>
        <v>15</v>
      </c>
      <c r="I713" s="80">
        <v>6827.41</v>
      </c>
      <c r="J713" s="80">
        <f>'Fator aplicado no salr'!$I$33*I713</f>
        <v>6035.594346234594</v>
      </c>
      <c r="K713" s="79">
        <f t="shared" si="154"/>
        <v>15</v>
      </c>
      <c r="L713" s="92">
        <f t="shared" si="155"/>
        <v>0.41726506073553998</v>
      </c>
      <c r="M713" s="79">
        <f t="shared" si="156"/>
        <v>63</v>
      </c>
      <c r="N713" s="79">
        <f>VLOOKUP(D713,'IBGE 2014'!$A$9:$I$120,3,0)/VLOOKUP(C713,'IBGE 2014'!$A$9:$I$120,3,0)</f>
        <v>0.88397695013691135</v>
      </c>
      <c r="O713" s="79">
        <f>VLOOKUP(D713,'IBGE 2014'!$A$9:$I$120,6,0)</f>
        <v>10.825249101319233</v>
      </c>
      <c r="P713" s="80">
        <f t="shared" si="157"/>
        <v>313295.57143153768</v>
      </c>
      <c r="Q713" s="80">
        <f t="shared" si="158"/>
        <v>287359.12471557478</v>
      </c>
      <c r="R713" s="80">
        <f t="shared" si="159"/>
        <v>25936.446715962898</v>
      </c>
      <c r="S713" s="80">
        <f t="shared" si="160"/>
        <v>14</v>
      </c>
      <c r="T713" s="80">
        <f t="shared" si="161"/>
        <v>0.44230096437967248</v>
      </c>
      <c r="U713" s="80">
        <f>VLOOKUP(D713,'IBGE 2014'!$A$9:$I$120,3,0)/VLOOKUP(C713+1,'IBGE 2014'!$A$9:$I$120,3,0)</f>
        <v>0.88816605711182706</v>
      </c>
      <c r="V713" s="80">
        <f t="shared" si="162"/>
        <v>333667.07343059068</v>
      </c>
      <c r="W713" s="80">
        <f t="shared" si="163"/>
        <v>268349.33725541562</v>
      </c>
      <c r="X713" s="80">
        <f t="shared" si="164"/>
        <v>65317.736175175058</v>
      </c>
      <c r="Y713" s="120"/>
    </row>
    <row r="714" spans="1:25">
      <c r="A714" s="77">
        <v>702</v>
      </c>
      <c r="B714" s="79">
        <v>1</v>
      </c>
      <c r="C714" s="78">
        <v>70</v>
      </c>
      <c r="D714" s="78">
        <f t="shared" si="150"/>
        <v>70</v>
      </c>
      <c r="E714" s="79">
        <f t="shared" si="151"/>
        <v>65</v>
      </c>
      <c r="F714" s="79">
        <v>20</v>
      </c>
      <c r="G714" s="79">
        <f t="shared" si="152"/>
        <v>15</v>
      </c>
      <c r="H714" s="79">
        <f t="shared" si="153"/>
        <v>0</v>
      </c>
      <c r="I714" s="80">
        <v>3583.71</v>
      </c>
      <c r="J714" s="80">
        <f>'Fator aplicado no salr'!$I$33*I714</f>
        <v>3168.08567444234</v>
      </c>
      <c r="K714" s="79">
        <f t="shared" si="154"/>
        <v>0</v>
      </c>
      <c r="L714" s="92">
        <f t="shared" si="155"/>
        <v>1</v>
      </c>
      <c r="M714" s="79">
        <f t="shared" si="156"/>
        <v>70</v>
      </c>
      <c r="N714" s="79">
        <f>VLOOKUP(D714,'IBGE 2014'!$A$9:$I$120,3,0)/VLOOKUP(C714,'IBGE 2014'!$A$9:$I$120,3,0)</f>
        <v>1</v>
      </c>
      <c r="O714" s="79">
        <f>VLOOKUP(D714,'IBGE 2014'!$A$9:$I$120,6,0)</f>
        <v>9.1340168195096396</v>
      </c>
      <c r="P714" s="80">
        <f t="shared" si="157"/>
        <v>376185.52186805039</v>
      </c>
      <c r="Q714" s="80">
        <f t="shared" si="158"/>
        <v>0</v>
      </c>
      <c r="R714" s="80">
        <f t="shared" si="159"/>
        <v>376185.52186805039</v>
      </c>
      <c r="S714" s="80">
        <f t="shared" si="160"/>
        <v>0</v>
      </c>
      <c r="T714" s="80">
        <f t="shared" si="161"/>
        <v>1</v>
      </c>
      <c r="U714" s="80">
        <f>VLOOKUP(D714,'IBGE 2014'!$A$9:$I$120,3,0)/VLOOKUP(C714+1,'IBGE 2014'!$A$9:$I$120,3,0)</f>
        <v>1.0254241942129805</v>
      </c>
      <c r="V714" s="80">
        <f t="shared" si="162"/>
        <v>385749.7356361351</v>
      </c>
      <c r="W714" s="80">
        <f t="shared" si="163"/>
        <v>0</v>
      </c>
      <c r="X714" s="80">
        <f t="shared" si="164"/>
        <v>385749.7356361351</v>
      </c>
      <c r="Y714" s="120"/>
    </row>
    <row r="715" spans="1:25">
      <c r="A715" s="77">
        <v>703</v>
      </c>
      <c r="B715" s="79">
        <v>1</v>
      </c>
      <c r="C715" s="78">
        <v>51</v>
      </c>
      <c r="D715" s="78">
        <f t="shared" si="150"/>
        <v>65</v>
      </c>
      <c r="E715" s="79">
        <f t="shared" si="151"/>
        <v>65</v>
      </c>
      <c r="F715" s="79">
        <v>20</v>
      </c>
      <c r="G715" s="79">
        <f t="shared" si="152"/>
        <v>15</v>
      </c>
      <c r="H715" s="79">
        <f t="shared" si="153"/>
        <v>14</v>
      </c>
      <c r="I715" s="80">
        <v>3583.71</v>
      </c>
      <c r="J715" s="80">
        <f>'Fator aplicado no salr'!$I$33*I715</f>
        <v>3168.08567444234</v>
      </c>
      <c r="K715" s="79">
        <f t="shared" si="154"/>
        <v>14</v>
      </c>
      <c r="L715" s="92">
        <f t="shared" si="155"/>
        <v>0.44230096437967248</v>
      </c>
      <c r="M715" s="79">
        <f t="shared" si="156"/>
        <v>65</v>
      </c>
      <c r="N715" s="79">
        <f>VLOOKUP(D715,'IBGE 2014'!$A$9:$I$120,3,0)/VLOOKUP(C715,'IBGE 2014'!$A$9:$I$120,3,0)</f>
        <v>0.87183487462980414</v>
      </c>
      <c r="O715" s="79">
        <f>VLOOKUP(D715,'IBGE 2014'!$A$9:$I$120,6,0)</f>
        <v>10.361611814973374</v>
      </c>
      <c r="P715" s="80">
        <f t="shared" si="157"/>
        <v>164558.26950145522</v>
      </c>
      <c r="Q715" s="80">
        <f t="shared" si="158"/>
        <v>140230.5723</v>
      </c>
      <c r="R715" s="80">
        <f t="shared" si="159"/>
        <v>24327.697201455216</v>
      </c>
      <c r="S715" s="80">
        <f t="shared" si="160"/>
        <v>13</v>
      </c>
      <c r="T715" s="80">
        <f t="shared" si="161"/>
        <v>0.46883902224245294</v>
      </c>
      <c r="U715" s="80">
        <f>VLOOKUP(D715,'IBGE 2014'!$A$9:$I$120,3,0)/VLOOKUP(C715+1,'IBGE 2014'!$A$9:$I$120,3,0)</f>
        <v>0.87699127583219805</v>
      </c>
      <c r="V715" s="80">
        <f t="shared" si="162"/>
        <v>175463.42911196913</v>
      </c>
      <c r="W715" s="80">
        <f t="shared" si="163"/>
        <v>130214.10285000001</v>
      </c>
      <c r="X715" s="80">
        <f t="shared" si="164"/>
        <v>45249.326261969123</v>
      </c>
      <c r="Y715" s="120"/>
    </row>
    <row r="716" spans="1:25">
      <c r="A716" s="77">
        <v>704</v>
      </c>
      <c r="B716" s="79">
        <v>2</v>
      </c>
      <c r="C716" s="78">
        <v>39</v>
      </c>
      <c r="D716" s="78">
        <f t="shared" si="150"/>
        <v>55</v>
      </c>
      <c r="E716" s="79">
        <f t="shared" si="151"/>
        <v>60</v>
      </c>
      <c r="F716" s="79">
        <v>20</v>
      </c>
      <c r="G716" s="79">
        <f t="shared" si="152"/>
        <v>10</v>
      </c>
      <c r="H716" s="79">
        <f t="shared" si="153"/>
        <v>16</v>
      </c>
      <c r="I716" s="80">
        <v>1651.72</v>
      </c>
      <c r="J716" s="80">
        <f>'Fator aplicado no salr'!$I$33*I716</f>
        <v>1460.1601329878538</v>
      </c>
      <c r="K716" s="79">
        <f t="shared" si="154"/>
        <v>16</v>
      </c>
      <c r="L716" s="92">
        <f t="shared" si="155"/>
        <v>0.39364628371277355</v>
      </c>
      <c r="M716" s="79">
        <f t="shared" si="156"/>
        <v>55</v>
      </c>
      <c r="N716" s="79">
        <f>VLOOKUP(D716,'IBGE 2014'!$A$9:$I$120,3,0)/VLOOKUP(C716,'IBGE 2014'!$A$9:$I$120,3,0)</f>
        <v>0.93084727063907946</v>
      </c>
      <c r="O716" s="79">
        <f>VLOOKUP(D716,'IBGE 2014'!$A$9:$I$120,6,0)</f>
        <v>12.461864196915771</v>
      </c>
      <c r="P716" s="80">
        <f t="shared" si="157"/>
        <v>86678.510282371921</v>
      </c>
      <c r="Q716" s="80">
        <f t="shared" si="158"/>
        <v>73864.918399999995</v>
      </c>
      <c r="R716" s="80">
        <f t="shared" si="159"/>
        <v>12813.591882371926</v>
      </c>
      <c r="S716" s="80">
        <f t="shared" si="160"/>
        <v>15</v>
      </c>
      <c r="T716" s="80">
        <f t="shared" si="161"/>
        <v>0.41726506073553998</v>
      </c>
      <c r="U716" s="80">
        <f>VLOOKUP(D716,'IBGE 2014'!$A$9:$I$120,3,0)/VLOOKUP(C716+1,'IBGE 2014'!$A$9:$I$120,3,0)</f>
        <v>0.93318306906676562</v>
      </c>
      <c r="V716" s="80">
        <f t="shared" si="162"/>
        <v>92109.775735196483</v>
      </c>
      <c r="W716" s="80">
        <f t="shared" si="163"/>
        <v>69248.36099999999</v>
      </c>
      <c r="X716" s="80">
        <f t="shared" si="164"/>
        <v>22861.414735196493</v>
      </c>
      <c r="Y716" s="120"/>
    </row>
    <row r="717" spans="1:25">
      <c r="A717" s="77">
        <v>705</v>
      </c>
      <c r="B717" s="79">
        <v>1</v>
      </c>
      <c r="C717" s="78">
        <v>42</v>
      </c>
      <c r="D717" s="78">
        <f t="shared" si="150"/>
        <v>60</v>
      </c>
      <c r="E717" s="79">
        <f t="shared" si="151"/>
        <v>65</v>
      </c>
      <c r="F717" s="79">
        <v>20</v>
      </c>
      <c r="G717" s="79">
        <f t="shared" si="152"/>
        <v>15</v>
      </c>
      <c r="H717" s="79">
        <f t="shared" si="153"/>
        <v>18</v>
      </c>
      <c r="I717" s="80">
        <v>1153.51</v>
      </c>
      <c r="J717" s="80">
        <f>'Fator aplicado no salr'!$I$33*I717</f>
        <v>1019.7305324164018</v>
      </c>
      <c r="K717" s="79">
        <f t="shared" si="154"/>
        <v>18</v>
      </c>
      <c r="L717" s="92">
        <f t="shared" si="155"/>
        <v>0.35034379112920383</v>
      </c>
      <c r="M717" s="79">
        <f t="shared" si="156"/>
        <v>60</v>
      </c>
      <c r="N717" s="79">
        <f>VLOOKUP(D717,'IBGE 2014'!$A$9:$I$120,3,0)/VLOOKUP(C717,'IBGE 2014'!$A$9:$I$120,3,0)</f>
        <v>0.89652605914239569</v>
      </c>
      <c r="O717" s="79">
        <f>VLOOKUP(D717,'IBGE 2014'!$A$9:$I$120,6,0)</f>
        <v>11.482229001501651</v>
      </c>
      <c r="P717" s="80">
        <f t="shared" si="157"/>
        <v>47809.293101002244</v>
      </c>
      <c r="Q717" s="80">
        <f t="shared" si="158"/>
        <v>58033.088100000001</v>
      </c>
      <c r="R717" s="80">
        <f t="shared" si="159"/>
        <v>-10223.794998997757</v>
      </c>
      <c r="S717" s="80">
        <f t="shared" si="160"/>
        <v>17</v>
      </c>
      <c r="T717" s="80">
        <f t="shared" si="161"/>
        <v>0.37136441859695613</v>
      </c>
      <c r="U717" s="80">
        <f>VLOOKUP(D717,'IBGE 2014'!$A$9:$I$120,3,0)/VLOOKUP(C717+1,'IBGE 2014'!$A$9:$I$120,3,0)</f>
        <v>0.89923937812269428</v>
      </c>
      <c r="V717" s="80">
        <f t="shared" si="162"/>
        <v>50831.226233425747</v>
      </c>
      <c r="W717" s="80">
        <f t="shared" si="163"/>
        <v>54809.027649999996</v>
      </c>
      <c r="X717" s="80">
        <f t="shared" si="164"/>
        <v>-3977.8014165742497</v>
      </c>
      <c r="Y717" s="120"/>
    </row>
    <row r="718" spans="1:25">
      <c r="A718" s="77">
        <v>706</v>
      </c>
      <c r="B718" s="79">
        <v>1</v>
      </c>
      <c r="C718" s="78">
        <v>45</v>
      </c>
      <c r="D718" s="78">
        <f t="shared" ref="D718:D781" si="165">IF(IF(C718+G718&gt;70,70,IF(C718+G718&lt;E718,IF(B718=1,IF(C718+G718&lt;60,60,C718+G718),IF(C718+G718&lt;55,55,C718+G718)),E718))&lt;C718,C718,IF(C718+G718&gt;70,70,IF(C718+G718&lt;E718,IF(B718=1,IF(C718+G718&lt;60,60,C718+G718),IF(C718+G718&lt;55,55,C718+G718)),E718)))</f>
        <v>60</v>
      </c>
      <c r="E718" s="79">
        <f t="shared" ref="E718:E781" si="166">IF(B718=1,65,60)</f>
        <v>65</v>
      </c>
      <c r="F718" s="79">
        <v>20</v>
      </c>
      <c r="G718" s="79">
        <f t="shared" ref="G718:G781" si="167">IF(B718=1,IF(35-F718&lt;=1,1,35-F718),IF(30-F718&lt;=1,1,30-F718))</f>
        <v>15</v>
      </c>
      <c r="H718" s="79">
        <f t="shared" ref="H718:H781" si="168">D718-C718</f>
        <v>15</v>
      </c>
      <c r="I718" s="80">
        <v>1105.45</v>
      </c>
      <c r="J718" s="80">
        <f>'Fator aplicado no salr'!$I$33*I718</f>
        <v>977.24433863573915</v>
      </c>
      <c r="K718" s="79">
        <f t="shared" ref="K718:K781" si="169">H718</f>
        <v>15</v>
      </c>
      <c r="L718" s="92">
        <f t="shared" ref="L718:L781" si="170">(1/(1+$F$6))^K718</f>
        <v>0.41726506073553998</v>
      </c>
      <c r="M718" s="79">
        <f t="shared" ref="M718:M781" si="171">D718</f>
        <v>60</v>
      </c>
      <c r="N718" s="79">
        <f>VLOOKUP(D718,'IBGE 2014'!$A$9:$I$120,3,0)/VLOOKUP(C718,'IBGE 2014'!$A$9:$I$120,3,0)</f>
        <v>0.90532483645484907</v>
      </c>
      <c r="O718" s="79">
        <f>VLOOKUP(D718,'IBGE 2014'!$A$9:$I$120,6,0)</f>
        <v>11.482229001501651</v>
      </c>
      <c r="P718" s="80">
        <f t="shared" ref="P718:P781" si="172">J718*L718*N718*O718*13</f>
        <v>55104.767652295675</v>
      </c>
      <c r="Q718" s="80">
        <f t="shared" ref="Q718:Q781" si="173">0.215*I718*13*H718+IF(J718&gt;5839.45,0.11*(J718-5839.45)*O718*N718*L718*13,0)</f>
        <v>46345.991249999999</v>
      </c>
      <c r="R718" s="80">
        <f t="shared" ref="R718:R781" si="174">P718-Q718</f>
        <v>8758.7764022956762</v>
      </c>
      <c r="S718" s="80">
        <f t="shared" ref="S718:S781" si="175">IF(K718=0,0,K718-1)</f>
        <v>14</v>
      </c>
      <c r="T718" s="80">
        <f t="shared" ref="T718:T781" si="176">(1/(1+$F$6))^S718</f>
        <v>0.44230096437967248</v>
      </c>
      <c r="U718" s="80">
        <f>VLOOKUP(D718,'IBGE 2014'!$A$9:$I$120,3,0)/VLOOKUP(C718+1,'IBGE 2014'!$A$9:$I$120,3,0)</f>
        <v>0.90874809831371328</v>
      </c>
      <c r="V718" s="80">
        <f t="shared" ref="V718:V781" si="177">J718*T718*U718*13*O718</f>
        <v>58631.920658030656</v>
      </c>
      <c r="W718" s="80">
        <f t="shared" ref="W718:W781" si="178">0.215*I718*13*S718+IF(J718&gt;5839.45,0.11*(J718-5839.45)*O718*U718*T718*13,0)</f>
        <v>43256.258500000004</v>
      </c>
      <c r="X718" s="80">
        <f t="shared" ref="X718:X781" si="179">V718-W718</f>
        <v>15375.662158030653</v>
      </c>
      <c r="Y718" s="120"/>
    </row>
    <row r="719" spans="1:25">
      <c r="A719" s="77">
        <v>707</v>
      </c>
      <c r="B719" s="79">
        <v>2</v>
      </c>
      <c r="C719" s="78">
        <v>39</v>
      </c>
      <c r="D719" s="78">
        <f t="shared" si="165"/>
        <v>55</v>
      </c>
      <c r="E719" s="79">
        <f t="shared" si="166"/>
        <v>60</v>
      </c>
      <c r="F719" s="79">
        <v>20</v>
      </c>
      <c r="G719" s="79">
        <f t="shared" si="167"/>
        <v>10</v>
      </c>
      <c r="H719" s="79">
        <f t="shared" si="168"/>
        <v>16</v>
      </c>
      <c r="I719" s="80">
        <v>10354.33</v>
      </c>
      <c r="J719" s="80">
        <f>'Fator aplicado no salr'!$I$33*I719</f>
        <v>9153.4762973143897</v>
      </c>
      <c r="K719" s="79">
        <f t="shared" si="169"/>
        <v>16</v>
      </c>
      <c r="L719" s="92">
        <f t="shared" si="170"/>
        <v>0.39364628371277355</v>
      </c>
      <c r="M719" s="79">
        <f t="shared" si="171"/>
        <v>55</v>
      </c>
      <c r="N719" s="79">
        <f>VLOOKUP(D719,'IBGE 2014'!$A$9:$I$120,3,0)/VLOOKUP(C719,'IBGE 2014'!$A$9:$I$120,3,0)</f>
        <v>0.93084727063907946</v>
      </c>
      <c r="O719" s="79">
        <f>VLOOKUP(D719,'IBGE 2014'!$A$9:$I$120,6,0)</f>
        <v>12.461864196915771</v>
      </c>
      <c r="P719" s="80">
        <f t="shared" si="172"/>
        <v>543371.69700195675</v>
      </c>
      <c r="Q719" s="80">
        <f t="shared" si="173"/>
        <v>484685.75374876946</v>
      </c>
      <c r="R719" s="80">
        <f t="shared" si="174"/>
        <v>58685.943253187288</v>
      </c>
      <c r="S719" s="80">
        <f t="shared" si="175"/>
        <v>15</v>
      </c>
      <c r="T719" s="80">
        <f t="shared" si="176"/>
        <v>0.41726506073553998</v>
      </c>
      <c r="U719" s="80">
        <f>VLOOKUP(D719,'IBGE 2014'!$A$9:$I$120,3,0)/VLOOKUP(C719+1,'IBGE 2014'!$A$9:$I$120,3,0)</f>
        <v>0.93318306906676562</v>
      </c>
      <c r="V719" s="80">
        <f t="shared" si="177"/>
        <v>577419.30483872397</v>
      </c>
      <c r="W719" s="80">
        <f t="shared" si="178"/>
        <v>457101.36857968936</v>
      </c>
      <c r="X719" s="80">
        <f t="shared" si="179"/>
        <v>120317.93625903461</v>
      </c>
      <c r="Y719" s="120"/>
    </row>
    <row r="720" spans="1:25">
      <c r="A720" s="77">
        <v>708</v>
      </c>
      <c r="B720" s="79">
        <v>1</v>
      </c>
      <c r="C720" s="78">
        <v>63</v>
      </c>
      <c r="D720" s="78">
        <f t="shared" si="165"/>
        <v>70</v>
      </c>
      <c r="E720" s="79">
        <f t="shared" si="166"/>
        <v>65</v>
      </c>
      <c r="F720" s="79">
        <v>20</v>
      </c>
      <c r="G720" s="79">
        <f t="shared" si="167"/>
        <v>15</v>
      </c>
      <c r="H720" s="79">
        <f t="shared" si="168"/>
        <v>7</v>
      </c>
      <c r="I720" s="80">
        <v>2425.4499999999998</v>
      </c>
      <c r="J720" s="80">
        <f>'Fator aplicado no salr'!$I$33*I720</f>
        <v>2144.1560279922687</v>
      </c>
      <c r="K720" s="79">
        <f t="shared" si="169"/>
        <v>7</v>
      </c>
      <c r="L720" s="92">
        <f t="shared" si="170"/>
        <v>0.66505711362233577</v>
      </c>
      <c r="M720" s="79">
        <f t="shared" si="171"/>
        <v>70</v>
      </c>
      <c r="N720" s="79">
        <f>VLOOKUP(D720,'IBGE 2014'!$A$9:$I$120,3,0)/VLOOKUP(C720,'IBGE 2014'!$A$9:$I$120,3,0)</f>
        <v>0.88090641113249846</v>
      </c>
      <c r="O720" s="79">
        <f>VLOOKUP(D720,'IBGE 2014'!$A$9:$I$120,6,0)</f>
        <v>9.1340168195096396</v>
      </c>
      <c r="P720" s="80">
        <f t="shared" si="172"/>
        <v>149159.27319197578</v>
      </c>
      <c r="Q720" s="80">
        <f t="shared" si="173"/>
        <v>47453.929249999994</v>
      </c>
      <c r="R720" s="80">
        <f t="shared" si="174"/>
        <v>101705.34394197579</v>
      </c>
      <c r="S720" s="80">
        <f t="shared" si="175"/>
        <v>6</v>
      </c>
      <c r="T720" s="80">
        <f t="shared" si="176"/>
        <v>0.70496054043967604</v>
      </c>
      <c r="U720" s="80">
        <f>VLOOKUP(D720,'IBGE 2014'!$A$9:$I$120,3,0)/VLOOKUP(C720+1,'IBGE 2014'!$A$9:$I$120,3,0)</f>
        <v>0.89330498213394294</v>
      </c>
      <c r="V720" s="80">
        <f t="shared" si="177"/>
        <v>160334.17784384589</v>
      </c>
      <c r="W720" s="80">
        <f t="shared" si="178"/>
        <v>40674.796499999997</v>
      </c>
      <c r="X720" s="80">
        <f t="shared" si="179"/>
        <v>119659.38134384589</v>
      </c>
      <c r="Y720" s="120"/>
    </row>
    <row r="721" spans="1:25">
      <c r="A721" s="77">
        <v>709</v>
      </c>
      <c r="B721" s="79">
        <v>1</v>
      </c>
      <c r="C721" s="78">
        <v>40</v>
      </c>
      <c r="D721" s="78">
        <f t="shared" si="165"/>
        <v>60</v>
      </c>
      <c r="E721" s="79">
        <f t="shared" si="166"/>
        <v>65</v>
      </c>
      <c r="F721" s="79">
        <v>20</v>
      </c>
      <c r="G721" s="79">
        <f t="shared" si="167"/>
        <v>15</v>
      </c>
      <c r="H721" s="79">
        <f t="shared" si="168"/>
        <v>20</v>
      </c>
      <c r="I721" s="80">
        <v>1153.51</v>
      </c>
      <c r="J721" s="80">
        <f>'Fator aplicado no salr'!$I$33*I721</f>
        <v>1019.7305324164018</v>
      </c>
      <c r="K721" s="79">
        <f t="shared" si="169"/>
        <v>20</v>
      </c>
      <c r="L721" s="92">
        <f t="shared" si="170"/>
        <v>0.31180472688608379</v>
      </c>
      <c r="M721" s="79">
        <f t="shared" si="171"/>
        <v>60</v>
      </c>
      <c r="N721" s="79">
        <f>VLOOKUP(D721,'IBGE 2014'!$A$9:$I$120,3,0)/VLOOKUP(C721,'IBGE 2014'!$A$9:$I$120,3,0)</f>
        <v>0.89162310837551761</v>
      </c>
      <c r="O721" s="79">
        <f>VLOOKUP(D721,'IBGE 2014'!$A$9:$I$120,6,0)</f>
        <v>11.482229001501651</v>
      </c>
      <c r="P721" s="80">
        <f t="shared" si="172"/>
        <v>42317.401290037953</v>
      </c>
      <c r="Q721" s="80">
        <f t="shared" si="173"/>
        <v>64481.209000000003</v>
      </c>
      <c r="R721" s="80">
        <f t="shared" si="174"/>
        <v>-22163.80770996205</v>
      </c>
      <c r="S721" s="80">
        <f t="shared" si="175"/>
        <v>19</v>
      </c>
      <c r="T721" s="80">
        <f t="shared" si="176"/>
        <v>0.33051301049924886</v>
      </c>
      <c r="U721" s="80">
        <f>VLOOKUP(D721,'IBGE 2014'!$A$9:$I$120,3,0)/VLOOKUP(C721+1,'IBGE 2014'!$A$9:$I$120,3,0)</f>
        <v>0.8939954596892854</v>
      </c>
      <c r="V721" s="80">
        <f t="shared" si="177"/>
        <v>44975.7954000928</v>
      </c>
      <c r="W721" s="80">
        <f t="shared" si="178"/>
        <v>61257.148549999998</v>
      </c>
      <c r="X721" s="80">
        <f t="shared" si="179"/>
        <v>-16281.353149907198</v>
      </c>
      <c r="Y721" s="120"/>
    </row>
    <row r="722" spans="1:25">
      <c r="A722" s="77">
        <v>710</v>
      </c>
      <c r="B722" s="79">
        <v>2</v>
      </c>
      <c r="C722" s="78">
        <v>41</v>
      </c>
      <c r="D722" s="78">
        <f t="shared" si="165"/>
        <v>55</v>
      </c>
      <c r="E722" s="79">
        <f t="shared" si="166"/>
        <v>60</v>
      </c>
      <c r="F722" s="79">
        <v>20</v>
      </c>
      <c r="G722" s="79">
        <f t="shared" si="167"/>
        <v>10</v>
      </c>
      <c r="H722" s="79">
        <f t="shared" si="168"/>
        <v>14</v>
      </c>
      <c r="I722" s="80">
        <v>2547.34</v>
      </c>
      <c r="J722" s="80">
        <f>'Fator aplicado no salr'!$I$33*I722</f>
        <v>2251.9097142162591</v>
      </c>
      <c r="K722" s="79">
        <f t="shared" si="169"/>
        <v>14</v>
      </c>
      <c r="L722" s="92">
        <f t="shared" si="170"/>
        <v>0.44230096437967248</v>
      </c>
      <c r="M722" s="79">
        <f t="shared" si="171"/>
        <v>55</v>
      </c>
      <c r="N722" s="79">
        <f>VLOOKUP(D722,'IBGE 2014'!$A$9:$I$120,3,0)/VLOOKUP(C722,'IBGE 2014'!$A$9:$I$120,3,0)</f>
        <v>0.93566599942051099</v>
      </c>
      <c r="O722" s="79">
        <f>VLOOKUP(D722,'IBGE 2014'!$A$9:$I$120,6,0)</f>
        <v>12.461864196915771</v>
      </c>
      <c r="P722" s="80">
        <f t="shared" si="172"/>
        <v>150978.83691275291</v>
      </c>
      <c r="Q722" s="80">
        <f t="shared" si="173"/>
        <v>99677.414199999985</v>
      </c>
      <c r="R722" s="80">
        <f t="shared" si="174"/>
        <v>51301.42271275293</v>
      </c>
      <c r="S722" s="80">
        <f t="shared" si="175"/>
        <v>13</v>
      </c>
      <c r="T722" s="80">
        <f t="shared" si="176"/>
        <v>0.46883902224245294</v>
      </c>
      <c r="U722" s="80">
        <f>VLOOKUP(D722,'IBGE 2014'!$A$9:$I$120,3,0)/VLOOKUP(C722+1,'IBGE 2014'!$A$9:$I$120,3,0)</f>
        <v>0.93831455410920073</v>
      </c>
      <c r="V722" s="80">
        <f t="shared" si="177"/>
        <v>160490.57947278302</v>
      </c>
      <c r="W722" s="80">
        <f t="shared" si="178"/>
        <v>92557.598899999997</v>
      </c>
      <c r="X722" s="80">
        <f t="shared" si="179"/>
        <v>67932.980572783024</v>
      </c>
      <c r="Y722" s="120"/>
    </row>
    <row r="723" spans="1:25">
      <c r="A723" s="77">
        <v>711</v>
      </c>
      <c r="B723" s="79">
        <v>2</v>
      </c>
      <c r="C723" s="78">
        <v>48</v>
      </c>
      <c r="D723" s="78">
        <f t="shared" si="165"/>
        <v>58</v>
      </c>
      <c r="E723" s="79">
        <f t="shared" si="166"/>
        <v>60</v>
      </c>
      <c r="F723" s="79">
        <v>20</v>
      </c>
      <c r="G723" s="79">
        <f t="shared" si="167"/>
        <v>10</v>
      </c>
      <c r="H723" s="79">
        <f t="shared" si="168"/>
        <v>10</v>
      </c>
      <c r="I723" s="80">
        <v>2547.34</v>
      </c>
      <c r="J723" s="80">
        <f>'Fator aplicado no salr'!$I$33*I723</f>
        <v>2251.9097142162591</v>
      </c>
      <c r="K723" s="79">
        <f t="shared" si="169"/>
        <v>10</v>
      </c>
      <c r="L723" s="92">
        <f t="shared" si="170"/>
        <v>0.55839477691511752</v>
      </c>
      <c r="M723" s="79">
        <f t="shared" si="171"/>
        <v>58</v>
      </c>
      <c r="N723" s="79">
        <f>VLOOKUP(D723,'IBGE 2014'!$A$9:$I$120,3,0)/VLOOKUP(C723,'IBGE 2014'!$A$9:$I$120,3,0)</f>
        <v>0.93512570403500272</v>
      </c>
      <c r="O723" s="79">
        <f>VLOOKUP(D723,'IBGE 2014'!$A$9:$I$120,6,0)</f>
        <v>11.890960856490537</v>
      </c>
      <c r="P723" s="80">
        <f t="shared" si="172"/>
        <v>181770.17202180458</v>
      </c>
      <c r="Q723" s="80">
        <f t="shared" si="173"/>
        <v>71198.152999999991</v>
      </c>
      <c r="R723" s="80">
        <f t="shared" si="174"/>
        <v>110572.01902180459</v>
      </c>
      <c r="S723" s="80">
        <f t="shared" si="175"/>
        <v>9</v>
      </c>
      <c r="T723" s="80">
        <f t="shared" si="176"/>
        <v>0.59189846353002462</v>
      </c>
      <c r="U723" s="80">
        <f>VLOOKUP(D723,'IBGE 2014'!$A$9:$I$120,3,0)/VLOOKUP(C723+1,'IBGE 2014'!$A$9:$I$120,3,0)</f>
        <v>0.93955720149496391</v>
      </c>
      <c r="V723" s="80">
        <f t="shared" si="177"/>
        <v>193589.46268649743</v>
      </c>
      <c r="W723" s="80">
        <f t="shared" si="178"/>
        <v>64078.337699999996</v>
      </c>
      <c r="X723" s="80">
        <f t="shared" si="179"/>
        <v>129511.12498649742</v>
      </c>
      <c r="Y723" s="120"/>
    </row>
    <row r="724" spans="1:25">
      <c r="A724" s="77">
        <v>712</v>
      </c>
      <c r="B724" s="79">
        <v>2</v>
      </c>
      <c r="C724" s="78">
        <v>47</v>
      </c>
      <c r="D724" s="78">
        <f t="shared" si="165"/>
        <v>57</v>
      </c>
      <c r="E724" s="79">
        <f t="shared" si="166"/>
        <v>60</v>
      </c>
      <c r="F724" s="79">
        <v>20</v>
      </c>
      <c r="G724" s="79">
        <f t="shared" si="167"/>
        <v>10</v>
      </c>
      <c r="H724" s="79">
        <f t="shared" si="168"/>
        <v>10</v>
      </c>
      <c r="I724" s="80">
        <v>1201.58</v>
      </c>
      <c r="J724" s="80">
        <f>'Fator aplicado no salr'!$I$33*I724</f>
        <v>1062.2255664371355</v>
      </c>
      <c r="K724" s="79">
        <f t="shared" si="169"/>
        <v>10</v>
      </c>
      <c r="L724" s="92">
        <f t="shared" si="170"/>
        <v>0.55839477691511752</v>
      </c>
      <c r="M724" s="79">
        <f t="shared" si="171"/>
        <v>57</v>
      </c>
      <c r="N724" s="79">
        <f>VLOOKUP(D724,'IBGE 2014'!$A$9:$I$120,3,0)/VLOOKUP(C724,'IBGE 2014'!$A$9:$I$120,3,0)</f>
        <v>0.93952210439774742</v>
      </c>
      <c r="O724" s="79">
        <f>VLOOKUP(D724,'IBGE 2014'!$A$9:$I$120,6,0)</f>
        <v>12.086645895133593</v>
      </c>
      <c r="P724" s="80">
        <f t="shared" si="172"/>
        <v>87561.713315774308</v>
      </c>
      <c r="Q724" s="80">
        <f t="shared" si="173"/>
        <v>33584.161</v>
      </c>
      <c r="R724" s="80">
        <f t="shared" si="174"/>
        <v>53977.552315774308</v>
      </c>
      <c r="S724" s="80">
        <f t="shared" si="175"/>
        <v>9</v>
      </c>
      <c r="T724" s="80">
        <f t="shared" si="176"/>
        <v>0.59189846353002462</v>
      </c>
      <c r="U724" s="80">
        <f>VLOOKUP(D724,'IBGE 2014'!$A$9:$I$120,3,0)/VLOOKUP(C724+1,'IBGE 2014'!$A$9:$I$120,3,0)</f>
        <v>0.94365470642511728</v>
      </c>
      <c r="V724" s="80">
        <f t="shared" si="177"/>
        <v>93223.675989620431</v>
      </c>
      <c r="W724" s="80">
        <f t="shared" si="178"/>
        <v>30225.744899999998</v>
      </c>
      <c r="X724" s="80">
        <f t="shared" si="179"/>
        <v>62997.931089620433</v>
      </c>
      <c r="Y724" s="120"/>
    </row>
    <row r="725" spans="1:25">
      <c r="A725" s="77">
        <v>713</v>
      </c>
      <c r="B725" s="79">
        <v>1</v>
      </c>
      <c r="C725" s="78">
        <v>52</v>
      </c>
      <c r="D725" s="78">
        <f t="shared" si="165"/>
        <v>65</v>
      </c>
      <c r="E725" s="79">
        <f t="shared" si="166"/>
        <v>65</v>
      </c>
      <c r="F725" s="79">
        <v>20</v>
      </c>
      <c r="G725" s="79">
        <f t="shared" si="167"/>
        <v>15</v>
      </c>
      <c r="H725" s="79">
        <f t="shared" si="168"/>
        <v>13</v>
      </c>
      <c r="I725" s="80">
        <v>1879.58</v>
      </c>
      <c r="J725" s="80">
        <f>'Fator aplicado no salr'!$I$33*I725</f>
        <v>1661.5938432429894</v>
      </c>
      <c r="K725" s="79">
        <f t="shared" si="169"/>
        <v>13</v>
      </c>
      <c r="L725" s="92">
        <f t="shared" si="170"/>
        <v>0.46883902224245294</v>
      </c>
      <c r="M725" s="79">
        <f t="shared" si="171"/>
        <v>65</v>
      </c>
      <c r="N725" s="79">
        <f>VLOOKUP(D725,'IBGE 2014'!$A$9:$I$120,3,0)/VLOOKUP(C725,'IBGE 2014'!$A$9:$I$120,3,0)</f>
        <v>0.87699127583219805</v>
      </c>
      <c r="O725" s="79">
        <f>VLOOKUP(D725,'IBGE 2014'!$A$9:$I$120,6,0)</f>
        <v>10.361611814973374</v>
      </c>
      <c r="P725" s="80">
        <f t="shared" si="172"/>
        <v>92026.852644403407</v>
      </c>
      <c r="Q725" s="80">
        <f t="shared" si="173"/>
        <v>68294.539299999989</v>
      </c>
      <c r="R725" s="80">
        <f t="shared" si="174"/>
        <v>23732.313344403417</v>
      </c>
      <c r="S725" s="80">
        <f t="shared" si="175"/>
        <v>12</v>
      </c>
      <c r="T725" s="80">
        <f t="shared" si="176"/>
        <v>0.49696936357700011</v>
      </c>
      <c r="U725" s="80">
        <f>VLOOKUP(D725,'IBGE 2014'!$A$9:$I$120,3,0)/VLOOKUP(C725+1,'IBGE 2014'!$A$9:$I$120,3,0)</f>
        <v>0.88257119607286838</v>
      </c>
      <c r="V725" s="80">
        <f t="shared" si="177"/>
        <v>98169.122939162815</v>
      </c>
      <c r="W725" s="80">
        <f t="shared" si="178"/>
        <v>63041.113199999993</v>
      </c>
      <c r="X725" s="80">
        <f t="shared" si="179"/>
        <v>35128.009739162822</v>
      </c>
      <c r="Y725" s="120"/>
    </row>
    <row r="726" spans="1:25">
      <c r="A726" s="77">
        <v>714</v>
      </c>
      <c r="B726" s="79">
        <v>1</v>
      </c>
      <c r="C726" s="78">
        <v>56</v>
      </c>
      <c r="D726" s="78">
        <f t="shared" si="165"/>
        <v>70</v>
      </c>
      <c r="E726" s="79">
        <f t="shared" si="166"/>
        <v>65</v>
      </c>
      <c r="F726" s="79">
        <v>20</v>
      </c>
      <c r="G726" s="79">
        <f t="shared" si="167"/>
        <v>15</v>
      </c>
      <c r="H726" s="79">
        <f t="shared" si="168"/>
        <v>14</v>
      </c>
      <c r="I726" s="80">
        <v>1105.45</v>
      </c>
      <c r="J726" s="80">
        <f>'Fator aplicado no salr'!$I$33*I726</f>
        <v>977.24433863573915</v>
      </c>
      <c r="K726" s="79">
        <f t="shared" si="169"/>
        <v>14</v>
      </c>
      <c r="L726" s="92">
        <f t="shared" si="170"/>
        <v>0.44230096437967248</v>
      </c>
      <c r="M726" s="79">
        <f t="shared" si="171"/>
        <v>70</v>
      </c>
      <c r="N726" s="79">
        <f>VLOOKUP(D726,'IBGE 2014'!$A$9:$I$120,3,0)/VLOOKUP(C726,'IBGE 2014'!$A$9:$I$120,3,0)</f>
        <v>0.81824688059570916</v>
      </c>
      <c r="O726" s="79">
        <f>VLOOKUP(D726,'IBGE 2014'!$A$9:$I$120,6,0)</f>
        <v>9.1340168195096396</v>
      </c>
      <c r="P726" s="80">
        <f t="shared" si="172"/>
        <v>41996.255289079862</v>
      </c>
      <c r="Q726" s="80">
        <f t="shared" si="173"/>
        <v>43256.258500000004</v>
      </c>
      <c r="R726" s="80">
        <f t="shared" si="174"/>
        <v>-1260.003210920142</v>
      </c>
      <c r="S726" s="80">
        <f t="shared" si="175"/>
        <v>13</v>
      </c>
      <c r="T726" s="80">
        <f t="shared" si="176"/>
        <v>0.46883902224245294</v>
      </c>
      <c r="U726" s="80">
        <f>VLOOKUP(D726,'IBGE 2014'!$A$9:$I$120,3,0)/VLOOKUP(C726+1,'IBGE 2014'!$A$9:$I$120,3,0)</f>
        <v>0.82519692570489089</v>
      </c>
      <c r="V726" s="80">
        <f t="shared" si="177"/>
        <v>44894.141941931535</v>
      </c>
      <c r="W726" s="80">
        <f t="shared" si="178"/>
        <v>40166.525750000001</v>
      </c>
      <c r="X726" s="80">
        <f t="shared" si="179"/>
        <v>4727.6161919315346</v>
      </c>
      <c r="Y726" s="120"/>
    </row>
    <row r="727" spans="1:25">
      <c r="A727" s="77">
        <v>715</v>
      </c>
      <c r="B727" s="79">
        <v>1</v>
      </c>
      <c r="C727" s="78">
        <v>52</v>
      </c>
      <c r="D727" s="78">
        <f t="shared" si="165"/>
        <v>65</v>
      </c>
      <c r="E727" s="79">
        <f t="shared" si="166"/>
        <v>65</v>
      </c>
      <c r="F727" s="79">
        <v>20</v>
      </c>
      <c r="G727" s="79">
        <f t="shared" si="167"/>
        <v>15</v>
      </c>
      <c r="H727" s="79">
        <f t="shared" si="168"/>
        <v>13</v>
      </c>
      <c r="I727" s="80">
        <v>1105.45</v>
      </c>
      <c r="J727" s="80">
        <f>'Fator aplicado no salr'!$I$33*I727</f>
        <v>977.24433863573915</v>
      </c>
      <c r="K727" s="79">
        <f t="shared" si="169"/>
        <v>13</v>
      </c>
      <c r="L727" s="92">
        <f t="shared" si="170"/>
        <v>0.46883902224245294</v>
      </c>
      <c r="M727" s="79">
        <f t="shared" si="171"/>
        <v>65</v>
      </c>
      <c r="N727" s="79">
        <f>VLOOKUP(D727,'IBGE 2014'!$A$9:$I$120,3,0)/VLOOKUP(C727,'IBGE 2014'!$A$9:$I$120,3,0)</f>
        <v>0.87699127583219805</v>
      </c>
      <c r="O727" s="79">
        <f>VLOOKUP(D727,'IBGE 2014'!$A$9:$I$120,6,0)</f>
        <v>10.361611814973374</v>
      </c>
      <c r="P727" s="80">
        <f t="shared" si="172"/>
        <v>54124.370474124946</v>
      </c>
      <c r="Q727" s="80">
        <f t="shared" si="173"/>
        <v>40166.525750000001</v>
      </c>
      <c r="R727" s="80">
        <f t="shared" si="174"/>
        <v>13957.844724124945</v>
      </c>
      <c r="S727" s="80">
        <f t="shared" si="175"/>
        <v>12</v>
      </c>
      <c r="T727" s="80">
        <f t="shared" si="176"/>
        <v>0.49696936357700011</v>
      </c>
      <c r="U727" s="80">
        <f>VLOOKUP(D727,'IBGE 2014'!$A$9:$I$120,3,0)/VLOOKUP(C727+1,'IBGE 2014'!$A$9:$I$120,3,0)</f>
        <v>0.88257119607286838</v>
      </c>
      <c r="V727" s="80">
        <f t="shared" si="177"/>
        <v>57736.865125771459</v>
      </c>
      <c r="W727" s="80">
        <f t="shared" si="178"/>
        <v>37076.793000000005</v>
      </c>
      <c r="X727" s="80">
        <f t="shared" si="179"/>
        <v>20660.072125771454</v>
      </c>
      <c r="Y727" s="120"/>
    </row>
    <row r="728" spans="1:25">
      <c r="A728" s="77">
        <v>716</v>
      </c>
      <c r="B728" s="79">
        <v>2</v>
      </c>
      <c r="C728" s="78">
        <v>45</v>
      </c>
      <c r="D728" s="78">
        <f t="shared" si="165"/>
        <v>56</v>
      </c>
      <c r="E728" s="79">
        <f t="shared" si="166"/>
        <v>60</v>
      </c>
      <c r="F728" s="79">
        <v>19</v>
      </c>
      <c r="G728" s="79">
        <f t="shared" si="167"/>
        <v>11</v>
      </c>
      <c r="H728" s="79">
        <f t="shared" si="168"/>
        <v>11</v>
      </c>
      <c r="I728" s="80">
        <v>1930.45</v>
      </c>
      <c r="J728" s="80">
        <f>'Fator aplicado no salr'!$I$33*I728</f>
        <v>1706.5641444835701</v>
      </c>
      <c r="K728" s="79">
        <f t="shared" si="169"/>
        <v>11</v>
      </c>
      <c r="L728" s="92">
        <f t="shared" si="170"/>
        <v>0.52678752539162021</v>
      </c>
      <c r="M728" s="79">
        <f t="shared" si="171"/>
        <v>56</v>
      </c>
      <c r="N728" s="79">
        <f>VLOOKUP(D728,'IBGE 2014'!$A$9:$I$120,3,0)/VLOOKUP(C728,'IBGE 2014'!$A$9:$I$120,3,0)</f>
        <v>0.9400981581474136</v>
      </c>
      <c r="O728" s="79">
        <f>VLOOKUP(D728,'IBGE 2014'!$A$9:$I$120,6,0)</f>
        <v>12.276875927517381</v>
      </c>
      <c r="P728" s="80">
        <f t="shared" si="172"/>
        <v>134884.64700345759</v>
      </c>
      <c r="Q728" s="80">
        <f t="shared" si="173"/>
        <v>59351.685250000002</v>
      </c>
      <c r="R728" s="80">
        <f t="shared" si="174"/>
        <v>75532.961753457581</v>
      </c>
      <c r="S728" s="80">
        <f t="shared" si="175"/>
        <v>10</v>
      </c>
      <c r="T728" s="80">
        <f t="shared" si="176"/>
        <v>0.55839477691511752</v>
      </c>
      <c r="U728" s="80">
        <f>VLOOKUP(D728,'IBGE 2014'!$A$9:$I$120,3,0)/VLOOKUP(C728+1,'IBGE 2014'!$A$9:$I$120,3,0)</f>
        <v>0.94365290671807756</v>
      </c>
      <c r="V728" s="80">
        <f t="shared" si="177"/>
        <v>143518.3607159938</v>
      </c>
      <c r="W728" s="80">
        <f t="shared" si="178"/>
        <v>53956.077499999999</v>
      </c>
      <c r="X728" s="80">
        <f t="shared" si="179"/>
        <v>89562.283215993797</v>
      </c>
      <c r="Y728" s="120"/>
    </row>
    <row r="729" spans="1:25">
      <c r="A729" s="77">
        <v>717</v>
      </c>
      <c r="B729" s="79">
        <v>1</v>
      </c>
      <c r="C729" s="78">
        <v>67</v>
      </c>
      <c r="D729" s="78">
        <f t="shared" si="165"/>
        <v>70</v>
      </c>
      <c r="E729" s="79">
        <f t="shared" si="166"/>
        <v>65</v>
      </c>
      <c r="F729" s="79">
        <v>19</v>
      </c>
      <c r="G729" s="79">
        <f t="shared" si="167"/>
        <v>16</v>
      </c>
      <c r="H729" s="79">
        <f t="shared" si="168"/>
        <v>3</v>
      </c>
      <c r="I729" s="80">
        <v>1105.45</v>
      </c>
      <c r="J729" s="80">
        <f>'Fator aplicado no salr'!$I$33*I729</f>
        <v>977.24433863573915</v>
      </c>
      <c r="K729" s="79">
        <f t="shared" si="169"/>
        <v>3</v>
      </c>
      <c r="L729" s="92">
        <f t="shared" si="170"/>
        <v>0.83961928303230149</v>
      </c>
      <c r="M729" s="79">
        <f t="shared" si="171"/>
        <v>70</v>
      </c>
      <c r="N729" s="79">
        <f>VLOOKUP(D729,'IBGE 2014'!$A$9:$I$120,3,0)/VLOOKUP(C729,'IBGE 2014'!$A$9:$I$120,3,0)</f>
        <v>0.9385149218678096</v>
      </c>
      <c r="O729" s="79">
        <f>VLOOKUP(D729,'IBGE 2014'!$A$9:$I$120,6,0)</f>
        <v>9.1340168195096396</v>
      </c>
      <c r="P729" s="80">
        <f t="shared" si="172"/>
        <v>91439.092820467442</v>
      </c>
      <c r="Q729" s="80">
        <f t="shared" si="173"/>
        <v>9269.1982500000013</v>
      </c>
      <c r="R729" s="80">
        <f t="shared" si="174"/>
        <v>82169.894570467441</v>
      </c>
      <c r="S729" s="80">
        <f t="shared" si="175"/>
        <v>2</v>
      </c>
      <c r="T729" s="80">
        <f t="shared" si="176"/>
        <v>0.88999644001423972</v>
      </c>
      <c r="U729" s="80">
        <f>VLOOKUP(D729,'IBGE 2014'!$A$9:$I$120,3,0)/VLOOKUP(C729+1,'IBGE 2014'!$A$9:$I$120,3,0)</f>
        <v>0.95684998695127199</v>
      </c>
      <c r="V729" s="80">
        <f t="shared" si="177"/>
        <v>98818.998289181589</v>
      </c>
      <c r="W729" s="80">
        <f t="shared" si="178"/>
        <v>6179.4655000000002</v>
      </c>
      <c r="X729" s="80">
        <f t="shared" si="179"/>
        <v>92639.532789181583</v>
      </c>
      <c r="Y729" s="120"/>
    </row>
    <row r="730" spans="1:25">
      <c r="A730" s="77">
        <v>718</v>
      </c>
      <c r="B730" s="79">
        <v>2</v>
      </c>
      <c r="C730" s="78">
        <v>47</v>
      </c>
      <c r="D730" s="78">
        <f t="shared" si="165"/>
        <v>59</v>
      </c>
      <c r="E730" s="79">
        <f t="shared" si="166"/>
        <v>60</v>
      </c>
      <c r="F730" s="79">
        <v>18</v>
      </c>
      <c r="G730" s="79">
        <f t="shared" si="167"/>
        <v>12</v>
      </c>
      <c r="H730" s="79">
        <f t="shared" si="168"/>
        <v>12</v>
      </c>
      <c r="I730" s="80">
        <v>2547.34</v>
      </c>
      <c r="J730" s="80">
        <f>'Fator aplicado no salr'!$I$33*I730</f>
        <v>2251.9097142162591</v>
      </c>
      <c r="K730" s="79">
        <f t="shared" si="169"/>
        <v>12</v>
      </c>
      <c r="L730" s="92">
        <f t="shared" si="170"/>
        <v>0.49696936357700011</v>
      </c>
      <c r="M730" s="79">
        <f t="shared" si="171"/>
        <v>59</v>
      </c>
      <c r="N730" s="79">
        <f>VLOOKUP(D730,'IBGE 2014'!$A$9:$I$120,3,0)/VLOOKUP(C730,'IBGE 2014'!$A$9:$I$120,3,0)</f>
        <v>0.92201537226181796</v>
      </c>
      <c r="O730" s="79">
        <f>VLOOKUP(D730,'IBGE 2014'!$A$9:$I$120,6,0)</f>
        <v>11.689545286895596</v>
      </c>
      <c r="P730" s="80">
        <f t="shared" si="172"/>
        <v>156804.93370140495</v>
      </c>
      <c r="Q730" s="80">
        <f t="shared" si="173"/>
        <v>85437.783599999995</v>
      </c>
      <c r="R730" s="80">
        <f t="shared" si="174"/>
        <v>71367.150101404957</v>
      </c>
      <c r="S730" s="80">
        <f t="shared" si="175"/>
        <v>11</v>
      </c>
      <c r="T730" s="80">
        <f t="shared" si="176"/>
        <v>0.52678752539162021</v>
      </c>
      <c r="U730" s="80">
        <f>VLOOKUP(D730,'IBGE 2014'!$A$9:$I$120,3,0)/VLOOKUP(C730+1,'IBGE 2014'!$A$9:$I$120,3,0)</f>
        <v>0.92607096880269757</v>
      </c>
      <c r="V730" s="80">
        <f t="shared" si="177"/>
        <v>166944.33879150986</v>
      </c>
      <c r="W730" s="80">
        <f t="shared" si="178"/>
        <v>78317.968299999993</v>
      </c>
      <c r="X730" s="80">
        <f t="shared" si="179"/>
        <v>88626.370491509864</v>
      </c>
      <c r="Y730" s="120"/>
    </row>
    <row r="731" spans="1:25">
      <c r="A731" s="77">
        <v>719</v>
      </c>
      <c r="B731" s="79">
        <v>2</v>
      </c>
      <c r="C731" s="78">
        <v>51</v>
      </c>
      <c r="D731" s="78">
        <f t="shared" si="165"/>
        <v>60</v>
      </c>
      <c r="E731" s="79">
        <f t="shared" si="166"/>
        <v>60</v>
      </c>
      <c r="F731" s="79">
        <v>18</v>
      </c>
      <c r="G731" s="79">
        <f t="shared" si="167"/>
        <v>12</v>
      </c>
      <c r="H731" s="79">
        <f t="shared" si="168"/>
        <v>9</v>
      </c>
      <c r="I731" s="80">
        <v>11487.06</v>
      </c>
      <c r="J731" s="80">
        <f>'Fator aplicado no salr'!$I$33*I731</f>
        <v>10154.836810863497</v>
      </c>
      <c r="K731" s="79">
        <f t="shared" si="169"/>
        <v>9</v>
      </c>
      <c r="L731" s="92">
        <f t="shared" si="170"/>
        <v>0.59189846353002462</v>
      </c>
      <c r="M731" s="79">
        <f t="shared" si="171"/>
        <v>60</v>
      </c>
      <c r="N731" s="79">
        <f>VLOOKUP(D731,'IBGE 2014'!$A$9:$I$120,3,0)/VLOOKUP(C731,'IBGE 2014'!$A$9:$I$120,3,0)</f>
        <v>0.93059405782792626</v>
      </c>
      <c r="O731" s="79">
        <f>VLOOKUP(D731,'IBGE 2014'!$A$9:$I$120,6,0)</f>
        <v>11.482229001501651</v>
      </c>
      <c r="P731" s="80">
        <f t="shared" si="172"/>
        <v>834929.85927212832</v>
      </c>
      <c r="Q731" s="80">
        <f t="shared" si="173"/>
        <v>327986.17720847396</v>
      </c>
      <c r="R731" s="80">
        <f t="shared" si="174"/>
        <v>506943.68206365436</v>
      </c>
      <c r="S731" s="80">
        <f t="shared" si="175"/>
        <v>8</v>
      </c>
      <c r="T731" s="80">
        <f t="shared" si="176"/>
        <v>0.62741237134182615</v>
      </c>
      <c r="U731" s="80">
        <f>VLOOKUP(D731,'IBGE 2014'!$A$9:$I$120,3,0)/VLOOKUP(C731+1,'IBGE 2014'!$A$9:$I$120,3,0)</f>
        <v>0.93609798576010728</v>
      </c>
      <c r="V731" s="80">
        <f t="shared" si="177"/>
        <v>890260.06787562824</v>
      </c>
      <c r="W731" s="80">
        <f t="shared" si="178"/>
        <v>298466.28073179052</v>
      </c>
      <c r="X731" s="80">
        <f t="shared" si="179"/>
        <v>591793.78714383766</v>
      </c>
      <c r="Y731" s="120"/>
    </row>
    <row r="732" spans="1:25">
      <c r="A732" s="77">
        <v>720</v>
      </c>
      <c r="B732" s="79">
        <v>1</v>
      </c>
      <c r="C732" s="78">
        <v>48</v>
      </c>
      <c r="D732" s="78">
        <f t="shared" si="165"/>
        <v>65</v>
      </c>
      <c r="E732" s="79">
        <f t="shared" si="166"/>
        <v>65</v>
      </c>
      <c r="F732" s="79">
        <v>18</v>
      </c>
      <c r="G732" s="79">
        <f t="shared" si="167"/>
        <v>17</v>
      </c>
      <c r="H732" s="79">
        <f t="shared" si="168"/>
        <v>17</v>
      </c>
      <c r="I732" s="80">
        <v>11487.06</v>
      </c>
      <c r="J732" s="80">
        <f>'Fator aplicado no salr'!$I$33*I732</f>
        <v>10154.836810863497</v>
      </c>
      <c r="K732" s="79">
        <f t="shared" si="169"/>
        <v>17</v>
      </c>
      <c r="L732" s="92">
        <f t="shared" si="170"/>
        <v>0.37136441859695613</v>
      </c>
      <c r="M732" s="79">
        <f t="shared" si="171"/>
        <v>65</v>
      </c>
      <c r="N732" s="79">
        <f>VLOOKUP(D732,'IBGE 2014'!$A$9:$I$120,3,0)/VLOOKUP(C732,'IBGE 2014'!$A$9:$I$120,3,0)</f>
        <v>0.85860131375862425</v>
      </c>
      <c r="O732" s="79">
        <f>VLOOKUP(D732,'IBGE 2014'!$A$9:$I$120,6,0)</f>
        <v>10.361611814973374</v>
      </c>
      <c r="P732" s="80">
        <f t="shared" si="172"/>
        <v>436149.57946299668</v>
      </c>
      <c r="Q732" s="80">
        <f t="shared" si="173"/>
        <v>566195.66996282805</v>
      </c>
      <c r="R732" s="80">
        <f t="shared" si="174"/>
        <v>-130046.09049983136</v>
      </c>
      <c r="S732" s="80">
        <f t="shared" si="175"/>
        <v>16</v>
      </c>
      <c r="T732" s="80">
        <f t="shared" si="176"/>
        <v>0.39364628371277355</v>
      </c>
      <c r="U732" s="80">
        <f>VLOOKUP(D732,'IBGE 2014'!$A$9:$I$120,3,0)/VLOOKUP(C732+1,'IBGE 2014'!$A$9:$I$120,3,0)</f>
        <v>0.86267016730913937</v>
      </c>
      <c r="V732" s="80">
        <f t="shared" si="177"/>
        <v>464509.4505882677</v>
      </c>
      <c r="W732" s="80">
        <f t="shared" si="178"/>
        <v>535415.03257138247</v>
      </c>
      <c r="X732" s="80">
        <f t="shared" si="179"/>
        <v>-70905.581983114767</v>
      </c>
      <c r="Y732" s="120"/>
    </row>
    <row r="733" spans="1:25">
      <c r="A733" s="77">
        <v>721</v>
      </c>
      <c r="B733" s="79">
        <v>2</v>
      </c>
      <c r="C733" s="78">
        <v>49</v>
      </c>
      <c r="D733" s="78">
        <f t="shared" si="165"/>
        <v>60</v>
      </c>
      <c r="E733" s="79">
        <f t="shared" si="166"/>
        <v>60</v>
      </c>
      <c r="F733" s="79">
        <v>18</v>
      </c>
      <c r="G733" s="79">
        <f t="shared" si="167"/>
        <v>12</v>
      </c>
      <c r="H733" s="79">
        <f t="shared" si="168"/>
        <v>11</v>
      </c>
      <c r="I733" s="80">
        <v>11487.06</v>
      </c>
      <c r="J733" s="80">
        <f>'Fator aplicado no salr'!$I$33*I733</f>
        <v>10154.836810863497</v>
      </c>
      <c r="K733" s="79">
        <f t="shared" si="169"/>
        <v>11</v>
      </c>
      <c r="L733" s="92">
        <f t="shared" si="170"/>
        <v>0.52678752539162021</v>
      </c>
      <c r="M733" s="79">
        <f t="shared" si="171"/>
        <v>60</v>
      </c>
      <c r="N733" s="79">
        <f>VLOOKUP(D733,'IBGE 2014'!$A$9:$I$120,3,0)/VLOOKUP(C733,'IBGE 2014'!$A$9:$I$120,3,0)</f>
        <v>0.92081167538083242</v>
      </c>
      <c r="O733" s="79">
        <f>VLOOKUP(D733,'IBGE 2014'!$A$9:$I$120,6,0)</f>
        <v>11.482229001501651</v>
      </c>
      <c r="P733" s="80">
        <f t="shared" si="172"/>
        <v>735273.31487093796</v>
      </c>
      <c r="Q733" s="80">
        <f t="shared" si="173"/>
        <v>387540.35129178863</v>
      </c>
      <c r="R733" s="80">
        <f t="shared" si="174"/>
        <v>347732.96357914933</v>
      </c>
      <c r="S733" s="80">
        <f t="shared" si="175"/>
        <v>10</v>
      </c>
      <c r="T733" s="80">
        <f t="shared" si="176"/>
        <v>0.55839477691511752</v>
      </c>
      <c r="U733" s="80">
        <f>VLOOKUP(D733,'IBGE 2014'!$A$9:$I$120,3,0)/VLOOKUP(C733+1,'IBGE 2014'!$A$9:$I$120,3,0)</f>
        <v>0.92550978819157592</v>
      </c>
      <c r="V733" s="80">
        <f t="shared" si="177"/>
        <v>783366.27150751068</v>
      </c>
      <c r="W733" s="80">
        <f t="shared" si="178"/>
        <v>357682.14612050634</v>
      </c>
      <c r="X733" s="80">
        <f t="shared" si="179"/>
        <v>425684.12538700434</v>
      </c>
      <c r="Y733" s="120"/>
    </row>
    <row r="734" spans="1:25">
      <c r="A734" s="77">
        <v>722</v>
      </c>
      <c r="B734" s="79">
        <v>2</v>
      </c>
      <c r="C734" s="78">
        <v>45</v>
      </c>
      <c r="D734" s="78">
        <f t="shared" si="165"/>
        <v>58</v>
      </c>
      <c r="E734" s="79">
        <f t="shared" si="166"/>
        <v>60</v>
      </c>
      <c r="F734" s="79">
        <v>17</v>
      </c>
      <c r="G734" s="79">
        <f t="shared" si="167"/>
        <v>13</v>
      </c>
      <c r="H734" s="79">
        <f t="shared" si="168"/>
        <v>13</v>
      </c>
      <c r="I734" s="80">
        <v>11564.16</v>
      </c>
      <c r="J734" s="80">
        <f>'Fator aplicado no salr'!$I$33*I734</f>
        <v>10222.995061810005</v>
      </c>
      <c r="K734" s="79">
        <f t="shared" si="169"/>
        <v>13</v>
      </c>
      <c r="L734" s="92">
        <f t="shared" si="170"/>
        <v>0.46883902224245294</v>
      </c>
      <c r="M734" s="79">
        <f t="shared" si="171"/>
        <v>58</v>
      </c>
      <c r="N734" s="79">
        <f>VLOOKUP(D734,'IBGE 2014'!$A$9:$I$120,3,0)/VLOOKUP(C734,'IBGE 2014'!$A$9:$I$120,3,0)</f>
        <v>0.92375508752276414</v>
      </c>
      <c r="O734" s="79">
        <f>VLOOKUP(D734,'IBGE 2014'!$A$9:$I$120,6,0)</f>
        <v>11.890960856490537</v>
      </c>
      <c r="P734" s="80">
        <f t="shared" si="172"/>
        <v>684414.25680385844</v>
      </c>
      <c r="Q734" s="80">
        <f t="shared" si="173"/>
        <v>452465.65131447569</v>
      </c>
      <c r="R734" s="80">
        <f t="shared" si="174"/>
        <v>231948.60548938275</v>
      </c>
      <c r="S734" s="80">
        <f t="shared" si="175"/>
        <v>12</v>
      </c>
      <c r="T734" s="80">
        <f t="shared" si="176"/>
        <v>0.49696936357700011</v>
      </c>
      <c r="U734" s="80">
        <f>VLOOKUP(D734,'IBGE 2014'!$A$9:$I$120,3,0)/VLOOKUP(C734+1,'IBGE 2014'!$A$9:$I$120,3,0)</f>
        <v>0.92724803881572926</v>
      </c>
      <c r="V734" s="80">
        <f t="shared" si="177"/>
        <v>728222.33196508314</v>
      </c>
      <c r="W734" s="80">
        <f t="shared" si="178"/>
        <v>422210.12794634921</v>
      </c>
      <c r="X734" s="80">
        <f t="shared" si="179"/>
        <v>306012.20401873393</v>
      </c>
      <c r="Y734" s="120"/>
    </row>
    <row r="735" spans="1:25">
      <c r="A735" s="77">
        <v>723</v>
      </c>
      <c r="B735" s="79">
        <v>2</v>
      </c>
      <c r="C735" s="78">
        <v>44</v>
      </c>
      <c r="D735" s="78">
        <f t="shared" si="165"/>
        <v>57</v>
      </c>
      <c r="E735" s="79">
        <f t="shared" si="166"/>
        <v>60</v>
      </c>
      <c r="F735" s="79">
        <v>17</v>
      </c>
      <c r="G735" s="79">
        <f t="shared" si="167"/>
        <v>13</v>
      </c>
      <c r="H735" s="79">
        <f t="shared" si="168"/>
        <v>13</v>
      </c>
      <c r="I735" s="80">
        <v>2547.34</v>
      </c>
      <c r="J735" s="80">
        <f>'Fator aplicado no salr'!$I$33*I735</f>
        <v>2251.9097142162591</v>
      </c>
      <c r="K735" s="79">
        <f t="shared" si="169"/>
        <v>13</v>
      </c>
      <c r="L735" s="92">
        <f t="shared" si="170"/>
        <v>0.46883902224245294</v>
      </c>
      <c r="M735" s="79">
        <f t="shared" si="171"/>
        <v>57</v>
      </c>
      <c r="N735" s="79">
        <f>VLOOKUP(D735,'IBGE 2014'!$A$9:$I$120,3,0)/VLOOKUP(C735,'IBGE 2014'!$A$9:$I$120,3,0)</f>
        <v>0.92892509748149998</v>
      </c>
      <c r="O735" s="79">
        <f>VLOOKUP(D735,'IBGE 2014'!$A$9:$I$120,6,0)</f>
        <v>12.086645895133593</v>
      </c>
      <c r="P735" s="80">
        <f t="shared" si="172"/>
        <v>154100.68655864507</v>
      </c>
      <c r="Q735" s="80">
        <f t="shared" si="173"/>
        <v>92557.598899999997</v>
      </c>
      <c r="R735" s="80">
        <f t="shared" si="174"/>
        <v>61543.087658645076</v>
      </c>
      <c r="S735" s="80">
        <f t="shared" si="175"/>
        <v>12</v>
      </c>
      <c r="T735" s="80">
        <f t="shared" si="176"/>
        <v>0.49696936357700011</v>
      </c>
      <c r="U735" s="80">
        <f>VLOOKUP(D735,'IBGE 2014'!$A$9:$I$120,3,0)/VLOOKUP(C735+1,'IBGE 2014'!$A$9:$I$120,3,0)</f>
        <v>0.93218038191405939</v>
      </c>
      <c r="V735" s="80">
        <f t="shared" si="177"/>
        <v>163919.15287169474</v>
      </c>
      <c r="W735" s="80">
        <f t="shared" si="178"/>
        <v>85437.783599999995</v>
      </c>
      <c r="X735" s="80">
        <f t="shared" si="179"/>
        <v>78481.369271694741</v>
      </c>
      <c r="Y735" s="120"/>
    </row>
    <row r="736" spans="1:25">
      <c r="A736" s="77">
        <v>724</v>
      </c>
      <c r="B736" s="79">
        <v>2</v>
      </c>
      <c r="C736" s="78">
        <v>60</v>
      </c>
      <c r="D736" s="78">
        <f t="shared" si="165"/>
        <v>70</v>
      </c>
      <c r="E736" s="79">
        <f t="shared" si="166"/>
        <v>60</v>
      </c>
      <c r="F736" s="79">
        <v>17</v>
      </c>
      <c r="G736" s="79">
        <f t="shared" si="167"/>
        <v>13</v>
      </c>
      <c r="H736" s="79">
        <f t="shared" si="168"/>
        <v>10</v>
      </c>
      <c r="I736" s="80">
        <v>4362.78</v>
      </c>
      <c r="J736" s="80">
        <f>'Fator aplicado no salr'!$I$33*I736</f>
        <v>3856.802257644606</v>
      </c>
      <c r="K736" s="79">
        <f t="shared" si="169"/>
        <v>10</v>
      </c>
      <c r="L736" s="92">
        <f t="shared" si="170"/>
        <v>0.55839477691511752</v>
      </c>
      <c r="M736" s="79">
        <f t="shared" si="171"/>
        <v>70</v>
      </c>
      <c r="N736" s="79">
        <f>VLOOKUP(D736,'IBGE 2014'!$A$9:$I$120,3,0)/VLOOKUP(C736,'IBGE 2014'!$A$9:$I$120,3,0)</f>
        <v>0.8496755577480023</v>
      </c>
      <c r="O736" s="79">
        <f>VLOOKUP(D736,'IBGE 2014'!$A$9:$I$120,6,0)</f>
        <v>9.1340168195096396</v>
      </c>
      <c r="P736" s="80">
        <f t="shared" si="172"/>
        <v>217283.62825367341</v>
      </c>
      <c r="Q736" s="80">
        <f t="shared" si="173"/>
        <v>121939.70099999999</v>
      </c>
      <c r="R736" s="80">
        <f t="shared" si="174"/>
        <v>95343.927253673421</v>
      </c>
      <c r="S736" s="80">
        <f t="shared" si="175"/>
        <v>9</v>
      </c>
      <c r="T736" s="80">
        <f t="shared" si="176"/>
        <v>0.59189846353002462</v>
      </c>
      <c r="U736" s="80">
        <f>VLOOKUP(D736,'IBGE 2014'!$A$9:$I$120,3,0)/VLOOKUP(C736+1,'IBGE 2014'!$A$9:$I$120,3,0)</f>
        <v>0.85922071543303169</v>
      </c>
      <c r="V736" s="80">
        <f t="shared" si="177"/>
        <v>232908.04164793791</v>
      </c>
      <c r="W736" s="80">
        <f t="shared" si="178"/>
        <v>109745.7309</v>
      </c>
      <c r="X736" s="80">
        <f t="shared" si="179"/>
        <v>123162.31074793791</v>
      </c>
      <c r="Y736" s="120"/>
    </row>
    <row r="737" spans="1:25">
      <c r="A737" s="77">
        <v>725</v>
      </c>
      <c r="B737" s="79">
        <v>2</v>
      </c>
      <c r="C737" s="78">
        <v>55</v>
      </c>
      <c r="D737" s="78">
        <f t="shared" si="165"/>
        <v>60</v>
      </c>
      <c r="E737" s="79">
        <f t="shared" si="166"/>
        <v>60</v>
      </c>
      <c r="F737" s="79">
        <v>17</v>
      </c>
      <c r="G737" s="79">
        <f t="shared" si="167"/>
        <v>13</v>
      </c>
      <c r="H737" s="79">
        <f t="shared" si="168"/>
        <v>5</v>
      </c>
      <c r="I737" s="80">
        <v>4577.96</v>
      </c>
      <c r="J737" s="80">
        <f>'Fator aplicado no salr'!$I$33*I737</f>
        <v>4047.0265434898624</v>
      </c>
      <c r="K737" s="79">
        <f t="shared" si="169"/>
        <v>5</v>
      </c>
      <c r="L737" s="92">
        <f t="shared" si="170"/>
        <v>0.74725817286605678</v>
      </c>
      <c r="M737" s="79">
        <f t="shared" si="171"/>
        <v>60</v>
      </c>
      <c r="N737" s="79">
        <f>VLOOKUP(D737,'IBGE 2014'!$A$9:$I$120,3,0)/VLOOKUP(C737,'IBGE 2014'!$A$9:$I$120,3,0)</f>
        <v>0.95546430055486298</v>
      </c>
      <c r="O737" s="79">
        <f>VLOOKUP(D737,'IBGE 2014'!$A$9:$I$120,6,0)</f>
        <v>11.482229001501651</v>
      </c>
      <c r="P737" s="80">
        <f t="shared" si="172"/>
        <v>431311.212111865</v>
      </c>
      <c r="Q737" s="80">
        <f t="shared" si="173"/>
        <v>63976.990999999995</v>
      </c>
      <c r="R737" s="80">
        <f t="shared" si="174"/>
        <v>367334.22111186502</v>
      </c>
      <c r="S737" s="80">
        <f t="shared" si="175"/>
        <v>4</v>
      </c>
      <c r="T737" s="80">
        <f t="shared" si="176"/>
        <v>0.79209366323802022</v>
      </c>
      <c r="U737" s="80">
        <f>VLOOKUP(D737,'IBGE 2014'!$A$9:$I$120,3,0)/VLOOKUP(C737+1,'IBGE 2014'!$A$9:$I$120,3,0)</f>
        <v>0.96301096710891343</v>
      </c>
      <c r="V737" s="80">
        <f t="shared" si="177"/>
        <v>460800.96649883129</v>
      </c>
      <c r="W737" s="80">
        <f t="shared" si="178"/>
        <v>51181.592799999999</v>
      </c>
      <c r="X737" s="80">
        <f t="shared" si="179"/>
        <v>409619.3736988313</v>
      </c>
      <c r="Y737" s="120"/>
    </row>
    <row r="738" spans="1:25">
      <c r="A738" s="77">
        <v>726</v>
      </c>
      <c r="B738" s="79">
        <v>1</v>
      </c>
      <c r="C738" s="78">
        <v>55</v>
      </c>
      <c r="D738" s="78">
        <f t="shared" si="165"/>
        <v>70</v>
      </c>
      <c r="E738" s="79">
        <f t="shared" si="166"/>
        <v>65</v>
      </c>
      <c r="F738" s="79">
        <v>17</v>
      </c>
      <c r="G738" s="79">
        <f t="shared" si="167"/>
        <v>18</v>
      </c>
      <c r="H738" s="79">
        <f t="shared" si="168"/>
        <v>15</v>
      </c>
      <c r="I738" s="80">
        <v>3272.08</v>
      </c>
      <c r="J738" s="80">
        <f>'Fator aplicado no salr'!$I$33*I738</f>
        <v>2892.5972731134193</v>
      </c>
      <c r="K738" s="79">
        <f t="shared" si="169"/>
        <v>15</v>
      </c>
      <c r="L738" s="92">
        <f t="shared" si="170"/>
        <v>0.41726506073553998</v>
      </c>
      <c r="M738" s="79">
        <f t="shared" si="171"/>
        <v>70</v>
      </c>
      <c r="N738" s="79">
        <f>VLOOKUP(D738,'IBGE 2014'!$A$9:$I$120,3,0)/VLOOKUP(C738,'IBGE 2014'!$A$9:$I$120,3,0)</f>
        <v>0.81183466248225811</v>
      </c>
      <c r="O738" s="79">
        <f>VLOOKUP(D738,'IBGE 2014'!$A$9:$I$120,6,0)</f>
        <v>9.1340168195096396</v>
      </c>
      <c r="P738" s="80">
        <f t="shared" si="172"/>
        <v>116351.70265418201</v>
      </c>
      <c r="Q738" s="80">
        <f t="shared" si="173"/>
        <v>137181.95400000003</v>
      </c>
      <c r="R738" s="80">
        <f t="shared" si="174"/>
        <v>-20830.251345818018</v>
      </c>
      <c r="S738" s="80">
        <f t="shared" si="175"/>
        <v>14</v>
      </c>
      <c r="T738" s="80">
        <f t="shared" si="176"/>
        <v>0.44230096437967248</v>
      </c>
      <c r="U738" s="80">
        <f>VLOOKUP(D738,'IBGE 2014'!$A$9:$I$120,3,0)/VLOOKUP(C738+1,'IBGE 2014'!$A$9:$I$120,3,0)</f>
        <v>0.81824688059570916</v>
      </c>
      <c r="V738" s="80">
        <f t="shared" si="177"/>
        <v>124306.94016580802</v>
      </c>
      <c r="W738" s="80">
        <f t="shared" si="178"/>
        <v>128036.49040000001</v>
      </c>
      <c r="X738" s="80">
        <f t="shared" si="179"/>
        <v>-3729.5502341919928</v>
      </c>
      <c r="Y738" s="120"/>
    </row>
    <row r="739" spans="1:25">
      <c r="A739" s="77">
        <v>727</v>
      </c>
      <c r="B739" s="79">
        <v>2</v>
      </c>
      <c r="C739" s="78">
        <v>57</v>
      </c>
      <c r="D739" s="78">
        <f t="shared" si="165"/>
        <v>60</v>
      </c>
      <c r="E739" s="79">
        <f t="shared" si="166"/>
        <v>60</v>
      </c>
      <c r="F739" s="79">
        <v>17</v>
      </c>
      <c r="G739" s="79">
        <f t="shared" si="167"/>
        <v>13</v>
      </c>
      <c r="H739" s="79">
        <f t="shared" si="168"/>
        <v>3</v>
      </c>
      <c r="I739" s="80">
        <v>11487.06</v>
      </c>
      <c r="J739" s="80">
        <f>'Fator aplicado no salr'!$I$33*I739</f>
        <v>10154.836810863497</v>
      </c>
      <c r="K739" s="79">
        <f t="shared" si="169"/>
        <v>3</v>
      </c>
      <c r="L739" s="92">
        <f t="shared" si="170"/>
        <v>0.83961928303230149</v>
      </c>
      <c r="M739" s="79">
        <f t="shared" si="171"/>
        <v>60</v>
      </c>
      <c r="N739" s="79">
        <f>VLOOKUP(D739,'IBGE 2014'!$A$9:$I$120,3,0)/VLOOKUP(C739,'IBGE 2014'!$A$9:$I$120,3,0)</f>
        <v>0.97119061291113273</v>
      </c>
      <c r="O739" s="79">
        <f>VLOOKUP(D739,'IBGE 2014'!$A$9:$I$120,6,0)</f>
        <v>11.482229001501651</v>
      </c>
      <c r="P739" s="80">
        <f t="shared" si="172"/>
        <v>1236031.0634240576</v>
      </c>
      <c r="Q739" s="80">
        <f t="shared" si="173"/>
        <v>154097.84253729053</v>
      </c>
      <c r="R739" s="80">
        <f t="shared" si="174"/>
        <v>1081933.2208867669</v>
      </c>
      <c r="S739" s="80">
        <f t="shared" si="175"/>
        <v>2</v>
      </c>
      <c r="T739" s="80">
        <f t="shared" si="176"/>
        <v>0.88999644001423972</v>
      </c>
      <c r="U739" s="80">
        <f>VLOOKUP(D739,'IBGE 2014'!$A$9:$I$120,3,0)/VLOOKUP(C739+1,'IBGE 2014'!$A$9:$I$120,3,0)</f>
        <v>0.98004855256890711</v>
      </c>
      <c r="V739" s="80">
        <f t="shared" si="177"/>
        <v>1322142.8057962372</v>
      </c>
      <c r="W739" s="80">
        <f t="shared" si="178"/>
        <v>126016.84311084374</v>
      </c>
      <c r="X739" s="80">
        <f t="shared" si="179"/>
        <v>1196125.9626853934</v>
      </c>
      <c r="Y739" s="120"/>
    </row>
    <row r="740" spans="1:25">
      <c r="A740" s="77">
        <v>728</v>
      </c>
      <c r="B740" s="79">
        <v>2</v>
      </c>
      <c r="C740" s="78">
        <v>45</v>
      </c>
      <c r="D740" s="78">
        <f t="shared" si="165"/>
        <v>58</v>
      </c>
      <c r="E740" s="79">
        <f t="shared" si="166"/>
        <v>60</v>
      </c>
      <c r="F740" s="79">
        <v>17</v>
      </c>
      <c r="G740" s="79">
        <f t="shared" si="167"/>
        <v>13</v>
      </c>
      <c r="H740" s="79">
        <f t="shared" si="168"/>
        <v>13</v>
      </c>
      <c r="I740" s="80">
        <v>2547.34</v>
      </c>
      <c r="J740" s="80">
        <f>'Fator aplicado no salr'!$I$33*I740</f>
        <v>2251.9097142162591</v>
      </c>
      <c r="K740" s="79">
        <f t="shared" si="169"/>
        <v>13</v>
      </c>
      <c r="L740" s="92">
        <f t="shared" si="170"/>
        <v>0.46883902224245294</v>
      </c>
      <c r="M740" s="79">
        <f t="shared" si="171"/>
        <v>58</v>
      </c>
      <c r="N740" s="79">
        <f>VLOOKUP(D740,'IBGE 2014'!$A$9:$I$120,3,0)/VLOOKUP(C740,'IBGE 2014'!$A$9:$I$120,3,0)</f>
        <v>0.92375508752276414</v>
      </c>
      <c r="O740" s="79">
        <f>VLOOKUP(D740,'IBGE 2014'!$A$9:$I$120,6,0)</f>
        <v>11.890960856490537</v>
      </c>
      <c r="P740" s="80">
        <f t="shared" si="172"/>
        <v>150761.99334207937</v>
      </c>
      <c r="Q740" s="80">
        <f t="shared" si="173"/>
        <v>92557.598899999997</v>
      </c>
      <c r="R740" s="80">
        <f t="shared" si="174"/>
        <v>58204.39444207937</v>
      </c>
      <c r="S740" s="80">
        <f t="shared" si="175"/>
        <v>12</v>
      </c>
      <c r="T740" s="80">
        <f t="shared" si="176"/>
        <v>0.49696936357700011</v>
      </c>
      <c r="U740" s="80">
        <f>VLOOKUP(D740,'IBGE 2014'!$A$9:$I$120,3,0)/VLOOKUP(C740+1,'IBGE 2014'!$A$9:$I$120,3,0)</f>
        <v>0.92724803881572926</v>
      </c>
      <c r="V740" s="80">
        <f t="shared" si="177"/>
        <v>160411.9862668741</v>
      </c>
      <c r="W740" s="80">
        <f t="shared" si="178"/>
        <v>85437.783599999995</v>
      </c>
      <c r="X740" s="80">
        <f t="shared" si="179"/>
        <v>74974.202666874102</v>
      </c>
      <c r="Y740" s="120"/>
    </row>
    <row r="741" spans="1:25">
      <c r="A741" s="77">
        <v>729</v>
      </c>
      <c r="B741" s="79">
        <v>2</v>
      </c>
      <c r="C741" s="78">
        <v>56</v>
      </c>
      <c r="D741" s="78">
        <f t="shared" si="165"/>
        <v>60</v>
      </c>
      <c r="E741" s="79">
        <f t="shared" si="166"/>
        <v>60</v>
      </c>
      <c r="F741" s="79">
        <v>17</v>
      </c>
      <c r="G741" s="79">
        <f t="shared" si="167"/>
        <v>13</v>
      </c>
      <c r="H741" s="79">
        <f t="shared" si="168"/>
        <v>4</v>
      </c>
      <c r="I741" s="80">
        <v>2547.34</v>
      </c>
      <c r="J741" s="80">
        <f>'Fator aplicado no salr'!$I$33*I741</f>
        <v>2251.9097142162591</v>
      </c>
      <c r="K741" s="79">
        <f t="shared" si="169"/>
        <v>4</v>
      </c>
      <c r="L741" s="92">
        <f t="shared" si="170"/>
        <v>0.79209366323802022</v>
      </c>
      <c r="M741" s="79">
        <f t="shared" si="171"/>
        <v>60</v>
      </c>
      <c r="N741" s="79">
        <f>VLOOKUP(D741,'IBGE 2014'!$A$9:$I$120,3,0)/VLOOKUP(C741,'IBGE 2014'!$A$9:$I$120,3,0)</f>
        <v>0.96301096710891343</v>
      </c>
      <c r="O741" s="79">
        <f>VLOOKUP(D741,'IBGE 2014'!$A$9:$I$120,6,0)</f>
        <v>11.482229001501651</v>
      </c>
      <c r="P741" s="80">
        <f t="shared" si="172"/>
        <v>256406.0703896785</v>
      </c>
      <c r="Q741" s="80">
        <f t="shared" si="173"/>
        <v>28479.261199999997</v>
      </c>
      <c r="R741" s="80">
        <f t="shared" si="174"/>
        <v>227926.80918967849</v>
      </c>
      <c r="S741" s="80">
        <f t="shared" si="175"/>
        <v>3</v>
      </c>
      <c r="T741" s="80">
        <f t="shared" si="176"/>
        <v>0.83961928303230149</v>
      </c>
      <c r="U741" s="80">
        <f>VLOOKUP(D741,'IBGE 2014'!$A$9:$I$120,3,0)/VLOOKUP(C741+1,'IBGE 2014'!$A$9:$I$120,3,0)</f>
        <v>0.97119061291113273</v>
      </c>
      <c r="V741" s="80">
        <f t="shared" si="177"/>
        <v>274098.97476836015</v>
      </c>
      <c r="W741" s="80">
        <f t="shared" si="178"/>
        <v>21359.445899999999</v>
      </c>
      <c r="X741" s="80">
        <f t="shared" si="179"/>
        <v>252739.52886836015</v>
      </c>
      <c r="Y741" s="120"/>
    </row>
    <row r="742" spans="1:25">
      <c r="A742" s="77">
        <v>730</v>
      </c>
      <c r="B742" s="79">
        <v>2</v>
      </c>
      <c r="C742" s="78">
        <v>64</v>
      </c>
      <c r="D742" s="78">
        <f t="shared" si="165"/>
        <v>70</v>
      </c>
      <c r="E742" s="79">
        <f t="shared" si="166"/>
        <v>60</v>
      </c>
      <c r="F742" s="79">
        <v>17</v>
      </c>
      <c r="G742" s="79">
        <f t="shared" si="167"/>
        <v>13</v>
      </c>
      <c r="H742" s="79">
        <f t="shared" si="168"/>
        <v>6</v>
      </c>
      <c r="I742" s="80">
        <v>2355.09</v>
      </c>
      <c r="J742" s="80">
        <f>'Fator aplicado no salr'!$I$33*I742</f>
        <v>2081.9560988535372</v>
      </c>
      <c r="K742" s="79">
        <f t="shared" si="169"/>
        <v>6</v>
      </c>
      <c r="L742" s="92">
        <f t="shared" si="170"/>
        <v>0.70496054043967604</v>
      </c>
      <c r="M742" s="79">
        <f t="shared" si="171"/>
        <v>70</v>
      </c>
      <c r="N742" s="79">
        <f>VLOOKUP(D742,'IBGE 2014'!$A$9:$I$120,3,0)/VLOOKUP(C742,'IBGE 2014'!$A$9:$I$120,3,0)</f>
        <v>0.89330498213394294</v>
      </c>
      <c r="O742" s="79">
        <f>VLOOKUP(D742,'IBGE 2014'!$A$9:$I$120,6,0)</f>
        <v>9.1340168195096396</v>
      </c>
      <c r="P742" s="80">
        <f t="shared" si="172"/>
        <v>155683.03568338373</v>
      </c>
      <c r="Q742" s="80">
        <f t="shared" si="173"/>
        <v>39494.859300000004</v>
      </c>
      <c r="R742" s="80">
        <f t="shared" si="174"/>
        <v>116188.17638338372</v>
      </c>
      <c r="S742" s="80">
        <f t="shared" si="175"/>
        <v>5</v>
      </c>
      <c r="T742" s="80">
        <f t="shared" si="176"/>
        <v>0.74725817286605678</v>
      </c>
      <c r="U742" s="80">
        <f>VLOOKUP(D742,'IBGE 2014'!$A$9:$I$120,3,0)/VLOOKUP(C742+1,'IBGE 2014'!$A$9:$I$120,3,0)</f>
        <v>0.90694126620900062</v>
      </c>
      <c r="V742" s="80">
        <f t="shared" si="177"/>
        <v>167543.1064125699</v>
      </c>
      <c r="W742" s="80">
        <f t="shared" si="178"/>
        <v>32912.382750000004</v>
      </c>
      <c r="X742" s="80">
        <f t="shared" si="179"/>
        <v>134630.72366256989</v>
      </c>
      <c r="Y742" s="120"/>
    </row>
    <row r="743" spans="1:25">
      <c r="A743" s="77">
        <v>731</v>
      </c>
      <c r="B743" s="79">
        <v>2</v>
      </c>
      <c r="C743" s="78">
        <v>43</v>
      </c>
      <c r="D743" s="78">
        <f t="shared" si="165"/>
        <v>56</v>
      </c>
      <c r="E743" s="79">
        <f t="shared" si="166"/>
        <v>60</v>
      </c>
      <c r="F743" s="79">
        <v>17</v>
      </c>
      <c r="G743" s="79">
        <f t="shared" si="167"/>
        <v>13</v>
      </c>
      <c r="H743" s="79">
        <f t="shared" si="168"/>
        <v>13</v>
      </c>
      <c r="I743" s="80">
        <v>2547.34</v>
      </c>
      <c r="J743" s="80">
        <f>'Fator aplicado no salr'!$I$33*I743</f>
        <v>2251.9097142162591</v>
      </c>
      <c r="K743" s="79">
        <f t="shared" si="169"/>
        <v>13</v>
      </c>
      <c r="L743" s="92">
        <f t="shared" si="170"/>
        <v>0.46883902224245294</v>
      </c>
      <c r="M743" s="79">
        <f t="shared" si="171"/>
        <v>56</v>
      </c>
      <c r="N743" s="79">
        <f>VLOOKUP(D743,'IBGE 2014'!$A$9:$I$120,3,0)/VLOOKUP(C743,'IBGE 2014'!$A$9:$I$120,3,0)</f>
        <v>0.93377895874055317</v>
      </c>
      <c r="O743" s="79">
        <f>VLOOKUP(D743,'IBGE 2014'!$A$9:$I$120,6,0)</f>
        <v>12.276875927517381</v>
      </c>
      <c r="P743" s="80">
        <f t="shared" si="172"/>
        <v>157343.94274771743</v>
      </c>
      <c r="Q743" s="80">
        <f t="shared" si="173"/>
        <v>92557.598899999997</v>
      </c>
      <c r="R743" s="80">
        <f t="shared" si="174"/>
        <v>64786.343847717435</v>
      </c>
      <c r="S743" s="80">
        <f t="shared" si="175"/>
        <v>12</v>
      </c>
      <c r="T743" s="80">
        <f t="shared" si="176"/>
        <v>0.49696936357700011</v>
      </c>
      <c r="U743" s="80">
        <f>VLOOKUP(D743,'IBGE 2014'!$A$9:$I$120,3,0)/VLOOKUP(C743+1,'IBGE 2014'!$A$9:$I$120,3,0)</f>
        <v>0.9368152239013493</v>
      </c>
      <c r="V743" s="80">
        <f t="shared" si="177"/>
        <v>167326.89417498413</v>
      </c>
      <c r="W743" s="80">
        <f t="shared" si="178"/>
        <v>85437.783599999995</v>
      </c>
      <c r="X743" s="80">
        <f t="shared" si="179"/>
        <v>81889.110574984137</v>
      </c>
      <c r="Y743" s="120"/>
    </row>
    <row r="744" spans="1:25">
      <c r="A744" s="77">
        <v>732</v>
      </c>
      <c r="B744" s="79">
        <v>2</v>
      </c>
      <c r="C744" s="78">
        <v>42</v>
      </c>
      <c r="D744" s="78">
        <f t="shared" si="165"/>
        <v>55</v>
      </c>
      <c r="E744" s="79">
        <f t="shared" si="166"/>
        <v>60</v>
      </c>
      <c r="F744" s="79">
        <v>17</v>
      </c>
      <c r="G744" s="79">
        <f t="shared" si="167"/>
        <v>13</v>
      </c>
      <c r="H744" s="79">
        <f t="shared" si="168"/>
        <v>13</v>
      </c>
      <c r="I744" s="80">
        <v>2547.34</v>
      </c>
      <c r="J744" s="80">
        <f>'Fator aplicado no salr'!$I$33*I744</f>
        <v>2251.9097142162591</v>
      </c>
      <c r="K744" s="79">
        <f t="shared" si="169"/>
        <v>13</v>
      </c>
      <c r="L744" s="92">
        <f t="shared" si="170"/>
        <v>0.46883902224245294</v>
      </c>
      <c r="M744" s="79">
        <f t="shared" si="171"/>
        <v>55</v>
      </c>
      <c r="N744" s="79">
        <f>VLOOKUP(D744,'IBGE 2014'!$A$9:$I$120,3,0)/VLOOKUP(C744,'IBGE 2014'!$A$9:$I$120,3,0)</f>
        <v>0.93831455410920073</v>
      </c>
      <c r="O744" s="79">
        <f>VLOOKUP(D744,'IBGE 2014'!$A$9:$I$120,6,0)</f>
        <v>12.461864196915771</v>
      </c>
      <c r="P744" s="80">
        <f t="shared" si="172"/>
        <v>160490.57947278302</v>
      </c>
      <c r="Q744" s="80">
        <f t="shared" si="173"/>
        <v>92557.598899999997</v>
      </c>
      <c r="R744" s="80">
        <f t="shared" si="174"/>
        <v>67932.980572783024</v>
      </c>
      <c r="S744" s="80">
        <f t="shared" si="175"/>
        <v>12</v>
      </c>
      <c r="T744" s="80">
        <f t="shared" si="176"/>
        <v>0.49696936357700011</v>
      </c>
      <c r="U744" s="80">
        <f>VLOOKUP(D744,'IBGE 2014'!$A$9:$I$120,3,0)/VLOOKUP(C744+1,'IBGE 2014'!$A$9:$I$120,3,0)</f>
        <v>0.9411543451707014</v>
      </c>
      <c r="V744" s="80">
        <f t="shared" si="177"/>
        <v>170634.87921229287</v>
      </c>
      <c r="W744" s="80">
        <f t="shared" si="178"/>
        <v>85437.783599999995</v>
      </c>
      <c r="X744" s="80">
        <f t="shared" si="179"/>
        <v>85197.095612292876</v>
      </c>
      <c r="Y744" s="120"/>
    </row>
    <row r="745" spans="1:25">
      <c r="A745" s="77">
        <v>733</v>
      </c>
      <c r="B745" s="79">
        <v>2</v>
      </c>
      <c r="C745" s="78">
        <v>55</v>
      </c>
      <c r="D745" s="78">
        <f t="shared" si="165"/>
        <v>60</v>
      </c>
      <c r="E745" s="79">
        <f t="shared" si="166"/>
        <v>60</v>
      </c>
      <c r="F745" s="79">
        <v>17</v>
      </c>
      <c r="G745" s="79">
        <f t="shared" si="167"/>
        <v>13</v>
      </c>
      <c r="H745" s="79">
        <f t="shared" si="168"/>
        <v>5</v>
      </c>
      <c r="I745" s="80">
        <v>2547.34</v>
      </c>
      <c r="J745" s="80">
        <f>'Fator aplicado no salr'!$I$33*I745</f>
        <v>2251.9097142162591</v>
      </c>
      <c r="K745" s="79">
        <f t="shared" si="169"/>
        <v>5</v>
      </c>
      <c r="L745" s="92">
        <f t="shared" si="170"/>
        <v>0.74725817286605678</v>
      </c>
      <c r="M745" s="79">
        <f t="shared" si="171"/>
        <v>60</v>
      </c>
      <c r="N745" s="79">
        <f>VLOOKUP(D745,'IBGE 2014'!$A$9:$I$120,3,0)/VLOOKUP(C745,'IBGE 2014'!$A$9:$I$120,3,0)</f>
        <v>0.95546430055486298</v>
      </c>
      <c r="O745" s="79">
        <f>VLOOKUP(D745,'IBGE 2014'!$A$9:$I$120,6,0)</f>
        <v>11.482229001501651</v>
      </c>
      <c r="P745" s="80">
        <f t="shared" si="172"/>
        <v>239996.92069416028</v>
      </c>
      <c r="Q745" s="80">
        <f t="shared" si="173"/>
        <v>35599.076499999996</v>
      </c>
      <c r="R745" s="80">
        <f t="shared" si="174"/>
        <v>204397.84419416028</v>
      </c>
      <c r="S745" s="80">
        <f t="shared" si="175"/>
        <v>4</v>
      </c>
      <c r="T745" s="80">
        <f t="shared" si="176"/>
        <v>0.79209366323802022</v>
      </c>
      <c r="U745" s="80">
        <f>VLOOKUP(D745,'IBGE 2014'!$A$9:$I$120,3,0)/VLOOKUP(C745+1,'IBGE 2014'!$A$9:$I$120,3,0)</f>
        <v>0.96301096710891343</v>
      </c>
      <c r="V745" s="80">
        <f t="shared" si="177"/>
        <v>256406.0703896785</v>
      </c>
      <c r="W745" s="80">
        <f t="shared" si="178"/>
        <v>28479.261199999997</v>
      </c>
      <c r="X745" s="80">
        <f t="shared" si="179"/>
        <v>227926.80918967849</v>
      </c>
      <c r="Y745" s="120"/>
    </row>
    <row r="746" spans="1:25">
      <c r="A746" s="77">
        <v>734</v>
      </c>
      <c r="B746" s="79">
        <v>2</v>
      </c>
      <c r="C746" s="78">
        <v>48</v>
      </c>
      <c r="D746" s="78">
        <f t="shared" si="165"/>
        <v>60</v>
      </c>
      <c r="E746" s="79">
        <f t="shared" si="166"/>
        <v>60</v>
      </c>
      <c r="F746" s="79">
        <v>15</v>
      </c>
      <c r="G746" s="79">
        <f t="shared" si="167"/>
        <v>15</v>
      </c>
      <c r="H746" s="79">
        <f t="shared" si="168"/>
        <v>12</v>
      </c>
      <c r="I746" s="80">
        <v>1599.06</v>
      </c>
      <c r="J746" s="80">
        <f>'Fator aplicado no salr'!$I$33*I746</f>
        <v>1413.6074287745851</v>
      </c>
      <c r="K746" s="79">
        <f t="shared" si="169"/>
        <v>12</v>
      </c>
      <c r="L746" s="92">
        <f t="shared" si="170"/>
        <v>0.49696936357700011</v>
      </c>
      <c r="M746" s="79">
        <f t="shared" si="171"/>
        <v>60</v>
      </c>
      <c r="N746" s="79">
        <f>VLOOKUP(D746,'IBGE 2014'!$A$9:$I$120,3,0)/VLOOKUP(C746,'IBGE 2014'!$A$9:$I$120,3,0)</f>
        <v>0.91646859270948466</v>
      </c>
      <c r="O746" s="79">
        <f>VLOOKUP(D746,'IBGE 2014'!$A$9:$I$120,6,0)</f>
        <v>11.482229001501651</v>
      </c>
      <c r="P746" s="80">
        <f t="shared" si="172"/>
        <v>96104.910464788351</v>
      </c>
      <c r="Q746" s="80">
        <f t="shared" si="173"/>
        <v>53632.472399999999</v>
      </c>
      <c r="R746" s="80">
        <f t="shared" si="174"/>
        <v>42472.438064788352</v>
      </c>
      <c r="S746" s="80">
        <f t="shared" si="175"/>
        <v>11</v>
      </c>
      <c r="T746" s="80">
        <f t="shared" si="176"/>
        <v>0.52678752539162021</v>
      </c>
      <c r="U746" s="80">
        <f>VLOOKUP(D746,'IBGE 2014'!$A$9:$I$120,3,0)/VLOOKUP(C746+1,'IBGE 2014'!$A$9:$I$120,3,0)</f>
        <v>0.92081167538083242</v>
      </c>
      <c r="V746" s="80">
        <f t="shared" si="177"/>
        <v>102353.9658430897</v>
      </c>
      <c r="W746" s="80">
        <f t="shared" si="178"/>
        <v>49163.099699999999</v>
      </c>
      <c r="X746" s="80">
        <f t="shared" si="179"/>
        <v>53190.866143089697</v>
      </c>
      <c r="Y746" s="120"/>
    </row>
    <row r="747" spans="1:25">
      <c r="A747" s="77">
        <v>735</v>
      </c>
      <c r="B747" s="79">
        <v>1</v>
      </c>
      <c r="C747" s="78">
        <v>46</v>
      </c>
      <c r="D747" s="78">
        <f t="shared" si="165"/>
        <v>65</v>
      </c>
      <c r="E747" s="79">
        <f t="shared" si="166"/>
        <v>65</v>
      </c>
      <c r="F747" s="79">
        <v>15</v>
      </c>
      <c r="G747" s="79">
        <f t="shared" si="167"/>
        <v>20</v>
      </c>
      <c r="H747" s="79">
        <f t="shared" si="168"/>
        <v>19</v>
      </c>
      <c r="I747" s="80">
        <v>1392.24</v>
      </c>
      <c r="J747" s="80">
        <f>'Fator aplicado no salr'!$I$33*I747</f>
        <v>1230.7735836285869</v>
      </c>
      <c r="K747" s="79">
        <f t="shared" si="169"/>
        <v>19</v>
      </c>
      <c r="L747" s="92">
        <f t="shared" si="170"/>
        <v>0.33051301049924886</v>
      </c>
      <c r="M747" s="79">
        <f t="shared" si="171"/>
        <v>65</v>
      </c>
      <c r="N747" s="79">
        <f>VLOOKUP(D747,'IBGE 2014'!$A$9:$I$120,3,0)/VLOOKUP(C747,'IBGE 2014'!$A$9:$I$120,3,0)</f>
        <v>0.85136830361096849</v>
      </c>
      <c r="O747" s="79">
        <f>VLOOKUP(D747,'IBGE 2014'!$A$9:$I$120,6,0)</f>
        <v>10.361611814973374</v>
      </c>
      <c r="P747" s="80">
        <f t="shared" si="172"/>
        <v>46650.346507025948</v>
      </c>
      <c r="Q747" s="80">
        <f t="shared" si="173"/>
        <v>73934.905199999994</v>
      </c>
      <c r="R747" s="80">
        <f t="shared" si="174"/>
        <v>-27284.558692974046</v>
      </c>
      <c r="S747" s="80">
        <f t="shared" si="175"/>
        <v>18</v>
      </c>
      <c r="T747" s="80">
        <f t="shared" si="176"/>
        <v>0.35034379112920383</v>
      </c>
      <c r="U747" s="80">
        <f>VLOOKUP(D747,'IBGE 2014'!$A$9:$I$120,3,0)/VLOOKUP(C747+1,'IBGE 2014'!$A$9:$I$120,3,0)</f>
        <v>0.85484119100844658</v>
      </c>
      <c r="V747" s="80">
        <f t="shared" si="177"/>
        <v>49651.08033253724</v>
      </c>
      <c r="W747" s="80">
        <f t="shared" si="178"/>
        <v>70043.594400000002</v>
      </c>
      <c r="X747" s="80">
        <f t="shared" si="179"/>
        <v>-20392.514067462762</v>
      </c>
      <c r="Y747" s="120"/>
    </row>
    <row r="748" spans="1:25">
      <c r="A748" s="77">
        <v>736</v>
      </c>
      <c r="B748" s="79">
        <v>1</v>
      </c>
      <c r="C748" s="78">
        <v>43</v>
      </c>
      <c r="D748" s="78">
        <f t="shared" si="165"/>
        <v>63</v>
      </c>
      <c r="E748" s="79">
        <f t="shared" si="166"/>
        <v>65</v>
      </c>
      <c r="F748" s="79">
        <v>15</v>
      </c>
      <c r="G748" s="79">
        <f t="shared" si="167"/>
        <v>20</v>
      </c>
      <c r="H748" s="79">
        <f t="shared" si="168"/>
        <v>20</v>
      </c>
      <c r="I748" s="80">
        <v>1812.22</v>
      </c>
      <c r="J748" s="80">
        <f>'Fator aplicado no salr'!$I$33*I748</f>
        <v>1602.0459861255229</v>
      </c>
      <c r="K748" s="79">
        <f t="shared" si="169"/>
        <v>20</v>
      </c>
      <c r="L748" s="92">
        <f t="shared" si="170"/>
        <v>0.31180472688608379</v>
      </c>
      <c r="M748" s="79">
        <f t="shared" si="171"/>
        <v>63</v>
      </c>
      <c r="N748" s="79">
        <f>VLOOKUP(D748,'IBGE 2014'!$A$9:$I$120,3,0)/VLOOKUP(C748,'IBGE 2014'!$A$9:$I$120,3,0)</f>
        <v>0.86735856442806991</v>
      </c>
      <c r="O748" s="79">
        <f>VLOOKUP(D748,'IBGE 2014'!$A$9:$I$120,6,0)</f>
        <v>10.825249101319233</v>
      </c>
      <c r="P748" s="80">
        <f t="shared" si="172"/>
        <v>60973.004398790894</v>
      </c>
      <c r="Q748" s="80">
        <f t="shared" si="173"/>
        <v>101303.098</v>
      </c>
      <c r="R748" s="80">
        <f t="shared" si="174"/>
        <v>-40330.093601209104</v>
      </c>
      <c r="S748" s="80">
        <f t="shared" si="175"/>
        <v>19</v>
      </c>
      <c r="T748" s="80">
        <f t="shared" si="176"/>
        <v>0.33051301049924886</v>
      </c>
      <c r="U748" s="80">
        <f>VLOOKUP(D748,'IBGE 2014'!$A$9:$I$120,3,0)/VLOOKUP(C748+1,'IBGE 2014'!$A$9:$I$120,3,0)</f>
        <v>0.87017885778169513</v>
      </c>
      <c r="V748" s="80">
        <f t="shared" si="177"/>
        <v>64841.539346231555</v>
      </c>
      <c r="W748" s="80">
        <f t="shared" si="178"/>
        <v>96237.943099999989</v>
      </c>
      <c r="X748" s="80">
        <f t="shared" si="179"/>
        <v>-31396.403753768434</v>
      </c>
      <c r="Y748" s="120"/>
    </row>
    <row r="749" spans="1:25">
      <c r="A749" s="77">
        <v>737</v>
      </c>
      <c r="B749" s="79">
        <v>1</v>
      </c>
      <c r="C749" s="78">
        <v>49</v>
      </c>
      <c r="D749" s="78">
        <f t="shared" si="165"/>
        <v>65</v>
      </c>
      <c r="E749" s="79">
        <f t="shared" si="166"/>
        <v>65</v>
      </c>
      <c r="F749" s="79">
        <v>15</v>
      </c>
      <c r="G749" s="79">
        <f t="shared" si="167"/>
        <v>20</v>
      </c>
      <c r="H749" s="79">
        <f t="shared" si="168"/>
        <v>16</v>
      </c>
      <c r="I749" s="80">
        <v>1453.9</v>
      </c>
      <c r="J749" s="80">
        <f>'Fator aplicado no salr'!$I$33*I749</f>
        <v>1285.2825039056504</v>
      </c>
      <c r="K749" s="79">
        <f t="shared" si="169"/>
        <v>16</v>
      </c>
      <c r="L749" s="92">
        <f t="shared" si="170"/>
        <v>0.39364628371277355</v>
      </c>
      <c r="M749" s="79">
        <f t="shared" si="171"/>
        <v>65</v>
      </c>
      <c r="N749" s="79">
        <f>VLOOKUP(D749,'IBGE 2014'!$A$9:$I$120,3,0)/VLOOKUP(C749,'IBGE 2014'!$A$9:$I$120,3,0)</f>
        <v>0.86267016730913937</v>
      </c>
      <c r="O749" s="79">
        <f>VLOOKUP(D749,'IBGE 2014'!$A$9:$I$120,6,0)</f>
        <v>10.361611814973374</v>
      </c>
      <c r="P749" s="80">
        <f t="shared" si="172"/>
        <v>58792.266272682704</v>
      </c>
      <c r="Q749" s="80">
        <f t="shared" si="173"/>
        <v>65018.408000000003</v>
      </c>
      <c r="R749" s="80">
        <f t="shared" si="174"/>
        <v>-6226.1417273172992</v>
      </c>
      <c r="S749" s="80">
        <f t="shared" si="175"/>
        <v>15</v>
      </c>
      <c r="T749" s="80">
        <f t="shared" si="176"/>
        <v>0.41726506073553998</v>
      </c>
      <c r="U749" s="80">
        <f>VLOOKUP(D749,'IBGE 2014'!$A$9:$I$120,3,0)/VLOOKUP(C749+1,'IBGE 2014'!$A$9:$I$120,3,0)</f>
        <v>0.86707163383355657</v>
      </c>
      <c r="V749" s="80">
        <f t="shared" si="177"/>
        <v>62637.76678960854</v>
      </c>
      <c r="W749" s="80">
        <f t="shared" si="178"/>
        <v>60954.7575</v>
      </c>
      <c r="X749" s="80">
        <f t="shared" si="179"/>
        <v>1683.0092896085407</v>
      </c>
      <c r="Y749" s="120"/>
    </row>
    <row r="750" spans="1:25">
      <c r="A750" s="77">
        <v>738</v>
      </c>
      <c r="B750" s="79">
        <v>1</v>
      </c>
      <c r="C750" s="78">
        <v>50</v>
      </c>
      <c r="D750" s="78">
        <f t="shared" si="165"/>
        <v>65</v>
      </c>
      <c r="E750" s="79">
        <f t="shared" si="166"/>
        <v>65</v>
      </c>
      <c r="F750" s="79">
        <v>15</v>
      </c>
      <c r="G750" s="79">
        <f t="shared" si="167"/>
        <v>20</v>
      </c>
      <c r="H750" s="79">
        <f t="shared" si="168"/>
        <v>15</v>
      </c>
      <c r="I750" s="80">
        <v>1392.24</v>
      </c>
      <c r="J750" s="80">
        <f>'Fator aplicado no salr'!$I$33*I750</f>
        <v>1230.7735836285869</v>
      </c>
      <c r="K750" s="79">
        <f t="shared" si="169"/>
        <v>15</v>
      </c>
      <c r="L750" s="92">
        <f t="shared" si="170"/>
        <v>0.41726506073553998</v>
      </c>
      <c r="M750" s="79">
        <f t="shared" si="171"/>
        <v>65</v>
      </c>
      <c r="N750" s="79">
        <f>VLOOKUP(D750,'IBGE 2014'!$A$9:$I$120,3,0)/VLOOKUP(C750,'IBGE 2014'!$A$9:$I$120,3,0)</f>
        <v>0.86707163383355657</v>
      </c>
      <c r="O750" s="79">
        <f>VLOOKUP(D750,'IBGE 2014'!$A$9:$I$120,6,0)</f>
        <v>10.361611814973374</v>
      </c>
      <c r="P750" s="80">
        <f t="shared" si="172"/>
        <v>59981.294748720386</v>
      </c>
      <c r="Q750" s="80">
        <f t="shared" si="173"/>
        <v>58369.661999999997</v>
      </c>
      <c r="R750" s="80">
        <f t="shared" si="174"/>
        <v>1611.6327487203889</v>
      </c>
      <c r="S750" s="80">
        <f t="shared" si="175"/>
        <v>14</v>
      </c>
      <c r="T750" s="80">
        <f t="shared" si="176"/>
        <v>0.44230096437967248</v>
      </c>
      <c r="U750" s="80">
        <f>VLOOKUP(D750,'IBGE 2014'!$A$9:$I$120,3,0)/VLOOKUP(C750+1,'IBGE 2014'!$A$9:$I$120,3,0)</f>
        <v>0.87183487462980414</v>
      </c>
      <c r="V750" s="80">
        <f t="shared" si="177"/>
        <v>63929.448847899526</v>
      </c>
      <c r="W750" s="80">
        <f t="shared" si="178"/>
        <v>54478.351199999997</v>
      </c>
      <c r="X750" s="80">
        <f t="shared" si="179"/>
        <v>9451.097647899529</v>
      </c>
      <c r="Y750" s="120"/>
    </row>
    <row r="751" spans="1:25">
      <c r="A751" s="77">
        <v>739</v>
      </c>
      <c r="B751" s="79">
        <v>1</v>
      </c>
      <c r="C751" s="78">
        <v>55</v>
      </c>
      <c r="D751" s="78">
        <f t="shared" si="165"/>
        <v>70</v>
      </c>
      <c r="E751" s="79">
        <f t="shared" si="166"/>
        <v>65</v>
      </c>
      <c r="F751" s="79">
        <v>15</v>
      </c>
      <c r="G751" s="79">
        <f t="shared" si="167"/>
        <v>20</v>
      </c>
      <c r="H751" s="79">
        <f t="shared" si="168"/>
        <v>15</v>
      </c>
      <c r="I751" s="80">
        <v>1610.86</v>
      </c>
      <c r="J751" s="80">
        <f>'Fator aplicado no salr'!$I$33*I751</f>
        <v>1424.0389120582265</v>
      </c>
      <c r="K751" s="79">
        <f t="shared" si="169"/>
        <v>15</v>
      </c>
      <c r="L751" s="92">
        <f t="shared" si="170"/>
        <v>0.41726506073553998</v>
      </c>
      <c r="M751" s="79">
        <f t="shared" si="171"/>
        <v>70</v>
      </c>
      <c r="N751" s="79">
        <f>VLOOKUP(D751,'IBGE 2014'!$A$9:$I$120,3,0)/VLOOKUP(C751,'IBGE 2014'!$A$9:$I$120,3,0)</f>
        <v>0.81183466248225811</v>
      </c>
      <c r="O751" s="79">
        <f>VLOOKUP(D751,'IBGE 2014'!$A$9:$I$120,6,0)</f>
        <v>9.1340168195096396</v>
      </c>
      <c r="P751" s="80">
        <f t="shared" si="172"/>
        <v>57280.477169725564</v>
      </c>
      <c r="Q751" s="80">
        <f t="shared" si="173"/>
        <v>67535.305499999988</v>
      </c>
      <c r="R751" s="80">
        <f t="shared" si="174"/>
        <v>-10254.828330274424</v>
      </c>
      <c r="S751" s="80">
        <f t="shared" si="175"/>
        <v>14</v>
      </c>
      <c r="T751" s="80">
        <f t="shared" si="176"/>
        <v>0.44230096437967248</v>
      </c>
      <c r="U751" s="80">
        <f>VLOOKUP(D751,'IBGE 2014'!$A$9:$I$120,3,0)/VLOOKUP(C751+1,'IBGE 2014'!$A$9:$I$120,3,0)</f>
        <v>0.81824688059570916</v>
      </c>
      <c r="V751" s="80">
        <f t="shared" si="177"/>
        <v>61196.877104316969</v>
      </c>
      <c r="W751" s="80">
        <f t="shared" si="178"/>
        <v>63032.951799999995</v>
      </c>
      <c r="X751" s="80">
        <f t="shared" si="179"/>
        <v>-1836.0746956830262</v>
      </c>
      <c r="Y751" s="120"/>
    </row>
    <row r="752" spans="1:25">
      <c r="A752" s="77">
        <v>740</v>
      </c>
      <c r="B752" s="79">
        <v>1</v>
      </c>
      <c r="C752" s="78">
        <v>46</v>
      </c>
      <c r="D752" s="78">
        <f t="shared" si="165"/>
        <v>65</v>
      </c>
      <c r="E752" s="79">
        <f t="shared" si="166"/>
        <v>65</v>
      </c>
      <c r="F752" s="79">
        <v>15</v>
      </c>
      <c r="G752" s="79">
        <f t="shared" si="167"/>
        <v>20</v>
      </c>
      <c r="H752" s="79">
        <f t="shared" si="168"/>
        <v>19</v>
      </c>
      <c r="I752" s="80">
        <v>1392.24</v>
      </c>
      <c r="J752" s="80">
        <f>'Fator aplicado no salr'!$I$33*I752</f>
        <v>1230.7735836285869</v>
      </c>
      <c r="K752" s="79">
        <f t="shared" si="169"/>
        <v>19</v>
      </c>
      <c r="L752" s="92">
        <f t="shared" si="170"/>
        <v>0.33051301049924886</v>
      </c>
      <c r="M752" s="79">
        <f t="shared" si="171"/>
        <v>65</v>
      </c>
      <c r="N752" s="79">
        <f>VLOOKUP(D752,'IBGE 2014'!$A$9:$I$120,3,0)/VLOOKUP(C752,'IBGE 2014'!$A$9:$I$120,3,0)</f>
        <v>0.85136830361096849</v>
      </c>
      <c r="O752" s="79">
        <f>VLOOKUP(D752,'IBGE 2014'!$A$9:$I$120,6,0)</f>
        <v>10.361611814973374</v>
      </c>
      <c r="P752" s="80">
        <f t="shared" si="172"/>
        <v>46650.346507025948</v>
      </c>
      <c r="Q752" s="80">
        <f t="shared" si="173"/>
        <v>73934.905199999994</v>
      </c>
      <c r="R752" s="80">
        <f t="shared" si="174"/>
        <v>-27284.558692974046</v>
      </c>
      <c r="S752" s="80">
        <f t="shared" si="175"/>
        <v>18</v>
      </c>
      <c r="T752" s="80">
        <f t="shared" si="176"/>
        <v>0.35034379112920383</v>
      </c>
      <c r="U752" s="80">
        <f>VLOOKUP(D752,'IBGE 2014'!$A$9:$I$120,3,0)/VLOOKUP(C752+1,'IBGE 2014'!$A$9:$I$120,3,0)</f>
        <v>0.85484119100844658</v>
      </c>
      <c r="V752" s="80">
        <f t="shared" si="177"/>
        <v>49651.08033253724</v>
      </c>
      <c r="W752" s="80">
        <f t="shared" si="178"/>
        <v>70043.594400000002</v>
      </c>
      <c r="X752" s="80">
        <f t="shared" si="179"/>
        <v>-20392.514067462762</v>
      </c>
      <c r="Y752" s="120"/>
    </row>
    <row r="753" spans="1:25">
      <c r="A753" s="77">
        <v>741</v>
      </c>
      <c r="B753" s="79">
        <v>1</v>
      </c>
      <c r="C753" s="78">
        <v>50</v>
      </c>
      <c r="D753" s="78">
        <f t="shared" si="165"/>
        <v>65</v>
      </c>
      <c r="E753" s="79">
        <f t="shared" si="166"/>
        <v>65</v>
      </c>
      <c r="F753" s="79">
        <v>15</v>
      </c>
      <c r="G753" s="79">
        <f t="shared" si="167"/>
        <v>20</v>
      </c>
      <c r="H753" s="79">
        <f t="shared" si="168"/>
        <v>15</v>
      </c>
      <c r="I753" s="80">
        <v>1610.86</v>
      </c>
      <c r="J753" s="80">
        <f>'Fator aplicado no salr'!$I$33*I753</f>
        <v>1424.0389120582265</v>
      </c>
      <c r="K753" s="79">
        <f t="shared" si="169"/>
        <v>15</v>
      </c>
      <c r="L753" s="92">
        <f t="shared" si="170"/>
        <v>0.41726506073553998</v>
      </c>
      <c r="M753" s="79">
        <f t="shared" si="171"/>
        <v>65</v>
      </c>
      <c r="N753" s="79">
        <f>VLOOKUP(D753,'IBGE 2014'!$A$9:$I$120,3,0)/VLOOKUP(C753,'IBGE 2014'!$A$9:$I$120,3,0)</f>
        <v>0.86707163383355657</v>
      </c>
      <c r="O753" s="79">
        <f>VLOOKUP(D753,'IBGE 2014'!$A$9:$I$120,6,0)</f>
        <v>10.361611814973374</v>
      </c>
      <c r="P753" s="80">
        <f t="shared" si="172"/>
        <v>69400.008948833347</v>
      </c>
      <c r="Q753" s="80">
        <f t="shared" si="173"/>
        <v>67535.305499999988</v>
      </c>
      <c r="R753" s="80">
        <f t="shared" si="174"/>
        <v>1864.7034488333593</v>
      </c>
      <c r="S753" s="80">
        <f t="shared" si="175"/>
        <v>14</v>
      </c>
      <c r="T753" s="80">
        <f t="shared" si="176"/>
        <v>0.44230096437967248</v>
      </c>
      <c r="U753" s="80">
        <f>VLOOKUP(D753,'IBGE 2014'!$A$9:$I$120,3,0)/VLOOKUP(C753+1,'IBGE 2014'!$A$9:$I$120,3,0)</f>
        <v>0.87183487462980414</v>
      </c>
      <c r="V753" s="80">
        <f t="shared" si="177"/>
        <v>73968.13191053801</v>
      </c>
      <c r="W753" s="80">
        <f t="shared" si="178"/>
        <v>63032.951799999995</v>
      </c>
      <c r="X753" s="80">
        <f t="shared" si="179"/>
        <v>10935.180110538015</v>
      </c>
      <c r="Y753" s="120"/>
    </row>
    <row r="754" spans="1:25">
      <c r="A754" s="77">
        <v>742</v>
      </c>
      <c r="B754" s="79">
        <v>1</v>
      </c>
      <c r="C754" s="78">
        <v>62</v>
      </c>
      <c r="D754" s="78">
        <f t="shared" si="165"/>
        <v>70</v>
      </c>
      <c r="E754" s="79">
        <f t="shared" si="166"/>
        <v>65</v>
      </c>
      <c r="F754" s="79">
        <v>15</v>
      </c>
      <c r="G754" s="79">
        <f t="shared" si="167"/>
        <v>20</v>
      </c>
      <c r="H754" s="79">
        <f t="shared" si="168"/>
        <v>8</v>
      </c>
      <c r="I754" s="80">
        <v>1610.86</v>
      </c>
      <c r="J754" s="80">
        <f>'Fator aplicado no salr'!$I$33*I754</f>
        <v>1424.0389120582265</v>
      </c>
      <c r="K754" s="79">
        <f t="shared" si="169"/>
        <v>8</v>
      </c>
      <c r="L754" s="92">
        <f t="shared" si="170"/>
        <v>0.62741237134182615</v>
      </c>
      <c r="M754" s="79">
        <f t="shared" si="171"/>
        <v>70</v>
      </c>
      <c r="N754" s="79">
        <f>VLOOKUP(D754,'IBGE 2014'!$A$9:$I$120,3,0)/VLOOKUP(C754,'IBGE 2014'!$A$9:$I$120,3,0)</f>
        <v>0.86959219073996574</v>
      </c>
      <c r="O754" s="79">
        <f>VLOOKUP(D754,'IBGE 2014'!$A$9:$I$120,6,0)</f>
        <v>9.1340168195096396</v>
      </c>
      <c r="P754" s="80">
        <f t="shared" si="172"/>
        <v>92256.234532332106</v>
      </c>
      <c r="Q754" s="80">
        <f t="shared" si="173"/>
        <v>36018.829599999997</v>
      </c>
      <c r="R754" s="80">
        <f t="shared" si="174"/>
        <v>56237.404932332109</v>
      </c>
      <c r="S754" s="80">
        <f t="shared" si="175"/>
        <v>7</v>
      </c>
      <c r="T754" s="80">
        <f t="shared" si="176"/>
        <v>0.66505711362233577</v>
      </c>
      <c r="U754" s="80">
        <f>VLOOKUP(D754,'IBGE 2014'!$A$9:$I$120,3,0)/VLOOKUP(C754+1,'IBGE 2014'!$A$9:$I$120,3,0)</f>
        <v>0.88090641113249846</v>
      </c>
      <c r="V754" s="80">
        <f t="shared" si="177"/>
        <v>99063.970320569817</v>
      </c>
      <c r="W754" s="80">
        <f t="shared" si="178"/>
        <v>31516.475899999998</v>
      </c>
      <c r="X754" s="80">
        <f t="shared" si="179"/>
        <v>67547.494420569827</v>
      </c>
      <c r="Y754" s="120"/>
    </row>
    <row r="755" spans="1:25">
      <c r="A755" s="77">
        <v>743</v>
      </c>
      <c r="B755" s="79">
        <v>1</v>
      </c>
      <c r="C755" s="78">
        <v>53</v>
      </c>
      <c r="D755" s="78">
        <f t="shared" si="165"/>
        <v>70</v>
      </c>
      <c r="E755" s="79">
        <f t="shared" si="166"/>
        <v>65</v>
      </c>
      <c r="F755" s="79">
        <v>15</v>
      </c>
      <c r="G755" s="79">
        <f t="shared" si="167"/>
        <v>20</v>
      </c>
      <c r="H755" s="79">
        <f t="shared" si="168"/>
        <v>17</v>
      </c>
      <c r="I755" s="80">
        <v>1610.86</v>
      </c>
      <c r="J755" s="80">
        <f>'Fator aplicado no salr'!$I$33*I755</f>
        <v>1424.0389120582265</v>
      </c>
      <c r="K755" s="79">
        <f t="shared" si="169"/>
        <v>17</v>
      </c>
      <c r="L755" s="92">
        <f t="shared" si="170"/>
        <v>0.37136441859695613</v>
      </c>
      <c r="M755" s="79">
        <f t="shared" si="171"/>
        <v>70</v>
      </c>
      <c r="N755" s="79">
        <f>VLOOKUP(D755,'IBGE 2014'!$A$9:$I$120,3,0)/VLOOKUP(C755,'IBGE 2014'!$A$9:$I$120,3,0)</f>
        <v>0.80044023808591946</v>
      </c>
      <c r="O755" s="79">
        <f>VLOOKUP(D755,'IBGE 2014'!$A$9:$I$120,6,0)</f>
        <v>9.1340168195096396</v>
      </c>
      <c r="P755" s="80">
        <f t="shared" si="172"/>
        <v>50263.904190230453</v>
      </c>
      <c r="Q755" s="80">
        <f t="shared" si="173"/>
        <v>76540.012900000002</v>
      </c>
      <c r="R755" s="80">
        <f t="shared" si="174"/>
        <v>-26276.108709769549</v>
      </c>
      <c r="S755" s="80">
        <f t="shared" si="175"/>
        <v>16</v>
      </c>
      <c r="T755" s="80">
        <f t="shared" si="176"/>
        <v>0.39364628371277355</v>
      </c>
      <c r="U755" s="80">
        <f>VLOOKUP(D755,'IBGE 2014'!$A$9:$I$120,3,0)/VLOOKUP(C755+1,'IBGE 2014'!$A$9:$I$120,3,0)</f>
        <v>0.80591419118490248</v>
      </c>
      <c r="V755" s="80">
        <f t="shared" si="177"/>
        <v>53644.101420263483</v>
      </c>
      <c r="W755" s="80">
        <f t="shared" si="178"/>
        <v>72037.659199999995</v>
      </c>
      <c r="X755" s="80">
        <f t="shared" si="179"/>
        <v>-18393.557779736511</v>
      </c>
      <c r="Y755" s="120"/>
    </row>
    <row r="756" spans="1:25">
      <c r="A756" s="77">
        <v>744</v>
      </c>
      <c r="B756" s="79">
        <v>1</v>
      </c>
      <c r="C756" s="78">
        <v>41</v>
      </c>
      <c r="D756" s="78">
        <f t="shared" si="165"/>
        <v>61</v>
      </c>
      <c r="E756" s="79">
        <f t="shared" si="166"/>
        <v>65</v>
      </c>
      <c r="F756" s="79">
        <v>15</v>
      </c>
      <c r="G756" s="79">
        <f t="shared" si="167"/>
        <v>20</v>
      </c>
      <c r="H756" s="79">
        <f t="shared" si="168"/>
        <v>20</v>
      </c>
      <c r="I756" s="80">
        <v>1380.73</v>
      </c>
      <c r="J756" s="80">
        <f>'Fator aplicado no salr'!$I$33*I756</f>
        <v>1220.5984673070009</v>
      </c>
      <c r="K756" s="79">
        <f t="shared" si="169"/>
        <v>20</v>
      </c>
      <c r="L756" s="92">
        <f t="shared" si="170"/>
        <v>0.31180472688608379</v>
      </c>
      <c r="M756" s="79">
        <f t="shared" si="171"/>
        <v>61</v>
      </c>
      <c r="N756" s="79">
        <f>VLOOKUP(D756,'IBGE 2014'!$A$9:$I$120,3,0)/VLOOKUP(C756,'IBGE 2014'!$A$9:$I$120,3,0)</f>
        <v>0.88406398634470484</v>
      </c>
      <c r="O756" s="79">
        <f>VLOOKUP(D756,'IBGE 2014'!$A$9:$I$120,6,0)</f>
        <v>11.26894206432668</v>
      </c>
      <c r="P756" s="80">
        <f t="shared" si="172"/>
        <v>49290.782499013956</v>
      </c>
      <c r="Q756" s="80">
        <f t="shared" si="173"/>
        <v>77182.807000000001</v>
      </c>
      <c r="R756" s="80">
        <f t="shared" si="174"/>
        <v>-27892.024500986045</v>
      </c>
      <c r="S756" s="80">
        <f t="shared" si="175"/>
        <v>19</v>
      </c>
      <c r="T756" s="80">
        <f t="shared" si="176"/>
        <v>0.33051301049924886</v>
      </c>
      <c r="U756" s="80">
        <f>VLOOKUP(D756,'IBGE 2014'!$A$9:$I$120,3,0)/VLOOKUP(C756+1,'IBGE 2014'!$A$9:$I$120,3,0)</f>
        <v>0.88656647314831338</v>
      </c>
      <c r="V756" s="80">
        <f t="shared" si="177"/>
        <v>52396.126554512201</v>
      </c>
      <c r="W756" s="80">
        <f t="shared" si="178"/>
        <v>73323.666649999999</v>
      </c>
      <c r="X756" s="80">
        <f t="shared" si="179"/>
        <v>-20927.540095487799</v>
      </c>
      <c r="Y756" s="120"/>
    </row>
    <row r="757" spans="1:25">
      <c r="A757" s="77">
        <v>745</v>
      </c>
      <c r="B757" s="79">
        <v>2</v>
      </c>
      <c r="C757" s="78">
        <v>41</v>
      </c>
      <c r="D757" s="78">
        <f t="shared" si="165"/>
        <v>56</v>
      </c>
      <c r="E757" s="79">
        <f t="shared" si="166"/>
        <v>60</v>
      </c>
      <c r="F757" s="79">
        <v>15</v>
      </c>
      <c r="G757" s="79">
        <f t="shared" si="167"/>
        <v>15</v>
      </c>
      <c r="H757" s="79">
        <f t="shared" si="168"/>
        <v>15</v>
      </c>
      <c r="I757" s="80">
        <v>1392.24</v>
      </c>
      <c r="J757" s="80">
        <f>'Fator aplicado no salr'!$I$33*I757</f>
        <v>1230.7735836285869</v>
      </c>
      <c r="K757" s="79">
        <f t="shared" si="169"/>
        <v>15</v>
      </c>
      <c r="L757" s="92">
        <f t="shared" si="170"/>
        <v>0.41726506073553998</v>
      </c>
      <c r="M757" s="79">
        <f t="shared" si="171"/>
        <v>56</v>
      </c>
      <c r="N757" s="79">
        <f>VLOOKUP(D757,'IBGE 2014'!$A$9:$I$120,3,0)/VLOOKUP(C757,'IBGE 2014'!$A$9:$I$120,3,0)</f>
        <v>0.92833362258913643</v>
      </c>
      <c r="O757" s="79">
        <f>VLOOKUP(D757,'IBGE 2014'!$A$9:$I$120,6,0)</f>
        <v>12.276875927517381</v>
      </c>
      <c r="P757" s="80">
        <f t="shared" si="172"/>
        <v>76089.632504241672</v>
      </c>
      <c r="Q757" s="80">
        <f t="shared" si="173"/>
        <v>58369.661999999997</v>
      </c>
      <c r="R757" s="80">
        <f t="shared" si="174"/>
        <v>17719.970504241675</v>
      </c>
      <c r="S757" s="80">
        <f t="shared" si="175"/>
        <v>14</v>
      </c>
      <c r="T757" s="80">
        <f t="shared" si="176"/>
        <v>0.44230096437967248</v>
      </c>
      <c r="U757" s="80">
        <f>VLOOKUP(D757,'IBGE 2014'!$A$9:$I$120,3,0)/VLOOKUP(C757+1,'IBGE 2014'!$A$9:$I$120,3,0)</f>
        <v>0.9309614217934461</v>
      </c>
      <c r="V757" s="80">
        <f t="shared" si="177"/>
        <v>80883.317570751227</v>
      </c>
      <c r="W757" s="80">
        <f t="shared" si="178"/>
        <v>54478.351199999997</v>
      </c>
      <c r="X757" s="80">
        <f t="shared" si="179"/>
        <v>26404.96637075123</v>
      </c>
      <c r="Y757" s="120"/>
    </row>
    <row r="758" spans="1:25">
      <c r="A758" s="77">
        <v>746</v>
      </c>
      <c r="B758" s="79">
        <v>1</v>
      </c>
      <c r="C758" s="78">
        <v>41</v>
      </c>
      <c r="D758" s="78">
        <f t="shared" si="165"/>
        <v>61</v>
      </c>
      <c r="E758" s="79">
        <f t="shared" si="166"/>
        <v>65</v>
      </c>
      <c r="F758" s="79">
        <v>15</v>
      </c>
      <c r="G758" s="79">
        <f t="shared" si="167"/>
        <v>20</v>
      </c>
      <c r="H758" s="79">
        <f t="shared" si="168"/>
        <v>20</v>
      </c>
      <c r="I758" s="80">
        <v>1392.24</v>
      </c>
      <c r="J758" s="80">
        <f>'Fator aplicado no salr'!$I$33*I758</f>
        <v>1230.7735836285869</v>
      </c>
      <c r="K758" s="79">
        <f t="shared" si="169"/>
        <v>20</v>
      </c>
      <c r="L758" s="92">
        <f t="shared" si="170"/>
        <v>0.31180472688608379</v>
      </c>
      <c r="M758" s="79">
        <f t="shared" si="171"/>
        <v>61</v>
      </c>
      <c r="N758" s="79">
        <f>VLOOKUP(D758,'IBGE 2014'!$A$9:$I$120,3,0)/VLOOKUP(C758,'IBGE 2014'!$A$9:$I$120,3,0)</f>
        <v>0.88406398634470484</v>
      </c>
      <c r="O758" s="79">
        <f>VLOOKUP(D758,'IBGE 2014'!$A$9:$I$120,6,0)</f>
        <v>11.26894206432668</v>
      </c>
      <c r="P758" s="80">
        <f t="shared" si="172"/>
        <v>49701.678841212401</v>
      </c>
      <c r="Q758" s="80">
        <f t="shared" si="173"/>
        <v>77826.216</v>
      </c>
      <c r="R758" s="80">
        <f t="shared" si="174"/>
        <v>-28124.5371587876</v>
      </c>
      <c r="S758" s="80">
        <f t="shared" si="175"/>
        <v>19</v>
      </c>
      <c r="T758" s="80">
        <f t="shared" si="176"/>
        <v>0.33051301049924886</v>
      </c>
      <c r="U758" s="80">
        <f>VLOOKUP(D758,'IBGE 2014'!$A$9:$I$120,3,0)/VLOOKUP(C758+1,'IBGE 2014'!$A$9:$I$120,3,0)</f>
        <v>0.88656647314831338</v>
      </c>
      <c r="V758" s="80">
        <f t="shared" si="177"/>
        <v>52832.90957265655</v>
      </c>
      <c r="W758" s="80">
        <f t="shared" si="178"/>
        <v>73934.905199999994</v>
      </c>
      <c r="X758" s="80">
        <f t="shared" si="179"/>
        <v>-21101.995627343444</v>
      </c>
      <c r="Y758" s="120"/>
    </row>
    <row r="759" spans="1:25">
      <c r="A759" s="77">
        <v>747</v>
      </c>
      <c r="B759" s="79">
        <v>1</v>
      </c>
      <c r="C759" s="78">
        <v>54</v>
      </c>
      <c r="D759" s="78">
        <f t="shared" si="165"/>
        <v>70</v>
      </c>
      <c r="E759" s="79">
        <f t="shared" si="166"/>
        <v>65</v>
      </c>
      <c r="F759" s="79">
        <v>15</v>
      </c>
      <c r="G759" s="79">
        <f t="shared" si="167"/>
        <v>20</v>
      </c>
      <c r="H759" s="79">
        <f t="shared" si="168"/>
        <v>16</v>
      </c>
      <c r="I759" s="80">
        <v>1380.73</v>
      </c>
      <c r="J759" s="80">
        <f>'Fator aplicado no salr'!$I$33*I759</f>
        <v>1220.5984673070009</v>
      </c>
      <c r="K759" s="79">
        <f t="shared" si="169"/>
        <v>16</v>
      </c>
      <c r="L759" s="92">
        <f t="shared" si="170"/>
        <v>0.39364628371277355</v>
      </c>
      <c r="M759" s="79">
        <f t="shared" si="171"/>
        <v>70</v>
      </c>
      <c r="N759" s="79">
        <f>VLOOKUP(D759,'IBGE 2014'!$A$9:$I$120,3,0)/VLOOKUP(C759,'IBGE 2014'!$A$9:$I$120,3,0)</f>
        <v>0.80591419118490248</v>
      </c>
      <c r="O759" s="79">
        <f>VLOOKUP(D759,'IBGE 2014'!$A$9:$I$120,6,0)</f>
        <v>9.1340168195096396</v>
      </c>
      <c r="P759" s="80">
        <f t="shared" si="172"/>
        <v>45980.420492159727</v>
      </c>
      <c r="Q759" s="80">
        <f t="shared" si="173"/>
        <v>61746.245599999995</v>
      </c>
      <c r="R759" s="80">
        <f t="shared" si="174"/>
        <v>-15765.825107840268</v>
      </c>
      <c r="S759" s="80">
        <f t="shared" si="175"/>
        <v>15</v>
      </c>
      <c r="T759" s="80">
        <f t="shared" si="176"/>
        <v>0.41726506073553998</v>
      </c>
      <c r="U759" s="80">
        <f>VLOOKUP(D759,'IBGE 2014'!$A$9:$I$120,3,0)/VLOOKUP(C759+1,'IBGE 2014'!$A$9:$I$120,3,0)</f>
        <v>0.81183466248225811</v>
      </c>
      <c r="V759" s="80">
        <f t="shared" si="177"/>
        <v>49097.297867322544</v>
      </c>
      <c r="W759" s="80">
        <f t="shared" si="178"/>
        <v>57887.105249999993</v>
      </c>
      <c r="X759" s="80">
        <f t="shared" si="179"/>
        <v>-8789.8073826774489</v>
      </c>
      <c r="Y759" s="120"/>
    </row>
    <row r="760" spans="1:25">
      <c r="A760" s="77">
        <v>748</v>
      </c>
      <c r="B760" s="79">
        <v>1</v>
      </c>
      <c r="C760" s="78">
        <v>48</v>
      </c>
      <c r="D760" s="78">
        <f t="shared" si="165"/>
        <v>65</v>
      </c>
      <c r="E760" s="79">
        <f t="shared" si="166"/>
        <v>65</v>
      </c>
      <c r="F760" s="79">
        <v>15</v>
      </c>
      <c r="G760" s="79">
        <f t="shared" si="167"/>
        <v>20</v>
      </c>
      <c r="H760" s="79">
        <f t="shared" si="168"/>
        <v>17</v>
      </c>
      <c r="I760" s="80">
        <v>1392.24</v>
      </c>
      <c r="J760" s="80">
        <f>'Fator aplicado no salr'!$I$33*I760</f>
        <v>1230.7735836285869</v>
      </c>
      <c r="K760" s="79">
        <f t="shared" si="169"/>
        <v>17</v>
      </c>
      <c r="L760" s="92">
        <f t="shared" si="170"/>
        <v>0.37136441859695613</v>
      </c>
      <c r="M760" s="79">
        <f t="shared" si="171"/>
        <v>65</v>
      </c>
      <c r="N760" s="79">
        <f>VLOOKUP(D760,'IBGE 2014'!$A$9:$I$120,3,0)/VLOOKUP(C760,'IBGE 2014'!$A$9:$I$120,3,0)</f>
        <v>0.85860131375862425</v>
      </c>
      <c r="O760" s="79">
        <f>VLOOKUP(D760,'IBGE 2014'!$A$9:$I$120,6,0)</f>
        <v>10.361611814973374</v>
      </c>
      <c r="P760" s="80">
        <f t="shared" si="172"/>
        <v>52861.645234861018</v>
      </c>
      <c r="Q760" s="80">
        <f t="shared" si="173"/>
        <v>66152.283599999995</v>
      </c>
      <c r="R760" s="80">
        <f t="shared" si="174"/>
        <v>-13290.638365138977</v>
      </c>
      <c r="S760" s="80">
        <f t="shared" si="175"/>
        <v>16</v>
      </c>
      <c r="T760" s="80">
        <f t="shared" si="176"/>
        <v>0.39364628371277355</v>
      </c>
      <c r="U760" s="80">
        <f>VLOOKUP(D760,'IBGE 2014'!$A$9:$I$120,3,0)/VLOOKUP(C760+1,'IBGE 2014'!$A$9:$I$120,3,0)</f>
        <v>0.86267016730913937</v>
      </c>
      <c r="V760" s="80">
        <f t="shared" si="177"/>
        <v>56298.882175857871</v>
      </c>
      <c r="W760" s="80">
        <f t="shared" si="178"/>
        <v>62260.972799999996</v>
      </c>
      <c r="X760" s="80">
        <f t="shared" si="179"/>
        <v>-5962.0906241421253</v>
      </c>
      <c r="Y760" s="120"/>
    </row>
    <row r="761" spans="1:25">
      <c r="A761" s="77">
        <v>749</v>
      </c>
      <c r="B761" s="79">
        <v>1</v>
      </c>
      <c r="C761" s="78">
        <v>54</v>
      </c>
      <c r="D761" s="78">
        <f t="shared" si="165"/>
        <v>70</v>
      </c>
      <c r="E761" s="79">
        <f t="shared" si="166"/>
        <v>65</v>
      </c>
      <c r="F761" s="79">
        <v>15</v>
      </c>
      <c r="G761" s="79">
        <f t="shared" si="167"/>
        <v>20</v>
      </c>
      <c r="H761" s="79">
        <f t="shared" si="168"/>
        <v>16</v>
      </c>
      <c r="I761" s="80">
        <v>1392.24</v>
      </c>
      <c r="J761" s="80">
        <f>'Fator aplicado no salr'!$I$33*I761</f>
        <v>1230.7735836285869</v>
      </c>
      <c r="K761" s="79">
        <f t="shared" si="169"/>
        <v>16</v>
      </c>
      <c r="L761" s="92">
        <f t="shared" si="170"/>
        <v>0.39364628371277355</v>
      </c>
      <c r="M761" s="79">
        <f t="shared" si="171"/>
        <v>70</v>
      </c>
      <c r="N761" s="79">
        <f>VLOOKUP(D761,'IBGE 2014'!$A$9:$I$120,3,0)/VLOOKUP(C761,'IBGE 2014'!$A$9:$I$120,3,0)</f>
        <v>0.80591419118490248</v>
      </c>
      <c r="O761" s="79">
        <f>VLOOKUP(D761,'IBGE 2014'!$A$9:$I$120,6,0)</f>
        <v>9.1340168195096396</v>
      </c>
      <c r="P761" s="80">
        <f t="shared" si="172"/>
        <v>46363.721093917316</v>
      </c>
      <c r="Q761" s="80">
        <f t="shared" si="173"/>
        <v>62260.972799999996</v>
      </c>
      <c r="R761" s="80">
        <f t="shared" si="174"/>
        <v>-15897.251706082679</v>
      </c>
      <c r="S761" s="80">
        <f t="shared" si="175"/>
        <v>15</v>
      </c>
      <c r="T761" s="80">
        <f t="shared" si="176"/>
        <v>0.41726506073553998</v>
      </c>
      <c r="U761" s="80">
        <f>VLOOKUP(D761,'IBGE 2014'!$A$9:$I$120,3,0)/VLOOKUP(C761+1,'IBGE 2014'!$A$9:$I$120,3,0)</f>
        <v>0.81183466248225811</v>
      </c>
      <c r="V761" s="80">
        <f t="shared" si="177"/>
        <v>49506.581288739384</v>
      </c>
      <c r="W761" s="80">
        <f t="shared" si="178"/>
        <v>58369.661999999997</v>
      </c>
      <c r="X761" s="80">
        <f t="shared" si="179"/>
        <v>-8863.0807112606126</v>
      </c>
      <c r="Y761" s="120"/>
    </row>
    <row r="762" spans="1:25">
      <c r="A762" s="77">
        <v>750</v>
      </c>
      <c r="B762" s="79">
        <v>2</v>
      </c>
      <c r="C762" s="78">
        <v>39</v>
      </c>
      <c r="D762" s="78">
        <f t="shared" si="165"/>
        <v>55</v>
      </c>
      <c r="E762" s="79">
        <f t="shared" si="166"/>
        <v>60</v>
      </c>
      <c r="F762" s="79">
        <v>15</v>
      </c>
      <c r="G762" s="79">
        <f t="shared" si="167"/>
        <v>15</v>
      </c>
      <c r="H762" s="79">
        <f t="shared" si="168"/>
        <v>16</v>
      </c>
      <c r="I762" s="80">
        <v>1392.24</v>
      </c>
      <c r="J762" s="80">
        <f>'Fator aplicado no salr'!$I$33*I762</f>
        <v>1230.7735836285869</v>
      </c>
      <c r="K762" s="79">
        <f t="shared" si="169"/>
        <v>16</v>
      </c>
      <c r="L762" s="92">
        <f t="shared" si="170"/>
        <v>0.39364628371277355</v>
      </c>
      <c r="M762" s="79">
        <f t="shared" si="171"/>
        <v>55</v>
      </c>
      <c r="N762" s="79">
        <f>VLOOKUP(D762,'IBGE 2014'!$A$9:$I$120,3,0)/VLOOKUP(C762,'IBGE 2014'!$A$9:$I$120,3,0)</f>
        <v>0.93084727063907946</v>
      </c>
      <c r="O762" s="79">
        <f>VLOOKUP(D762,'IBGE 2014'!$A$9:$I$120,6,0)</f>
        <v>12.461864196915771</v>
      </c>
      <c r="P762" s="80">
        <f t="shared" si="172"/>
        <v>73061.589830921395</v>
      </c>
      <c r="Q762" s="80">
        <f t="shared" si="173"/>
        <v>62260.972799999996</v>
      </c>
      <c r="R762" s="80">
        <f t="shared" si="174"/>
        <v>10800.617030921399</v>
      </c>
      <c r="S762" s="80">
        <f t="shared" si="175"/>
        <v>15</v>
      </c>
      <c r="T762" s="80">
        <f t="shared" si="176"/>
        <v>0.41726506073553998</v>
      </c>
      <c r="U762" s="80">
        <f>VLOOKUP(D762,'IBGE 2014'!$A$9:$I$120,3,0)/VLOOKUP(C762+1,'IBGE 2014'!$A$9:$I$120,3,0)</f>
        <v>0.93318306906676562</v>
      </c>
      <c r="V762" s="80">
        <f t="shared" si="177"/>
        <v>77639.620619457273</v>
      </c>
      <c r="W762" s="80">
        <f t="shared" si="178"/>
        <v>58369.661999999997</v>
      </c>
      <c r="X762" s="80">
        <f t="shared" si="179"/>
        <v>19269.958619457277</v>
      </c>
      <c r="Y762" s="120"/>
    </row>
    <row r="763" spans="1:25">
      <c r="A763" s="77">
        <v>751</v>
      </c>
      <c r="B763" s="79">
        <v>2</v>
      </c>
      <c r="C763" s="78">
        <v>41</v>
      </c>
      <c r="D763" s="78">
        <f t="shared" si="165"/>
        <v>56</v>
      </c>
      <c r="E763" s="79">
        <f t="shared" si="166"/>
        <v>60</v>
      </c>
      <c r="F763" s="79">
        <v>15</v>
      </c>
      <c r="G763" s="79">
        <f t="shared" si="167"/>
        <v>15</v>
      </c>
      <c r="H763" s="79">
        <f t="shared" si="168"/>
        <v>15</v>
      </c>
      <c r="I763" s="80">
        <v>1495.79</v>
      </c>
      <c r="J763" s="80">
        <f>'Fator aplicado no salr'!$I$33*I763</f>
        <v>1322.3142695625784</v>
      </c>
      <c r="K763" s="79">
        <f t="shared" si="169"/>
        <v>15</v>
      </c>
      <c r="L763" s="92">
        <f t="shared" si="170"/>
        <v>0.41726506073553998</v>
      </c>
      <c r="M763" s="79">
        <f t="shared" si="171"/>
        <v>56</v>
      </c>
      <c r="N763" s="79">
        <f>VLOOKUP(D763,'IBGE 2014'!$A$9:$I$120,3,0)/VLOOKUP(C763,'IBGE 2014'!$A$9:$I$120,3,0)</f>
        <v>0.92833362258913643</v>
      </c>
      <c r="O763" s="79">
        <f>VLOOKUP(D763,'IBGE 2014'!$A$9:$I$120,6,0)</f>
        <v>12.276875927517381</v>
      </c>
      <c r="P763" s="80">
        <f t="shared" si="172"/>
        <v>81748.916424983952</v>
      </c>
      <c r="Q763" s="80">
        <f t="shared" si="173"/>
        <v>62710.995749999995</v>
      </c>
      <c r="R763" s="80">
        <f t="shared" si="174"/>
        <v>19037.920674983958</v>
      </c>
      <c r="S763" s="80">
        <f t="shared" si="175"/>
        <v>14</v>
      </c>
      <c r="T763" s="80">
        <f t="shared" si="176"/>
        <v>0.44230096437967248</v>
      </c>
      <c r="U763" s="80">
        <f>VLOOKUP(D763,'IBGE 2014'!$A$9:$I$120,3,0)/VLOOKUP(C763+1,'IBGE 2014'!$A$9:$I$120,3,0)</f>
        <v>0.9309614217934461</v>
      </c>
      <c r="V763" s="80">
        <f t="shared" si="177"/>
        <v>86899.139221078251</v>
      </c>
      <c r="W763" s="80">
        <f t="shared" si="178"/>
        <v>58530.262699999999</v>
      </c>
      <c r="X763" s="80">
        <f t="shared" si="179"/>
        <v>28368.876521078251</v>
      </c>
      <c r="Y763" s="120"/>
    </row>
    <row r="764" spans="1:25">
      <c r="A764" s="77">
        <v>752</v>
      </c>
      <c r="B764" s="79">
        <v>1</v>
      </c>
      <c r="C764" s="78">
        <v>41</v>
      </c>
      <c r="D764" s="78">
        <f t="shared" si="165"/>
        <v>61</v>
      </c>
      <c r="E764" s="79">
        <f t="shared" si="166"/>
        <v>65</v>
      </c>
      <c r="F764" s="79">
        <v>15</v>
      </c>
      <c r="G764" s="79">
        <f t="shared" si="167"/>
        <v>20</v>
      </c>
      <c r="H764" s="79">
        <f t="shared" si="168"/>
        <v>20</v>
      </c>
      <c r="I764" s="80">
        <v>1392.24</v>
      </c>
      <c r="J764" s="80">
        <f>'Fator aplicado no salr'!$I$33*I764</f>
        <v>1230.7735836285869</v>
      </c>
      <c r="K764" s="79">
        <f t="shared" si="169"/>
        <v>20</v>
      </c>
      <c r="L764" s="92">
        <f t="shared" si="170"/>
        <v>0.31180472688608379</v>
      </c>
      <c r="M764" s="79">
        <f t="shared" si="171"/>
        <v>61</v>
      </c>
      <c r="N764" s="79">
        <f>VLOOKUP(D764,'IBGE 2014'!$A$9:$I$120,3,0)/VLOOKUP(C764,'IBGE 2014'!$A$9:$I$120,3,0)</f>
        <v>0.88406398634470484</v>
      </c>
      <c r="O764" s="79">
        <f>VLOOKUP(D764,'IBGE 2014'!$A$9:$I$120,6,0)</f>
        <v>11.26894206432668</v>
      </c>
      <c r="P764" s="80">
        <f t="shared" si="172"/>
        <v>49701.678841212401</v>
      </c>
      <c r="Q764" s="80">
        <f t="shared" si="173"/>
        <v>77826.216</v>
      </c>
      <c r="R764" s="80">
        <f t="shared" si="174"/>
        <v>-28124.5371587876</v>
      </c>
      <c r="S764" s="80">
        <f t="shared" si="175"/>
        <v>19</v>
      </c>
      <c r="T764" s="80">
        <f t="shared" si="176"/>
        <v>0.33051301049924886</v>
      </c>
      <c r="U764" s="80">
        <f>VLOOKUP(D764,'IBGE 2014'!$A$9:$I$120,3,0)/VLOOKUP(C764+1,'IBGE 2014'!$A$9:$I$120,3,0)</f>
        <v>0.88656647314831338</v>
      </c>
      <c r="V764" s="80">
        <f t="shared" si="177"/>
        <v>52832.90957265655</v>
      </c>
      <c r="W764" s="80">
        <f t="shared" si="178"/>
        <v>73934.905199999994</v>
      </c>
      <c r="X764" s="80">
        <f t="shared" si="179"/>
        <v>-21101.995627343444</v>
      </c>
      <c r="Y764" s="120"/>
    </row>
    <row r="765" spans="1:25">
      <c r="A765" s="77">
        <v>753</v>
      </c>
      <c r="B765" s="79">
        <v>1</v>
      </c>
      <c r="C765" s="78">
        <v>48</v>
      </c>
      <c r="D765" s="78">
        <f t="shared" si="165"/>
        <v>65</v>
      </c>
      <c r="E765" s="79">
        <f t="shared" si="166"/>
        <v>65</v>
      </c>
      <c r="F765" s="79">
        <v>15</v>
      </c>
      <c r="G765" s="79">
        <f t="shared" si="167"/>
        <v>20</v>
      </c>
      <c r="H765" s="79">
        <f t="shared" si="168"/>
        <v>17</v>
      </c>
      <c r="I765" s="80">
        <v>1403.74</v>
      </c>
      <c r="J765" s="80">
        <f>'Fator aplicado no salr'!$I$33*I765</f>
        <v>1240.9398597101022</v>
      </c>
      <c r="K765" s="79">
        <f t="shared" si="169"/>
        <v>17</v>
      </c>
      <c r="L765" s="92">
        <f t="shared" si="170"/>
        <v>0.37136441859695613</v>
      </c>
      <c r="M765" s="79">
        <f t="shared" si="171"/>
        <v>65</v>
      </c>
      <c r="N765" s="79">
        <f>VLOOKUP(D765,'IBGE 2014'!$A$9:$I$120,3,0)/VLOOKUP(C765,'IBGE 2014'!$A$9:$I$120,3,0)</f>
        <v>0.85860131375862425</v>
      </c>
      <c r="O765" s="79">
        <f>VLOOKUP(D765,'IBGE 2014'!$A$9:$I$120,6,0)</f>
        <v>10.361611814973374</v>
      </c>
      <c r="P765" s="80">
        <f t="shared" si="172"/>
        <v>53298.286130253262</v>
      </c>
      <c r="Q765" s="80">
        <f t="shared" si="173"/>
        <v>66698.706099999996</v>
      </c>
      <c r="R765" s="80">
        <f t="shared" si="174"/>
        <v>-13400.419969746734</v>
      </c>
      <c r="S765" s="80">
        <f t="shared" si="175"/>
        <v>16</v>
      </c>
      <c r="T765" s="80">
        <f t="shared" si="176"/>
        <v>0.39364628371277355</v>
      </c>
      <c r="U765" s="80">
        <f>VLOOKUP(D765,'IBGE 2014'!$A$9:$I$120,3,0)/VLOOKUP(C765+1,'IBGE 2014'!$A$9:$I$120,3,0)</f>
        <v>0.86267016730913937</v>
      </c>
      <c r="V765" s="80">
        <f t="shared" si="177"/>
        <v>56763.914889342879</v>
      </c>
      <c r="W765" s="80">
        <f t="shared" si="178"/>
        <v>62775.252800000002</v>
      </c>
      <c r="X765" s="80">
        <f t="shared" si="179"/>
        <v>-6011.3379106571228</v>
      </c>
      <c r="Y765" s="120"/>
    </row>
    <row r="766" spans="1:25">
      <c r="A766" s="77">
        <v>754</v>
      </c>
      <c r="B766" s="79">
        <v>1</v>
      </c>
      <c r="C766" s="78">
        <v>53</v>
      </c>
      <c r="D766" s="78">
        <f t="shared" si="165"/>
        <v>70</v>
      </c>
      <c r="E766" s="79">
        <f t="shared" si="166"/>
        <v>65</v>
      </c>
      <c r="F766" s="79">
        <v>15</v>
      </c>
      <c r="G766" s="79">
        <f t="shared" si="167"/>
        <v>20</v>
      </c>
      <c r="H766" s="79">
        <f t="shared" si="168"/>
        <v>17</v>
      </c>
      <c r="I766" s="80">
        <v>1323.2</v>
      </c>
      <c r="J766" s="80">
        <f>'Fator aplicado no salr'!$I$33*I766</f>
        <v>1169.7405661792122</v>
      </c>
      <c r="K766" s="79">
        <f t="shared" si="169"/>
        <v>17</v>
      </c>
      <c r="L766" s="92">
        <f t="shared" si="170"/>
        <v>0.37136441859695613</v>
      </c>
      <c r="M766" s="79">
        <f t="shared" si="171"/>
        <v>70</v>
      </c>
      <c r="N766" s="79">
        <f>VLOOKUP(D766,'IBGE 2014'!$A$9:$I$120,3,0)/VLOOKUP(C766,'IBGE 2014'!$A$9:$I$120,3,0)</f>
        <v>0.80044023808591946</v>
      </c>
      <c r="O766" s="79">
        <f>VLOOKUP(D766,'IBGE 2014'!$A$9:$I$120,6,0)</f>
        <v>9.1340168195096396</v>
      </c>
      <c r="P766" s="80">
        <f t="shared" si="172"/>
        <v>41288.00642173308</v>
      </c>
      <c r="Q766" s="80">
        <f t="shared" si="173"/>
        <v>62871.847999999998</v>
      </c>
      <c r="R766" s="80">
        <f t="shared" si="174"/>
        <v>-21583.841578266918</v>
      </c>
      <c r="S766" s="80">
        <f t="shared" si="175"/>
        <v>16</v>
      </c>
      <c r="T766" s="80">
        <f t="shared" si="176"/>
        <v>0.39364628371277355</v>
      </c>
      <c r="U766" s="80">
        <f>VLOOKUP(D766,'IBGE 2014'!$A$9:$I$120,3,0)/VLOOKUP(C766+1,'IBGE 2014'!$A$9:$I$120,3,0)</f>
        <v>0.80591419118490248</v>
      </c>
      <c r="V766" s="80">
        <f t="shared" si="177"/>
        <v>44064.583513956939</v>
      </c>
      <c r="W766" s="80">
        <f t="shared" si="178"/>
        <v>59173.504000000001</v>
      </c>
      <c r="X766" s="80">
        <f t="shared" si="179"/>
        <v>-15108.920486043062</v>
      </c>
      <c r="Y766" s="120"/>
    </row>
    <row r="767" spans="1:25">
      <c r="A767" s="77">
        <v>755</v>
      </c>
      <c r="B767" s="79">
        <v>1</v>
      </c>
      <c r="C767" s="78">
        <v>36</v>
      </c>
      <c r="D767" s="78">
        <f t="shared" si="165"/>
        <v>60</v>
      </c>
      <c r="E767" s="79">
        <f t="shared" si="166"/>
        <v>65</v>
      </c>
      <c r="F767" s="79">
        <v>15</v>
      </c>
      <c r="G767" s="79">
        <f t="shared" si="167"/>
        <v>20</v>
      </c>
      <c r="H767" s="79">
        <f t="shared" si="168"/>
        <v>24</v>
      </c>
      <c r="I767" s="80">
        <v>1102.6600000000001</v>
      </c>
      <c r="J767" s="80">
        <f>'Fator aplicado no salr'!$I$33*I767</f>
        <v>974.77791165596284</v>
      </c>
      <c r="K767" s="79">
        <f t="shared" si="169"/>
        <v>24</v>
      </c>
      <c r="L767" s="92">
        <f t="shared" si="170"/>
        <v>0.24697854833412852</v>
      </c>
      <c r="M767" s="79">
        <f t="shared" si="171"/>
        <v>60</v>
      </c>
      <c r="N767" s="79">
        <f>VLOOKUP(D767,'IBGE 2014'!$A$9:$I$120,3,0)/VLOOKUP(C767,'IBGE 2014'!$A$9:$I$120,3,0)</f>
        <v>0.88338461970586457</v>
      </c>
      <c r="O767" s="79">
        <f>VLOOKUP(D767,'IBGE 2014'!$A$9:$I$120,6,0)</f>
        <v>11.482229001501651</v>
      </c>
      <c r="P767" s="80">
        <f t="shared" si="172"/>
        <v>31745.655815392398</v>
      </c>
      <c r="Q767" s="80">
        <f t="shared" si="173"/>
        <v>73966.43280000001</v>
      </c>
      <c r="R767" s="80">
        <f t="shared" si="174"/>
        <v>-42220.776984607612</v>
      </c>
      <c r="S767" s="80">
        <f t="shared" si="175"/>
        <v>23</v>
      </c>
      <c r="T767" s="80">
        <f t="shared" si="176"/>
        <v>0.26179726123417624</v>
      </c>
      <c r="U767" s="80">
        <f>VLOOKUP(D767,'IBGE 2014'!$A$9:$I$120,3,0)/VLOOKUP(C767+1,'IBGE 2014'!$A$9:$I$120,3,0)</f>
        <v>0.88528843686496339</v>
      </c>
      <c r="V767" s="80">
        <f t="shared" si="177"/>
        <v>33722.916462847956</v>
      </c>
      <c r="W767" s="80">
        <f t="shared" si="178"/>
        <v>70884.498100000012</v>
      </c>
      <c r="X767" s="80">
        <f t="shared" si="179"/>
        <v>-37161.581637152056</v>
      </c>
      <c r="Y767" s="120"/>
    </row>
    <row r="768" spans="1:25">
      <c r="A768" s="77">
        <v>756</v>
      </c>
      <c r="B768" s="79">
        <v>1</v>
      </c>
      <c r="C768" s="78">
        <v>35</v>
      </c>
      <c r="D768" s="78">
        <f t="shared" si="165"/>
        <v>60</v>
      </c>
      <c r="E768" s="79">
        <f t="shared" si="166"/>
        <v>65</v>
      </c>
      <c r="F768" s="79">
        <v>15</v>
      </c>
      <c r="G768" s="79">
        <f t="shared" si="167"/>
        <v>20</v>
      </c>
      <c r="H768" s="79">
        <f t="shared" si="168"/>
        <v>25</v>
      </c>
      <c r="I768" s="80">
        <v>1212.93</v>
      </c>
      <c r="J768" s="80">
        <f>'Fator aplicado no salr'!$I$33*I768</f>
        <v>1072.2592389175875</v>
      </c>
      <c r="K768" s="79">
        <f t="shared" si="169"/>
        <v>25</v>
      </c>
      <c r="L768" s="92">
        <f t="shared" si="170"/>
        <v>0.23299863050389483</v>
      </c>
      <c r="M768" s="79">
        <f t="shared" si="171"/>
        <v>60</v>
      </c>
      <c r="N768" s="79">
        <f>VLOOKUP(D768,'IBGE 2014'!$A$9:$I$120,3,0)/VLOOKUP(C768,'IBGE 2014'!$A$9:$I$120,3,0)</f>
        <v>0.88156029257512269</v>
      </c>
      <c r="O768" s="79">
        <f>VLOOKUP(D768,'IBGE 2014'!$A$9:$I$120,6,0)</f>
        <v>11.482229001501651</v>
      </c>
      <c r="P768" s="80">
        <f t="shared" si="172"/>
        <v>32875.679822033519</v>
      </c>
      <c r="Q768" s="80">
        <f t="shared" si="173"/>
        <v>84753.483749999999</v>
      </c>
      <c r="R768" s="80">
        <f t="shared" si="174"/>
        <v>-51877.803927966481</v>
      </c>
      <c r="S768" s="80">
        <f t="shared" si="175"/>
        <v>24</v>
      </c>
      <c r="T768" s="80">
        <f t="shared" si="176"/>
        <v>0.24697854833412852</v>
      </c>
      <c r="U768" s="80">
        <f>VLOOKUP(D768,'IBGE 2014'!$A$9:$I$120,3,0)/VLOOKUP(C768+1,'IBGE 2014'!$A$9:$I$120,3,0)</f>
        <v>0.88338461970586457</v>
      </c>
      <c r="V768" s="80">
        <f t="shared" si="177"/>
        <v>34920.336557201583</v>
      </c>
      <c r="W768" s="80">
        <f t="shared" si="178"/>
        <v>81363.344400000002</v>
      </c>
      <c r="X768" s="80">
        <f t="shared" si="179"/>
        <v>-46443.007842798419</v>
      </c>
      <c r="Y768" s="120"/>
    </row>
    <row r="769" spans="1:25">
      <c r="A769" s="77">
        <v>757</v>
      </c>
      <c r="B769" s="79">
        <v>1</v>
      </c>
      <c r="C769" s="78">
        <v>44</v>
      </c>
      <c r="D769" s="78">
        <f t="shared" si="165"/>
        <v>64</v>
      </c>
      <c r="E769" s="79">
        <f t="shared" si="166"/>
        <v>65</v>
      </c>
      <c r="F769" s="79">
        <v>15</v>
      </c>
      <c r="G769" s="79">
        <f t="shared" si="167"/>
        <v>20</v>
      </c>
      <c r="H769" s="79">
        <f t="shared" si="168"/>
        <v>20</v>
      </c>
      <c r="I769" s="80">
        <v>1392.24</v>
      </c>
      <c r="J769" s="80">
        <f>'Fator aplicado no salr'!$I$33*I769</f>
        <v>1230.7735836285869</v>
      </c>
      <c r="K769" s="79">
        <f t="shared" si="169"/>
        <v>20</v>
      </c>
      <c r="L769" s="92">
        <f t="shared" si="170"/>
        <v>0.31180472688608379</v>
      </c>
      <c r="M769" s="79">
        <f t="shared" si="171"/>
        <v>64</v>
      </c>
      <c r="N769" s="79">
        <f>VLOOKUP(D769,'IBGE 2014'!$A$9:$I$120,3,0)/VLOOKUP(C769,'IBGE 2014'!$A$9:$I$120,3,0)</f>
        <v>0.85810126438644807</v>
      </c>
      <c r="O769" s="79">
        <f>VLOOKUP(D769,'IBGE 2014'!$A$9:$I$120,6,0)</f>
        <v>10.595687644814832</v>
      </c>
      <c r="P769" s="80">
        <f t="shared" si="172"/>
        <v>45359.880554384217</v>
      </c>
      <c r="Q769" s="80">
        <f t="shared" si="173"/>
        <v>77826.216</v>
      </c>
      <c r="R769" s="80">
        <f t="shared" si="174"/>
        <v>-32466.335445615783</v>
      </c>
      <c r="S769" s="80">
        <f t="shared" si="175"/>
        <v>19</v>
      </c>
      <c r="T769" s="80">
        <f t="shared" si="176"/>
        <v>0.33051301049924886</v>
      </c>
      <c r="U769" s="80">
        <f>VLOOKUP(D769,'IBGE 2014'!$A$9:$I$120,3,0)/VLOOKUP(C769+1,'IBGE 2014'!$A$9:$I$120,3,0)</f>
        <v>0.86110835687979348</v>
      </c>
      <c r="V769" s="80">
        <f t="shared" si="177"/>
        <v>48249.96799742549</v>
      </c>
      <c r="W769" s="80">
        <f t="shared" si="178"/>
        <v>73934.905199999994</v>
      </c>
      <c r="X769" s="80">
        <f t="shared" si="179"/>
        <v>-25684.937202574503</v>
      </c>
      <c r="Y769" s="120"/>
    </row>
    <row r="770" spans="1:25">
      <c r="A770" s="77">
        <v>758</v>
      </c>
      <c r="B770" s="79">
        <v>2</v>
      </c>
      <c r="C770" s="78">
        <v>48</v>
      </c>
      <c r="D770" s="78">
        <f t="shared" si="165"/>
        <v>60</v>
      </c>
      <c r="E770" s="79">
        <f t="shared" si="166"/>
        <v>60</v>
      </c>
      <c r="F770" s="79">
        <v>15</v>
      </c>
      <c r="G770" s="79">
        <f t="shared" si="167"/>
        <v>15</v>
      </c>
      <c r="H770" s="79">
        <f t="shared" si="168"/>
        <v>12</v>
      </c>
      <c r="I770" s="80">
        <v>1380.73</v>
      </c>
      <c r="J770" s="80">
        <f>'Fator aplicado no salr'!$I$33*I770</f>
        <v>1220.5984673070009</v>
      </c>
      <c r="K770" s="79">
        <f t="shared" si="169"/>
        <v>12</v>
      </c>
      <c r="L770" s="92">
        <f t="shared" si="170"/>
        <v>0.49696936357700011</v>
      </c>
      <c r="M770" s="79">
        <f t="shared" si="171"/>
        <v>60</v>
      </c>
      <c r="N770" s="79">
        <f>VLOOKUP(D770,'IBGE 2014'!$A$9:$I$120,3,0)/VLOOKUP(C770,'IBGE 2014'!$A$9:$I$120,3,0)</f>
        <v>0.91646859270948466</v>
      </c>
      <c r="O770" s="79">
        <f>VLOOKUP(D770,'IBGE 2014'!$A$9:$I$120,6,0)</f>
        <v>11.482229001501651</v>
      </c>
      <c r="P770" s="80">
        <f t="shared" si="172"/>
        <v>82983.085704130717</v>
      </c>
      <c r="Q770" s="80">
        <f t="shared" si="173"/>
        <v>46309.684199999996</v>
      </c>
      <c r="R770" s="80">
        <f t="shared" si="174"/>
        <v>36673.401504130721</v>
      </c>
      <c r="S770" s="80">
        <f t="shared" si="175"/>
        <v>11</v>
      </c>
      <c r="T770" s="80">
        <f t="shared" si="176"/>
        <v>0.52678752539162021</v>
      </c>
      <c r="U770" s="80">
        <f>VLOOKUP(D770,'IBGE 2014'!$A$9:$I$120,3,0)/VLOOKUP(C770+1,'IBGE 2014'!$A$9:$I$120,3,0)</f>
        <v>0.92081167538083242</v>
      </c>
      <c r="V770" s="80">
        <f t="shared" si="177"/>
        <v>88378.917150406647</v>
      </c>
      <c r="W770" s="80">
        <f t="shared" si="178"/>
        <v>42450.543849999995</v>
      </c>
      <c r="X770" s="80">
        <f t="shared" si="179"/>
        <v>45928.373300406653</v>
      </c>
      <c r="Y770" s="120"/>
    </row>
    <row r="771" spans="1:25">
      <c r="A771" s="77">
        <v>759</v>
      </c>
      <c r="B771" s="79">
        <v>1</v>
      </c>
      <c r="C771" s="78">
        <v>53</v>
      </c>
      <c r="D771" s="78">
        <f t="shared" si="165"/>
        <v>70</v>
      </c>
      <c r="E771" s="79">
        <f t="shared" si="166"/>
        <v>65</v>
      </c>
      <c r="F771" s="79">
        <v>15</v>
      </c>
      <c r="G771" s="79">
        <f t="shared" si="167"/>
        <v>20</v>
      </c>
      <c r="H771" s="79">
        <f t="shared" si="168"/>
        <v>17</v>
      </c>
      <c r="I771" s="80">
        <v>1610.86</v>
      </c>
      <c r="J771" s="80">
        <f>'Fator aplicado no salr'!$I$33*I771</f>
        <v>1424.0389120582265</v>
      </c>
      <c r="K771" s="79">
        <f t="shared" si="169"/>
        <v>17</v>
      </c>
      <c r="L771" s="92">
        <f t="shared" si="170"/>
        <v>0.37136441859695613</v>
      </c>
      <c r="M771" s="79">
        <f t="shared" si="171"/>
        <v>70</v>
      </c>
      <c r="N771" s="79">
        <f>VLOOKUP(D771,'IBGE 2014'!$A$9:$I$120,3,0)/VLOOKUP(C771,'IBGE 2014'!$A$9:$I$120,3,0)</f>
        <v>0.80044023808591946</v>
      </c>
      <c r="O771" s="79">
        <f>VLOOKUP(D771,'IBGE 2014'!$A$9:$I$120,6,0)</f>
        <v>9.1340168195096396</v>
      </c>
      <c r="P771" s="80">
        <f t="shared" si="172"/>
        <v>50263.904190230453</v>
      </c>
      <c r="Q771" s="80">
        <f t="shared" si="173"/>
        <v>76540.012900000002</v>
      </c>
      <c r="R771" s="80">
        <f t="shared" si="174"/>
        <v>-26276.108709769549</v>
      </c>
      <c r="S771" s="80">
        <f t="shared" si="175"/>
        <v>16</v>
      </c>
      <c r="T771" s="80">
        <f t="shared" si="176"/>
        <v>0.39364628371277355</v>
      </c>
      <c r="U771" s="80">
        <f>VLOOKUP(D771,'IBGE 2014'!$A$9:$I$120,3,0)/VLOOKUP(C771+1,'IBGE 2014'!$A$9:$I$120,3,0)</f>
        <v>0.80591419118490248</v>
      </c>
      <c r="V771" s="80">
        <f t="shared" si="177"/>
        <v>53644.101420263483</v>
      </c>
      <c r="W771" s="80">
        <f t="shared" si="178"/>
        <v>72037.659199999995</v>
      </c>
      <c r="X771" s="80">
        <f t="shared" si="179"/>
        <v>-18393.557779736511</v>
      </c>
      <c r="Y771" s="120"/>
    </row>
    <row r="772" spans="1:25">
      <c r="A772" s="77">
        <v>760</v>
      </c>
      <c r="B772" s="79">
        <v>1</v>
      </c>
      <c r="C772" s="78">
        <v>38</v>
      </c>
      <c r="D772" s="78">
        <f t="shared" si="165"/>
        <v>60</v>
      </c>
      <c r="E772" s="79">
        <f t="shared" si="166"/>
        <v>65</v>
      </c>
      <c r="F772" s="79">
        <v>15</v>
      </c>
      <c r="G772" s="79">
        <f t="shared" si="167"/>
        <v>20</v>
      </c>
      <c r="H772" s="79">
        <f t="shared" si="168"/>
        <v>22</v>
      </c>
      <c r="I772" s="80">
        <v>1392.24</v>
      </c>
      <c r="J772" s="80">
        <f>'Fator aplicado no salr'!$I$33*I772</f>
        <v>1230.7735836285869</v>
      </c>
      <c r="K772" s="79">
        <f t="shared" si="169"/>
        <v>22</v>
      </c>
      <c r="L772" s="92">
        <f t="shared" si="170"/>
        <v>0.27750509690822689</v>
      </c>
      <c r="M772" s="79">
        <f t="shared" si="171"/>
        <v>60</v>
      </c>
      <c r="N772" s="79">
        <f>VLOOKUP(D772,'IBGE 2014'!$A$9:$I$120,3,0)/VLOOKUP(C772,'IBGE 2014'!$A$9:$I$120,3,0)</f>
        <v>0.88728540130642519</v>
      </c>
      <c r="O772" s="79">
        <f>VLOOKUP(D772,'IBGE 2014'!$A$9:$I$120,6,0)</f>
        <v>11.482229001501651</v>
      </c>
      <c r="P772" s="80">
        <f t="shared" si="172"/>
        <v>45235.773726340645</v>
      </c>
      <c r="Q772" s="80">
        <f t="shared" si="173"/>
        <v>85608.837599999999</v>
      </c>
      <c r="R772" s="80">
        <f t="shared" si="174"/>
        <v>-40373.063873659354</v>
      </c>
      <c r="S772" s="80">
        <f t="shared" si="175"/>
        <v>21</v>
      </c>
      <c r="T772" s="80">
        <f t="shared" si="176"/>
        <v>0.29415540272272056</v>
      </c>
      <c r="U772" s="80">
        <f>VLOOKUP(D772,'IBGE 2014'!$A$9:$I$120,3,0)/VLOOKUP(C772+1,'IBGE 2014'!$A$9:$I$120,3,0)</f>
        <v>0.88939133636457135</v>
      </c>
      <c r="V772" s="80">
        <f t="shared" si="177"/>
        <v>48063.727294420874</v>
      </c>
      <c r="W772" s="80">
        <f t="shared" si="178"/>
        <v>81717.526799999992</v>
      </c>
      <c r="X772" s="80">
        <f t="shared" si="179"/>
        <v>-33653.799505579118</v>
      </c>
      <c r="Y772" s="120"/>
    </row>
    <row r="773" spans="1:25">
      <c r="A773" s="77">
        <v>761</v>
      </c>
      <c r="B773" s="79">
        <v>1</v>
      </c>
      <c r="C773" s="78">
        <v>60</v>
      </c>
      <c r="D773" s="78">
        <f t="shared" si="165"/>
        <v>70</v>
      </c>
      <c r="E773" s="79">
        <f t="shared" si="166"/>
        <v>65</v>
      </c>
      <c r="F773" s="79">
        <v>15</v>
      </c>
      <c r="G773" s="79">
        <f t="shared" si="167"/>
        <v>20</v>
      </c>
      <c r="H773" s="79">
        <f t="shared" si="168"/>
        <v>10</v>
      </c>
      <c r="I773" s="80">
        <v>1495.79</v>
      </c>
      <c r="J773" s="80">
        <f>'Fator aplicado no salr'!$I$33*I773</f>
        <v>1322.3142695625784</v>
      </c>
      <c r="K773" s="79">
        <f t="shared" si="169"/>
        <v>10</v>
      </c>
      <c r="L773" s="92">
        <f t="shared" si="170"/>
        <v>0.55839477691511752</v>
      </c>
      <c r="M773" s="79">
        <f t="shared" si="171"/>
        <v>70</v>
      </c>
      <c r="N773" s="79">
        <f>VLOOKUP(D773,'IBGE 2014'!$A$9:$I$120,3,0)/VLOOKUP(C773,'IBGE 2014'!$A$9:$I$120,3,0)</f>
        <v>0.8496755577480023</v>
      </c>
      <c r="O773" s="79">
        <f>VLOOKUP(D773,'IBGE 2014'!$A$9:$I$120,6,0)</f>
        <v>9.1340168195096396</v>
      </c>
      <c r="P773" s="80">
        <f t="shared" si="172"/>
        <v>74496.233664214582</v>
      </c>
      <c r="Q773" s="80">
        <f t="shared" si="173"/>
        <v>41807.330499999996</v>
      </c>
      <c r="R773" s="80">
        <f t="shared" si="174"/>
        <v>32688.903164214586</v>
      </c>
      <c r="S773" s="80">
        <f t="shared" si="175"/>
        <v>9</v>
      </c>
      <c r="T773" s="80">
        <f t="shared" si="176"/>
        <v>0.59189846353002462</v>
      </c>
      <c r="U773" s="80">
        <f>VLOOKUP(D773,'IBGE 2014'!$A$9:$I$120,3,0)/VLOOKUP(C773+1,'IBGE 2014'!$A$9:$I$120,3,0)</f>
        <v>0.85922071543303169</v>
      </c>
      <c r="V773" s="80">
        <f t="shared" si="177"/>
        <v>79853.102750211794</v>
      </c>
      <c r="W773" s="80">
        <f t="shared" si="178"/>
        <v>37626.597450000001</v>
      </c>
      <c r="X773" s="80">
        <f t="shared" si="179"/>
        <v>42226.505300211793</v>
      </c>
      <c r="Y773" s="120"/>
    </row>
    <row r="774" spans="1:25">
      <c r="A774" s="77">
        <v>762</v>
      </c>
      <c r="B774" s="79">
        <v>1</v>
      </c>
      <c r="C774" s="78">
        <v>52</v>
      </c>
      <c r="D774" s="78">
        <f t="shared" si="165"/>
        <v>70</v>
      </c>
      <c r="E774" s="79">
        <f t="shared" si="166"/>
        <v>65</v>
      </c>
      <c r="F774" s="79">
        <v>15</v>
      </c>
      <c r="G774" s="79">
        <f t="shared" si="167"/>
        <v>20</v>
      </c>
      <c r="H774" s="79">
        <f t="shared" si="168"/>
        <v>18</v>
      </c>
      <c r="I774" s="80">
        <v>1054.72</v>
      </c>
      <c r="J774" s="80">
        <f>'Fator aplicado no salr'!$I$33*I774</f>
        <v>932.39780075615067</v>
      </c>
      <c r="K774" s="79">
        <f t="shared" si="169"/>
        <v>18</v>
      </c>
      <c r="L774" s="92">
        <f t="shared" si="170"/>
        <v>0.35034379112920383</v>
      </c>
      <c r="M774" s="79">
        <f t="shared" si="171"/>
        <v>70</v>
      </c>
      <c r="N774" s="79">
        <f>VLOOKUP(D774,'IBGE 2014'!$A$9:$I$120,3,0)/VLOOKUP(C774,'IBGE 2014'!$A$9:$I$120,3,0)</f>
        <v>0.7953795781575006</v>
      </c>
      <c r="O774" s="79">
        <f>VLOOKUP(D774,'IBGE 2014'!$A$9:$I$120,6,0)</f>
        <v>9.1340168195096396</v>
      </c>
      <c r="P774" s="80">
        <f t="shared" si="172"/>
        <v>30851.427310444247</v>
      </c>
      <c r="Q774" s="80">
        <f t="shared" si="173"/>
        <v>53062.963199999998</v>
      </c>
      <c r="R774" s="80">
        <f t="shared" si="174"/>
        <v>-22211.535889555751</v>
      </c>
      <c r="S774" s="80">
        <f t="shared" si="175"/>
        <v>17</v>
      </c>
      <c r="T774" s="80">
        <f t="shared" si="176"/>
        <v>0.37136441859695613</v>
      </c>
      <c r="U774" s="80">
        <f>VLOOKUP(D774,'IBGE 2014'!$A$9:$I$120,3,0)/VLOOKUP(C774+1,'IBGE 2014'!$A$9:$I$120,3,0)</f>
        <v>0.80044023808591946</v>
      </c>
      <c r="V774" s="80">
        <f t="shared" si="177"/>
        <v>32910.585046198845</v>
      </c>
      <c r="W774" s="80">
        <f t="shared" si="178"/>
        <v>50115.020799999998</v>
      </c>
      <c r="X774" s="80">
        <f t="shared" si="179"/>
        <v>-17204.435753801154</v>
      </c>
      <c r="Y774" s="120"/>
    </row>
    <row r="775" spans="1:25">
      <c r="A775" s="77">
        <v>763</v>
      </c>
      <c r="B775" s="79">
        <v>1</v>
      </c>
      <c r="C775" s="78">
        <v>57</v>
      </c>
      <c r="D775" s="78">
        <f t="shared" si="165"/>
        <v>70</v>
      </c>
      <c r="E775" s="79">
        <f t="shared" si="166"/>
        <v>65</v>
      </c>
      <c r="F775" s="79">
        <v>15</v>
      </c>
      <c r="G775" s="79">
        <f t="shared" si="167"/>
        <v>20</v>
      </c>
      <c r="H775" s="79">
        <f t="shared" si="168"/>
        <v>13</v>
      </c>
      <c r="I775" s="80">
        <v>1345.25</v>
      </c>
      <c r="J775" s="80">
        <f>'Fator aplicado no salr'!$I$33*I775</f>
        <v>1189.2332955355087</v>
      </c>
      <c r="K775" s="79">
        <f t="shared" si="169"/>
        <v>13</v>
      </c>
      <c r="L775" s="92">
        <f t="shared" si="170"/>
        <v>0.46883902224245294</v>
      </c>
      <c r="M775" s="79">
        <f t="shared" si="171"/>
        <v>70</v>
      </c>
      <c r="N775" s="79">
        <f>VLOOKUP(D775,'IBGE 2014'!$A$9:$I$120,3,0)/VLOOKUP(C775,'IBGE 2014'!$A$9:$I$120,3,0)</f>
        <v>0.82519692570489089</v>
      </c>
      <c r="O775" s="79">
        <f>VLOOKUP(D775,'IBGE 2014'!$A$9:$I$120,6,0)</f>
        <v>9.1340168195096396</v>
      </c>
      <c r="P775" s="80">
        <f t="shared" si="172"/>
        <v>54632.814190947931</v>
      </c>
      <c r="Q775" s="80">
        <f t="shared" si="173"/>
        <v>48879.658750000002</v>
      </c>
      <c r="R775" s="80">
        <f t="shared" si="174"/>
        <v>5753.1554409479286</v>
      </c>
      <c r="S775" s="80">
        <f t="shared" si="175"/>
        <v>12</v>
      </c>
      <c r="T775" s="80">
        <f t="shared" si="176"/>
        <v>0.49696936357700011</v>
      </c>
      <c r="U775" s="80">
        <f>VLOOKUP(D775,'IBGE 2014'!$A$9:$I$120,3,0)/VLOOKUP(C775+1,'IBGE 2014'!$A$9:$I$120,3,0)</f>
        <v>0.83272330052410848</v>
      </c>
      <c r="V775" s="80">
        <f t="shared" si="177"/>
        <v>58438.970006842668</v>
      </c>
      <c r="W775" s="80">
        <f t="shared" si="178"/>
        <v>45119.684999999998</v>
      </c>
      <c r="X775" s="80">
        <f t="shared" si="179"/>
        <v>13319.285006842671</v>
      </c>
      <c r="Y775" s="120"/>
    </row>
    <row r="776" spans="1:25">
      <c r="A776" s="77">
        <v>764</v>
      </c>
      <c r="B776" s="79">
        <v>1</v>
      </c>
      <c r="C776" s="78">
        <v>46</v>
      </c>
      <c r="D776" s="78">
        <f t="shared" si="165"/>
        <v>65</v>
      </c>
      <c r="E776" s="79">
        <f t="shared" si="166"/>
        <v>65</v>
      </c>
      <c r="F776" s="79">
        <v>15</v>
      </c>
      <c r="G776" s="79">
        <f t="shared" si="167"/>
        <v>20</v>
      </c>
      <c r="H776" s="79">
        <f t="shared" si="168"/>
        <v>19</v>
      </c>
      <c r="I776" s="80">
        <v>1265.6600000000001</v>
      </c>
      <c r="J776" s="80">
        <f>'Fator aplicado no salr'!$I$33*I776</f>
        <v>1118.8738248113525</v>
      </c>
      <c r="K776" s="79">
        <f t="shared" si="169"/>
        <v>19</v>
      </c>
      <c r="L776" s="92">
        <f t="shared" si="170"/>
        <v>0.33051301049924886</v>
      </c>
      <c r="M776" s="79">
        <f t="shared" si="171"/>
        <v>65</v>
      </c>
      <c r="N776" s="79">
        <f>VLOOKUP(D776,'IBGE 2014'!$A$9:$I$120,3,0)/VLOOKUP(C776,'IBGE 2014'!$A$9:$I$120,3,0)</f>
        <v>0.85136830361096849</v>
      </c>
      <c r="O776" s="79">
        <f>VLOOKUP(D776,'IBGE 2014'!$A$9:$I$120,6,0)</f>
        <v>10.361611814973374</v>
      </c>
      <c r="P776" s="80">
        <f t="shared" si="172"/>
        <v>42408.979457624017</v>
      </c>
      <c r="Q776" s="80">
        <f t="shared" si="173"/>
        <v>67212.874299999996</v>
      </c>
      <c r="R776" s="80">
        <f t="shared" si="174"/>
        <v>-24803.894842375979</v>
      </c>
      <c r="S776" s="80">
        <f t="shared" si="175"/>
        <v>18</v>
      </c>
      <c r="T776" s="80">
        <f t="shared" si="176"/>
        <v>0.35034379112920383</v>
      </c>
      <c r="U776" s="80">
        <f>VLOOKUP(D776,'IBGE 2014'!$A$9:$I$120,3,0)/VLOOKUP(C776+1,'IBGE 2014'!$A$9:$I$120,3,0)</f>
        <v>0.85484119100844658</v>
      </c>
      <c r="V776" s="80">
        <f t="shared" si="177"/>
        <v>45136.891867550927</v>
      </c>
      <c r="W776" s="80">
        <f t="shared" si="178"/>
        <v>63675.354599999999</v>
      </c>
      <c r="X776" s="80">
        <f t="shared" si="179"/>
        <v>-18538.462732449072</v>
      </c>
      <c r="Y776" s="120"/>
    </row>
    <row r="777" spans="1:25">
      <c r="A777" s="77">
        <v>765</v>
      </c>
      <c r="B777" s="79">
        <v>1</v>
      </c>
      <c r="C777" s="78">
        <v>53</v>
      </c>
      <c r="D777" s="78">
        <f t="shared" si="165"/>
        <v>70</v>
      </c>
      <c r="E777" s="79">
        <f t="shared" si="166"/>
        <v>65</v>
      </c>
      <c r="F777" s="79">
        <v>15</v>
      </c>
      <c r="G777" s="79">
        <f t="shared" si="167"/>
        <v>20</v>
      </c>
      <c r="H777" s="79">
        <f t="shared" si="168"/>
        <v>17</v>
      </c>
      <c r="I777" s="80">
        <v>1265.6600000000001</v>
      </c>
      <c r="J777" s="80">
        <f>'Fator aplicado no salr'!$I$33*I777</f>
        <v>1118.8738248113525</v>
      </c>
      <c r="K777" s="79">
        <f t="shared" si="169"/>
        <v>17</v>
      </c>
      <c r="L777" s="92">
        <f t="shared" si="170"/>
        <v>0.37136441859695613</v>
      </c>
      <c r="M777" s="79">
        <f t="shared" si="171"/>
        <v>70</v>
      </c>
      <c r="N777" s="79">
        <f>VLOOKUP(D777,'IBGE 2014'!$A$9:$I$120,3,0)/VLOOKUP(C777,'IBGE 2014'!$A$9:$I$120,3,0)</f>
        <v>0.80044023808591946</v>
      </c>
      <c r="O777" s="79">
        <f>VLOOKUP(D777,'IBGE 2014'!$A$9:$I$120,6,0)</f>
        <v>9.1340168195096396</v>
      </c>
      <c r="P777" s="80">
        <f t="shared" si="172"/>
        <v>39492.577242843632</v>
      </c>
      <c r="Q777" s="80">
        <f t="shared" si="173"/>
        <v>60137.834899999994</v>
      </c>
      <c r="R777" s="80">
        <f t="shared" si="174"/>
        <v>-20645.257657156362</v>
      </c>
      <c r="S777" s="80">
        <f t="shared" si="175"/>
        <v>16</v>
      </c>
      <c r="T777" s="80">
        <f t="shared" si="176"/>
        <v>0.39364628371277355</v>
      </c>
      <c r="U777" s="80">
        <f>VLOOKUP(D777,'IBGE 2014'!$A$9:$I$120,3,0)/VLOOKUP(C777+1,'IBGE 2014'!$A$9:$I$120,3,0)</f>
        <v>0.80591419118490248</v>
      </c>
      <c r="V777" s="80">
        <f t="shared" si="177"/>
        <v>42148.413520461552</v>
      </c>
      <c r="W777" s="80">
        <f t="shared" si="178"/>
        <v>56600.315199999997</v>
      </c>
      <c r="X777" s="80">
        <f t="shared" si="179"/>
        <v>-14451.901679538445</v>
      </c>
      <c r="Y777" s="120"/>
    </row>
    <row r="778" spans="1:25">
      <c r="A778" s="77">
        <v>766</v>
      </c>
      <c r="B778" s="79">
        <v>2</v>
      </c>
      <c r="C778" s="78">
        <v>51</v>
      </c>
      <c r="D778" s="78">
        <f t="shared" si="165"/>
        <v>60</v>
      </c>
      <c r="E778" s="79">
        <f t="shared" si="166"/>
        <v>60</v>
      </c>
      <c r="F778" s="79">
        <v>15</v>
      </c>
      <c r="G778" s="79">
        <f t="shared" si="167"/>
        <v>15</v>
      </c>
      <c r="H778" s="79">
        <f t="shared" si="168"/>
        <v>9</v>
      </c>
      <c r="I778" s="80">
        <v>1495.79</v>
      </c>
      <c r="J778" s="80">
        <f>'Fator aplicado no salr'!$I$33*I778</f>
        <v>1322.3142695625784</v>
      </c>
      <c r="K778" s="79">
        <f t="shared" si="169"/>
        <v>9</v>
      </c>
      <c r="L778" s="92">
        <f t="shared" si="170"/>
        <v>0.59189846353002462</v>
      </c>
      <c r="M778" s="79">
        <f t="shared" si="171"/>
        <v>60</v>
      </c>
      <c r="N778" s="79">
        <f>VLOOKUP(D778,'IBGE 2014'!$A$9:$I$120,3,0)/VLOOKUP(C778,'IBGE 2014'!$A$9:$I$120,3,0)</f>
        <v>0.93059405782792626</v>
      </c>
      <c r="O778" s="79">
        <f>VLOOKUP(D778,'IBGE 2014'!$A$9:$I$120,6,0)</f>
        <v>11.482229001501651</v>
      </c>
      <c r="P778" s="80">
        <f t="shared" si="172"/>
        <v>108720.57203502524</v>
      </c>
      <c r="Q778" s="80">
        <f t="shared" si="173"/>
        <v>37626.597450000001</v>
      </c>
      <c r="R778" s="80">
        <f t="shared" si="174"/>
        <v>71093.974585025237</v>
      </c>
      <c r="S778" s="80">
        <f t="shared" si="175"/>
        <v>8</v>
      </c>
      <c r="T778" s="80">
        <f t="shared" si="176"/>
        <v>0.62741237134182615</v>
      </c>
      <c r="U778" s="80">
        <f>VLOOKUP(D778,'IBGE 2014'!$A$9:$I$120,3,0)/VLOOKUP(C778+1,'IBGE 2014'!$A$9:$I$120,3,0)</f>
        <v>0.93609798576010728</v>
      </c>
      <c r="V778" s="80">
        <f t="shared" si="177"/>
        <v>115925.40710396621</v>
      </c>
      <c r="W778" s="80">
        <f t="shared" si="178"/>
        <v>33445.864399999999</v>
      </c>
      <c r="X778" s="80">
        <f t="shared" si="179"/>
        <v>82479.542703966203</v>
      </c>
      <c r="Y778" s="120"/>
    </row>
    <row r="779" spans="1:25">
      <c r="A779" s="77">
        <v>767</v>
      </c>
      <c r="B779" s="79">
        <v>1</v>
      </c>
      <c r="C779" s="78">
        <v>47</v>
      </c>
      <c r="D779" s="78">
        <f t="shared" si="165"/>
        <v>65</v>
      </c>
      <c r="E779" s="79">
        <f t="shared" si="166"/>
        <v>65</v>
      </c>
      <c r="F779" s="79">
        <v>15</v>
      </c>
      <c r="G779" s="79">
        <f t="shared" si="167"/>
        <v>20</v>
      </c>
      <c r="H779" s="79">
        <f t="shared" si="168"/>
        <v>18</v>
      </c>
      <c r="I779" s="80">
        <v>1495.79</v>
      </c>
      <c r="J779" s="80">
        <f>'Fator aplicado no salr'!$I$33*I779</f>
        <v>1322.3142695625784</v>
      </c>
      <c r="K779" s="79">
        <f t="shared" si="169"/>
        <v>18</v>
      </c>
      <c r="L779" s="92">
        <f t="shared" si="170"/>
        <v>0.35034379112920383</v>
      </c>
      <c r="M779" s="79">
        <f t="shared" si="171"/>
        <v>65</v>
      </c>
      <c r="N779" s="79">
        <f>VLOOKUP(D779,'IBGE 2014'!$A$9:$I$120,3,0)/VLOOKUP(C779,'IBGE 2014'!$A$9:$I$120,3,0)</f>
        <v>0.85484119100844658</v>
      </c>
      <c r="O779" s="79">
        <f>VLOOKUP(D779,'IBGE 2014'!$A$9:$I$120,6,0)</f>
        <v>10.361611814973374</v>
      </c>
      <c r="P779" s="80">
        <f t="shared" si="172"/>
        <v>53343.956107140941</v>
      </c>
      <c r="Q779" s="80">
        <f t="shared" si="173"/>
        <v>75253.194900000002</v>
      </c>
      <c r="R779" s="80">
        <f t="shared" si="174"/>
        <v>-21909.238792859062</v>
      </c>
      <c r="S779" s="80">
        <f t="shared" si="175"/>
        <v>17</v>
      </c>
      <c r="T779" s="80">
        <f t="shared" si="176"/>
        <v>0.37136441859695613</v>
      </c>
      <c r="U779" s="80">
        <f>VLOOKUP(D779,'IBGE 2014'!$A$9:$I$120,3,0)/VLOOKUP(C779+1,'IBGE 2014'!$A$9:$I$120,3,0)</f>
        <v>0.85860131375862425</v>
      </c>
      <c r="V779" s="80">
        <f t="shared" si="177"/>
        <v>56793.311732066861</v>
      </c>
      <c r="W779" s="80">
        <f t="shared" si="178"/>
        <v>71072.461849999992</v>
      </c>
      <c r="X779" s="80">
        <f t="shared" si="179"/>
        <v>-14279.150117933132</v>
      </c>
      <c r="Y779" s="120"/>
    </row>
    <row r="780" spans="1:25">
      <c r="A780" s="77">
        <v>768</v>
      </c>
      <c r="B780" s="79">
        <v>2</v>
      </c>
      <c r="C780" s="78">
        <v>45</v>
      </c>
      <c r="D780" s="78">
        <f t="shared" si="165"/>
        <v>60</v>
      </c>
      <c r="E780" s="79">
        <f t="shared" si="166"/>
        <v>60</v>
      </c>
      <c r="F780" s="79">
        <v>15</v>
      </c>
      <c r="G780" s="79">
        <f t="shared" si="167"/>
        <v>15</v>
      </c>
      <c r="H780" s="79">
        <f t="shared" si="168"/>
        <v>15</v>
      </c>
      <c r="I780" s="80">
        <v>1610.86</v>
      </c>
      <c r="J780" s="80">
        <f>'Fator aplicado no salr'!$I$33*I780</f>
        <v>1424.0389120582265</v>
      </c>
      <c r="K780" s="79">
        <f t="shared" si="169"/>
        <v>15</v>
      </c>
      <c r="L780" s="92">
        <f t="shared" si="170"/>
        <v>0.41726506073553998</v>
      </c>
      <c r="M780" s="79">
        <f t="shared" si="171"/>
        <v>60</v>
      </c>
      <c r="N780" s="79">
        <f>VLOOKUP(D780,'IBGE 2014'!$A$9:$I$120,3,0)/VLOOKUP(C780,'IBGE 2014'!$A$9:$I$120,3,0)</f>
        <v>0.90532483645484907</v>
      </c>
      <c r="O780" s="79">
        <f>VLOOKUP(D780,'IBGE 2014'!$A$9:$I$120,6,0)</f>
        <v>11.482229001501651</v>
      </c>
      <c r="P780" s="80">
        <f t="shared" si="172"/>
        <v>80298.580686939255</v>
      </c>
      <c r="Q780" s="80">
        <f t="shared" si="173"/>
        <v>67535.305499999988</v>
      </c>
      <c r="R780" s="80">
        <f t="shared" si="174"/>
        <v>12763.275186939267</v>
      </c>
      <c r="S780" s="80">
        <f t="shared" si="175"/>
        <v>14</v>
      </c>
      <c r="T780" s="80">
        <f t="shared" si="176"/>
        <v>0.44230096437967248</v>
      </c>
      <c r="U780" s="80">
        <f>VLOOKUP(D780,'IBGE 2014'!$A$9:$I$120,3,0)/VLOOKUP(C780+1,'IBGE 2014'!$A$9:$I$120,3,0)</f>
        <v>0.90874809831371328</v>
      </c>
      <c r="V780" s="80">
        <f t="shared" si="177"/>
        <v>85438.342495088218</v>
      </c>
      <c r="W780" s="80">
        <f t="shared" si="178"/>
        <v>63032.951799999995</v>
      </c>
      <c r="X780" s="80">
        <f t="shared" si="179"/>
        <v>22405.390695088223</v>
      </c>
      <c r="Y780" s="120"/>
    </row>
    <row r="781" spans="1:25">
      <c r="A781" s="77">
        <v>769</v>
      </c>
      <c r="B781" s="79">
        <v>1</v>
      </c>
      <c r="C781" s="78">
        <v>57</v>
      </c>
      <c r="D781" s="78">
        <f t="shared" si="165"/>
        <v>70</v>
      </c>
      <c r="E781" s="79">
        <f t="shared" si="166"/>
        <v>65</v>
      </c>
      <c r="F781" s="79">
        <v>15</v>
      </c>
      <c r="G781" s="79">
        <f t="shared" si="167"/>
        <v>20</v>
      </c>
      <c r="H781" s="79">
        <f t="shared" si="168"/>
        <v>13</v>
      </c>
      <c r="I781" s="80">
        <v>1380.73</v>
      </c>
      <c r="J781" s="80">
        <f>'Fator aplicado no salr'!$I$33*I781</f>
        <v>1220.5984673070009</v>
      </c>
      <c r="K781" s="79">
        <f t="shared" si="169"/>
        <v>13</v>
      </c>
      <c r="L781" s="92">
        <f t="shared" si="170"/>
        <v>0.46883902224245294</v>
      </c>
      <c r="M781" s="79">
        <f t="shared" si="171"/>
        <v>70</v>
      </c>
      <c r="N781" s="79">
        <f>VLOOKUP(D781,'IBGE 2014'!$A$9:$I$120,3,0)/VLOOKUP(C781,'IBGE 2014'!$A$9:$I$120,3,0)</f>
        <v>0.82519692570489089</v>
      </c>
      <c r="O781" s="79">
        <f>VLOOKUP(D781,'IBGE 2014'!$A$9:$I$120,6,0)</f>
        <v>9.1340168195096396</v>
      </c>
      <c r="P781" s="80">
        <f t="shared" si="172"/>
        <v>56073.715322703996</v>
      </c>
      <c r="Q781" s="80">
        <f t="shared" si="173"/>
        <v>50168.824549999998</v>
      </c>
      <c r="R781" s="80">
        <f t="shared" si="174"/>
        <v>5904.8907727039987</v>
      </c>
      <c r="S781" s="80">
        <f t="shared" si="175"/>
        <v>12</v>
      </c>
      <c r="T781" s="80">
        <f t="shared" si="176"/>
        <v>0.49696936357700011</v>
      </c>
      <c r="U781" s="80">
        <f>VLOOKUP(D781,'IBGE 2014'!$A$9:$I$120,3,0)/VLOOKUP(C781+1,'IBGE 2014'!$A$9:$I$120,3,0)</f>
        <v>0.83272330052410848</v>
      </c>
      <c r="V781" s="80">
        <f t="shared" si="177"/>
        <v>59980.255757329782</v>
      </c>
      <c r="W781" s="80">
        <f t="shared" si="178"/>
        <v>46309.684199999996</v>
      </c>
      <c r="X781" s="80">
        <f t="shared" si="179"/>
        <v>13670.571557329786</v>
      </c>
      <c r="Y781" s="120"/>
    </row>
    <row r="782" spans="1:25">
      <c r="A782" s="77">
        <v>770</v>
      </c>
      <c r="B782" s="79">
        <v>1</v>
      </c>
      <c r="C782" s="78">
        <v>51</v>
      </c>
      <c r="D782" s="78">
        <f t="shared" ref="D782:D845" si="180">IF(IF(C782+G782&gt;70,70,IF(C782+G782&lt;E782,IF(B782=1,IF(C782+G782&lt;60,60,C782+G782),IF(C782+G782&lt;55,55,C782+G782)),E782))&lt;C782,C782,IF(C782+G782&gt;70,70,IF(C782+G782&lt;E782,IF(B782=1,IF(C782+G782&lt;60,60,C782+G782),IF(C782+G782&lt;55,55,C782+G782)),E782)))</f>
        <v>70</v>
      </c>
      <c r="E782" s="79">
        <f t="shared" ref="E782:E845" si="181">IF(B782=1,65,60)</f>
        <v>65</v>
      </c>
      <c r="F782" s="79">
        <v>15</v>
      </c>
      <c r="G782" s="79">
        <f t="shared" ref="G782:G845" si="182">IF(B782=1,IF(35-F782&lt;=1,1,35-F782),IF(30-F782&lt;=1,1,30-F782))</f>
        <v>20</v>
      </c>
      <c r="H782" s="79">
        <f t="shared" ref="H782:H845" si="183">D782-C782</f>
        <v>19</v>
      </c>
      <c r="I782" s="80">
        <v>1495.79</v>
      </c>
      <c r="J782" s="80">
        <f>'Fator aplicado no salr'!$I$33*I782</f>
        <v>1322.3142695625784</v>
      </c>
      <c r="K782" s="79">
        <f t="shared" ref="K782:K845" si="184">H782</f>
        <v>19</v>
      </c>
      <c r="L782" s="92">
        <f t="shared" ref="L782:L845" si="185">(1/(1+$F$6))^K782</f>
        <v>0.33051301049924886</v>
      </c>
      <c r="M782" s="79">
        <f t="shared" ref="M782:M845" si="186">D782</f>
        <v>70</v>
      </c>
      <c r="N782" s="79">
        <f>VLOOKUP(D782,'IBGE 2014'!$A$9:$I$120,3,0)/VLOOKUP(C782,'IBGE 2014'!$A$9:$I$120,3,0)</f>
        <v>0.79070302512191992</v>
      </c>
      <c r="O782" s="79">
        <f>VLOOKUP(D782,'IBGE 2014'!$A$9:$I$120,6,0)</f>
        <v>9.1340168195096396</v>
      </c>
      <c r="P782" s="80">
        <f t="shared" ref="P782:P845" si="187">J782*L782*N782*O782*13</f>
        <v>41033.806315884562</v>
      </c>
      <c r="Q782" s="80">
        <f t="shared" ref="Q782:Q845" si="188">0.215*I782*13*H782+IF(J782&gt;5839.45,0.11*(J782-5839.45)*O782*N782*L782*13,0)</f>
        <v>79433.927949999998</v>
      </c>
      <c r="R782" s="80">
        <f t="shared" ref="R782:R845" si="189">P782-Q782</f>
        <v>-38400.121634115436</v>
      </c>
      <c r="S782" s="80">
        <f t="shared" ref="S782:S845" si="190">IF(K782=0,0,K782-1)</f>
        <v>18</v>
      </c>
      <c r="T782" s="80">
        <f t="shared" ref="T782:T845" si="191">(1/(1+$F$6))^S782</f>
        <v>0.35034379112920383</v>
      </c>
      <c r="U782" s="80">
        <f>VLOOKUP(D782,'IBGE 2014'!$A$9:$I$120,3,0)/VLOOKUP(C782+1,'IBGE 2014'!$A$9:$I$120,3,0)</f>
        <v>0.7953795781575006</v>
      </c>
      <c r="V782" s="80">
        <f t="shared" ref="V782:V845" si="192">J782*T782*U782*13*O782</f>
        <v>43753.08750823859</v>
      </c>
      <c r="W782" s="80">
        <f t="shared" ref="W782:W845" si="193">0.215*I782*13*S782+IF(J782&gt;5839.45,0.11*(J782-5839.45)*O782*U782*T782*13,0)</f>
        <v>75253.194900000002</v>
      </c>
      <c r="X782" s="80">
        <f t="shared" ref="X782:X845" si="194">V782-W782</f>
        <v>-31500.107391761412</v>
      </c>
      <c r="Y782" s="120"/>
    </row>
    <row r="783" spans="1:25">
      <c r="A783" s="77">
        <v>771</v>
      </c>
      <c r="B783" s="79">
        <v>1</v>
      </c>
      <c r="C783" s="78">
        <v>66</v>
      </c>
      <c r="D783" s="78">
        <f t="shared" si="180"/>
        <v>70</v>
      </c>
      <c r="E783" s="79">
        <f t="shared" si="181"/>
        <v>65</v>
      </c>
      <c r="F783" s="79">
        <v>15</v>
      </c>
      <c r="G783" s="79">
        <f t="shared" si="182"/>
        <v>20</v>
      </c>
      <c r="H783" s="79">
        <f t="shared" si="183"/>
        <v>4</v>
      </c>
      <c r="I783" s="80">
        <v>1453.9</v>
      </c>
      <c r="J783" s="80">
        <f>'Fator aplicado no salr'!$I$33*I783</f>
        <v>1285.2825039056504</v>
      </c>
      <c r="K783" s="79">
        <f t="shared" si="184"/>
        <v>4</v>
      </c>
      <c r="L783" s="92">
        <f t="shared" si="185"/>
        <v>0.79209366323802022</v>
      </c>
      <c r="M783" s="79">
        <f t="shared" si="186"/>
        <v>70</v>
      </c>
      <c r="N783" s="79">
        <f>VLOOKUP(D783,'IBGE 2014'!$A$9:$I$120,3,0)/VLOOKUP(C783,'IBGE 2014'!$A$9:$I$120,3,0)</f>
        <v>0.9219560196928005</v>
      </c>
      <c r="O783" s="79">
        <f>VLOOKUP(D783,'IBGE 2014'!$A$9:$I$120,6,0)</f>
        <v>9.1340168195096396</v>
      </c>
      <c r="P783" s="80">
        <f t="shared" si="187"/>
        <v>111452.67542804281</v>
      </c>
      <c r="Q783" s="80">
        <f t="shared" si="188"/>
        <v>16254.602000000001</v>
      </c>
      <c r="R783" s="80">
        <f t="shared" si="189"/>
        <v>95198.073428042815</v>
      </c>
      <c r="S783" s="80">
        <f t="shared" si="190"/>
        <v>3</v>
      </c>
      <c r="T783" s="80">
        <f t="shared" si="191"/>
        <v>0.83961928303230149</v>
      </c>
      <c r="U783" s="80">
        <f>VLOOKUP(D783,'IBGE 2014'!$A$9:$I$120,3,0)/VLOOKUP(C783+1,'IBGE 2014'!$A$9:$I$120,3,0)</f>
        <v>0.9385149218678096</v>
      </c>
      <c r="V783" s="80">
        <f t="shared" si="192"/>
        <v>120261.70071163564</v>
      </c>
      <c r="W783" s="80">
        <f t="shared" si="193"/>
        <v>12190.951500000001</v>
      </c>
      <c r="X783" s="80">
        <f t="shared" si="194"/>
        <v>108070.74921163564</v>
      </c>
      <c r="Y783" s="120"/>
    </row>
    <row r="784" spans="1:25">
      <c r="A784" s="77">
        <v>772</v>
      </c>
      <c r="B784" s="79">
        <v>1</v>
      </c>
      <c r="C784" s="78">
        <v>39</v>
      </c>
      <c r="D784" s="78">
        <f t="shared" si="180"/>
        <v>60</v>
      </c>
      <c r="E784" s="79">
        <f t="shared" si="181"/>
        <v>65</v>
      </c>
      <c r="F784" s="79">
        <v>15</v>
      </c>
      <c r="G784" s="79">
        <f t="shared" si="182"/>
        <v>20</v>
      </c>
      <c r="H784" s="79">
        <f t="shared" si="183"/>
        <v>21</v>
      </c>
      <c r="I784" s="80">
        <v>2122.2600000000002</v>
      </c>
      <c r="J784" s="80">
        <f>'Fator aplicado no salr'!$I$33*I784</f>
        <v>1876.1287892831733</v>
      </c>
      <c r="K784" s="79">
        <f t="shared" si="184"/>
        <v>21</v>
      </c>
      <c r="L784" s="92">
        <f t="shared" si="185"/>
        <v>0.29415540272272056</v>
      </c>
      <c r="M784" s="79">
        <f t="shared" si="186"/>
        <v>60</v>
      </c>
      <c r="N784" s="79">
        <f>VLOOKUP(D784,'IBGE 2014'!$A$9:$I$120,3,0)/VLOOKUP(C784,'IBGE 2014'!$A$9:$I$120,3,0)</f>
        <v>0.88939133636457135</v>
      </c>
      <c r="O784" s="79">
        <f>VLOOKUP(D784,'IBGE 2014'!$A$9:$I$120,6,0)</f>
        <v>11.482229001501651</v>
      </c>
      <c r="P784" s="80">
        <f t="shared" si="187"/>
        <v>73265.906659669068</v>
      </c>
      <c r="Q784" s="80">
        <f t="shared" si="188"/>
        <v>124566.05069999999</v>
      </c>
      <c r="R784" s="80">
        <f t="shared" si="189"/>
        <v>-51300.144040330924</v>
      </c>
      <c r="S784" s="80">
        <f t="shared" si="190"/>
        <v>20</v>
      </c>
      <c r="T784" s="80">
        <f t="shared" si="191"/>
        <v>0.31180472688608379</v>
      </c>
      <c r="U784" s="80">
        <f>VLOOKUP(D784,'IBGE 2014'!$A$9:$I$120,3,0)/VLOOKUP(C784+1,'IBGE 2014'!$A$9:$I$120,3,0)</f>
        <v>0.89162310837551761</v>
      </c>
      <c r="V784" s="80">
        <f t="shared" si="192"/>
        <v>77856.739917119005</v>
      </c>
      <c r="W784" s="80">
        <f t="shared" si="193"/>
        <v>118634.334</v>
      </c>
      <c r="X784" s="80">
        <f t="shared" si="194"/>
        <v>-40777.594082880998</v>
      </c>
      <c r="Y784" s="120"/>
    </row>
    <row r="785" spans="1:25">
      <c r="A785" s="77">
        <v>773</v>
      </c>
      <c r="B785" s="79">
        <v>1</v>
      </c>
      <c r="C785" s="78">
        <v>43</v>
      </c>
      <c r="D785" s="78">
        <f t="shared" si="180"/>
        <v>63</v>
      </c>
      <c r="E785" s="79">
        <f t="shared" si="181"/>
        <v>65</v>
      </c>
      <c r="F785" s="79">
        <v>15</v>
      </c>
      <c r="G785" s="79">
        <f t="shared" si="182"/>
        <v>20</v>
      </c>
      <c r="H785" s="79">
        <f t="shared" si="183"/>
        <v>20</v>
      </c>
      <c r="I785" s="80">
        <v>1345.25</v>
      </c>
      <c r="J785" s="80">
        <f>'Fator aplicado no salr'!$I$33*I785</f>
        <v>1189.2332955355087</v>
      </c>
      <c r="K785" s="79">
        <f t="shared" si="184"/>
        <v>20</v>
      </c>
      <c r="L785" s="92">
        <f t="shared" si="185"/>
        <v>0.31180472688608379</v>
      </c>
      <c r="M785" s="79">
        <f t="shared" si="186"/>
        <v>63</v>
      </c>
      <c r="N785" s="79">
        <f>VLOOKUP(D785,'IBGE 2014'!$A$9:$I$120,3,0)/VLOOKUP(C785,'IBGE 2014'!$A$9:$I$120,3,0)</f>
        <v>0.86735856442806991</v>
      </c>
      <c r="O785" s="79">
        <f>VLOOKUP(D785,'IBGE 2014'!$A$9:$I$120,6,0)</f>
        <v>10.825249101319233</v>
      </c>
      <c r="P785" s="80">
        <f t="shared" si="187"/>
        <v>45261.576501458672</v>
      </c>
      <c r="Q785" s="80">
        <f t="shared" si="188"/>
        <v>75199.475000000006</v>
      </c>
      <c r="R785" s="80">
        <f t="shared" si="189"/>
        <v>-29937.898498541334</v>
      </c>
      <c r="S785" s="80">
        <f t="shared" si="190"/>
        <v>19</v>
      </c>
      <c r="T785" s="80">
        <f t="shared" si="191"/>
        <v>0.33051301049924886</v>
      </c>
      <c r="U785" s="80">
        <f>VLOOKUP(D785,'IBGE 2014'!$A$9:$I$120,3,0)/VLOOKUP(C785+1,'IBGE 2014'!$A$9:$I$120,3,0)</f>
        <v>0.87017885778169513</v>
      </c>
      <c r="V785" s="80">
        <f t="shared" si="192"/>
        <v>48133.273446666521</v>
      </c>
      <c r="W785" s="80">
        <f t="shared" si="193"/>
        <v>71439.501250000001</v>
      </c>
      <c r="X785" s="80">
        <f t="shared" si="194"/>
        <v>-23306.227803333481</v>
      </c>
      <c r="Y785" s="120"/>
    </row>
    <row r="786" spans="1:25">
      <c r="A786" s="77">
        <v>774</v>
      </c>
      <c r="B786" s="79">
        <v>1</v>
      </c>
      <c r="C786" s="78">
        <v>47</v>
      </c>
      <c r="D786" s="78">
        <f t="shared" si="180"/>
        <v>65</v>
      </c>
      <c r="E786" s="79">
        <f t="shared" si="181"/>
        <v>65</v>
      </c>
      <c r="F786" s="79">
        <v>15</v>
      </c>
      <c r="G786" s="79">
        <f t="shared" si="182"/>
        <v>20</v>
      </c>
      <c r="H786" s="79">
        <f t="shared" si="183"/>
        <v>18</v>
      </c>
      <c r="I786" s="80">
        <v>1380.73</v>
      </c>
      <c r="J786" s="80">
        <f>'Fator aplicado no salr'!$I$33*I786</f>
        <v>1220.5984673070009</v>
      </c>
      <c r="K786" s="79">
        <f t="shared" si="184"/>
        <v>18</v>
      </c>
      <c r="L786" s="92">
        <f t="shared" si="185"/>
        <v>0.35034379112920383</v>
      </c>
      <c r="M786" s="79">
        <f t="shared" si="186"/>
        <v>65</v>
      </c>
      <c r="N786" s="79">
        <f>VLOOKUP(D786,'IBGE 2014'!$A$9:$I$120,3,0)/VLOOKUP(C786,'IBGE 2014'!$A$9:$I$120,3,0)</f>
        <v>0.85484119100844658</v>
      </c>
      <c r="O786" s="79">
        <f>VLOOKUP(D786,'IBGE 2014'!$A$9:$I$120,6,0)</f>
        <v>10.361611814973374</v>
      </c>
      <c r="P786" s="80">
        <f t="shared" si="187"/>
        <v>49240.602300999934</v>
      </c>
      <c r="Q786" s="80">
        <f t="shared" si="188"/>
        <v>69464.526299999998</v>
      </c>
      <c r="R786" s="80">
        <f t="shared" si="189"/>
        <v>-20223.923999000064</v>
      </c>
      <c r="S786" s="80">
        <f t="shared" si="190"/>
        <v>17</v>
      </c>
      <c r="T786" s="80">
        <f t="shared" si="191"/>
        <v>0.37136441859695613</v>
      </c>
      <c r="U786" s="80">
        <f>VLOOKUP(D786,'IBGE 2014'!$A$9:$I$120,3,0)/VLOOKUP(C786+1,'IBGE 2014'!$A$9:$I$120,3,0)</f>
        <v>0.85860131375862425</v>
      </c>
      <c r="V786" s="80">
        <f t="shared" si="192"/>
        <v>52424.624651733648</v>
      </c>
      <c r="W786" s="80">
        <f t="shared" si="193"/>
        <v>65605.385949999996</v>
      </c>
      <c r="X786" s="80">
        <f t="shared" si="194"/>
        <v>-13180.761298266349</v>
      </c>
      <c r="Y786" s="120"/>
    </row>
    <row r="787" spans="1:25">
      <c r="A787" s="77">
        <v>775</v>
      </c>
      <c r="B787" s="79">
        <v>2</v>
      </c>
      <c r="C787" s="78">
        <v>41</v>
      </c>
      <c r="D787" s="78">
        <f t="shared" si="180"/>
        <v>56</v>
      </c>
      <c r="E787" s="79">
        <f t="shared" si="181"/>
        <v>60</v>
      </c>
      <c r="F787" s="79">
        <v>15</v>
      </c>
      <c r="G787" s="79">
        <f t="shared" si="182"/>
        <v>15</v>
      </c>
      <c r="H787" s="79">
        <f t="shared" si="183"/>
        <v>15</v>
      </c>
      <c r="I787" s="80">
        <v>1323.2</v>
      </c>
      <c r="J787" s="80">
        <f>'Fator aplicado no salr'!$I$33*I787</f>
        <v>1169.7405661792122</v>
      </c>
      <c r="K787" s="79">
        <f t="shared" si="184"/>
        <v>15</v>
      </c>
      <c r="L787" s="92">
        <f t="shared" si="185"/>
        <v>0.41726506073553998</v>
      </c>
      <c r="M787" s="79">
        <f t="shared" si="186"/>
        <v>56</v>
      </c>
      <c r="N787" s="79">
        <f>VLOOKUP(D787,'IBGE 2014'!$A$9:$I$120,3,0)/VLOOKUP(C787,'IBGE 2014'!$A$9:$I$120,3,0)</f>
        <v>0.92833362258913643</v>
      </c>
      <c r="O787" s="79">
        <f>VLOOKUP(D787,'IBGE 2014'!$A$9:$I$120,6,0)</f>
        <v>12.276875927517381</v>
      </c>
      <c r="P787" s="80">
        <f t="shared" si="187"/>
        <v>72316.412205950561</v>
      </c>
      <c r="Q787" s="80">
        <f t="shared" si="188"/>
        <v>55475.16</v>
      </c>
      <c r="R787" s="80">
        <f t="shared" si="189"/>
        <v>16841.252205950557</v>
      </c>
      <c r="S787" s="80">
        <f t="shared" si="190"/>
        <v>14</v>
      </c>
      <c r="T787" s="80">
        <f t="shared" si="191"/>
        <v>0.44230096437967248</v>
      </c>
      <c r="U787" s="80">
        <f>VLOOKUP(D787,'IBGE 2014'!$A$9:$I$120,3,0)/VLOOKUP(C787+1,'IBGE 2014'!$A$9:$I$120,3,0)</f>
        <v>0.9309614217934461</v>
      </c>
      <c r="V787" s="80">
        <f t="shared" si="192"/>
        <v>76872.38249843278</v>
      </c>
      <c r="W787" s="80">
        <f t="shared" si="193"/>
        <v>51776.815999999999</v>
      </c>
      <c r="X787" s="80">
        <f t="shared" si="194"/>
        <v>25095.566498432781</v>
      </c>
      <c r="Y787" s="120"/>
    </row>
    <row r="788" spans="1:25">
      <c r="A788" s="77">
        <v>776</v>
      </c>
      <c r="B788" s="79">
        <v>1</v>
      </c>
      <c r="C788" s="78">
        <v>43</v>
      </c>
      <c r="D788" s="78">
        <f t="shared" si="180"/>
        <v>63</v>
      </c>
      <c r="E788" s="79">
        <f t="shared" si="181"/>
        <v>65</v>
      </c>
      <c r="F788" s="79">
        <v>15</v>
      </c>
      <c r="G788" s="79">
        <f t="shared" si="182"/>
        <v>20</v>
      </c>
      <c r="H788" s="79">
        <f t="shared" si="183"/>
        <v>20</v>
      </c>
      <c r="I788" s="80">
        <v>1345.25</v>
      </c>
      <c r="J788" s="80">
        <f>'Fator aplicado no salr'!$I$33*I788</f>
        <v>1189.2332955355087</v>
      </c>
      <c r="K788" s="79">
        <f t="shared" si="184"/>
        <v>20</v>
      </c>
      <c r="L788" s="92">
        <f t="shared" si="185"/>
        <v>0.31180472688608379</v>
      </c>
      <c r="M788" s="79">
        <f t="shared" si="186"/>
        <v>63</v>
      </c>
      <c r="N788" s="79">
        <f>VLOOKUP(D788,'IBGE 2014'!$A$9:$I$120,3,0)/VLOOKUP(C788,'IBGE 2014'!$A$9:$I$120,3,0)</f>
        <v>0.86735856442806991</v>
      </c>
      <c r="O788" s="79">
        <f>VLOOKUP(D788,'IBGE 2014'!$A$9:$I$120,6,0)</f>
        <v>10.825249101319233</v>
      </c>
      <c r="P788" s="80">
        <f t="shared" si="187"/>
        <v>45261.576501458672</v>
      </c>
      <c r="Q788" s="80">
        <f t="shared" si="188"/>
        <v>75199.475000000006</v>
      </c>
      <c r="R788" s="80">
        <f t="shared" si="189"/>
        <v>-29937.898498541334</v>
      </c>
      <c r="S788" s="80">
        <f t="shared" si="190"/>
        <v>19</v>
      </c>
      <c r="T788" s="80">
        <f t="shared" si="191"/>
        <v>0.33051301049924886</v>
      </c>
      <c r="U788" s="80">
        <f>VLOOKUP(D788,'IBGE 2014'!$A$9:$I$120,3,0)/VLOOKUP(C788+1,'IBGE 2014'!$A$9:$I$120,3,0)</f>
        <v>0.87017885778169513</v>
      </c>
      <c r="V788" s="80">
        <f t="shared" si="192"/>
        <v>48133.273446666521</v>
      </c>
      <c r="W788" s="80">
        <f t="shared" si="193"/>
        <v>71439.501250000001</v>
      </c>
      <c r="X788" s="80">
        <f t="shared" si="194"/>
        <v>-23306.227803333481</v>
      </c>
      <c r="Y788" s="120"/>
    </row>
    <row r="789" spans="1:25">
      <c r="A789" s="77">
        <v>777</v>
      </c>
      <c r="B789" s="79">
        <v>1</v>
      </c>
      <c r="C789" s="78">
        <v>58</v>
      </c>
      <c r="D789" s="78">
        <f t="shared" si="180"/>
        <v>70</v>
      </c>
      <c r="E789" s="79">
        <f t="shared" si="181"/>
        <v>65</v>
      </c>
      <c r="F789" s="79">
        <v>15</v>
      </c>
      <c r="G789" s="79">
        <f t="shared" si="182"/>
        <v>20</v>
      </c>
      <c r="H789" s="79">
        <f t="shared" si="183"/>
        <v>12</v>
      </c>
      <c r="I789" s="80">
        <v>1054.72</v>
      </c>
      <c r="J789" s="80">
        <f>'Fator aplicado no salr'!$I$33*I789</f>
        <v>932.39780075615067</v>
      </c>
      <c r="K789" s="79">
        <f t="shared" si="184"/>
        <v>12</v>
      </c>
      <c r="L789" s="92">
        <f t="shared" si="185"/>
        <v>0.49696936357700011</v>
      </c>
      <c r="M789" s="79">
        <f t="shared" si="186"/>
        <v>70</v>
      </c>
      <c r="N789" s="79">
        <f>VLOOKUP(D789,'IBGE 2014'!$A$9:$I$120,3,0)/VLOOKUP(C789,'IBGE 2014'!$A$9:$I$120,3,0)</f>
        <v>0.83272330052410848</v>
      </c>
      <c r="O789" s="79">
        <f>VLOOKUP(D789,'IBGE 2014'!$A$9:$I$120,6,0)</f>
        <v>9.1340168195096396</v>
      </c>
      <c r="P789" s="80">
        <f t="shared" si="187"/>
        <v>45818.063888211938</v>
      </c>
      <c r="Q789" s="80">
        <f t="shared" si="188"/>
        <v>35375.308799999999</v>
      </c>
      <c r="R789" s="80">
        <f t="shared" si="189"/>
        <v>10442.755088211939</v>
      </c>
      <c r="S789" s="80">
        <f t="shared" si="190"/>
        <v>11</v>
      </c>
      <c r="T789" s="80">
        <f t="shared" si="191"/>
        <v>0.52678752539162021</v>
      </c>
      <c r="U789" s="80">
        <f>VLOOKUP(D789,'IBGE 2014'!$A$9:$I$120,3,0)/VLOOKUP(C789+1,'IBGE 2014'!$A$9:$I$120,3,0)</f>
        <v>0.84086532123529178</v>
      </c>
      <c r="V789" s="80">
        <f t="shared" si="192"/>
        <v>49042.017011679083</v>
      </c>
      <c r="W789" s="80">
        <f t="shared" si="193"/>
        <v>32427.366399999999</v>
      </c>
      <c r="X789" s="80">
        <f t="shared" si="194"/>
        <v>16614.650611679084</v>
      </c>
      <c r="Y789" s="120"/>
    </row>
    <row r="790" spans="1:25">
      <c r="A790" s="77">
        <v>778</v>
      </c>
      <c r="B790" s="79">
        <v>1</v>
      </c>
      <c r="C790" s="78">
        <v>43</v>
      </c>
      <c r="D790" s="78">
        <f t="shared" si="180"/>
        <v>63</v>
      </c>
      <c r="E790" s="79">
        <f t="shared" si="181"/>
        <v>65</v>
      </c>
      <c r="F790" s="79">
        <v>15</v>
      </c>
      <c r="G790" s="79">
        <f t="shared" si="182"/>
        <v>20</v>
      </c>
      <c r="H790" s="79">
        <f t="shared" si="183"/>
        <v>20</v>
      </c>
      <c r="I790" s="80">
        <v>1345.25</v>
      </c>
      <c r="J790" s="80">
        <f>'Fator aplicado no salr'!$I$33*I790</f>
        <v>1189.2332955355087</v>
      </c>
      <c r="K790" s="79">
        <f t="shared" si="184"/>
        <v>20</v>
      </c>
      <c r="L790" s="92">
        <f t="shared" si="185"/>
        <v>0.31180472688608379</v>
      </c>
      <c r="M790" s="79">
        <f t="shared" si="186"/>
        <v>63</v>
      </c>
      <c r="N790" s="79">
        <f>VLOOKUP(D790,'IBGE 2014'!$A$9:$I$120,3,0)/VLOOKUP(C790,'IBGE 2014'!$A$9:$I$120,3,0)</f>
        <v>0.86735856442806991</v>
      </c>
      <c r="O790" s="79">
        <f>VLOOKUP(D790,'IBGE 2014'!$A$9:$I$120,6,0)</f>
        <v>10.825249101319233</v>
      </c>
      <c r="P790" s="80">
        <f t="shared" si="187"/>
        <v>45261.576501458672</v>
      </c>
      <c r="Q790" s="80">
        <f t="shared" si="188"/>
        <v>75199.475000000006</v>
      </c>
      <c r="R790" s="80">
        <f t="shared" si="189"/>
        <v>-29937.898498541334</v>
      </c>
      <c r="S790" s="80">
        <f t="shared" si="190"/>
        <v>19</v>
      </c>
      <c r="T790" s="80">
        <f t="shared" si="191"/>
        <v>0.33051301049924886</v>
      </c>
      <c r="U790" s="80">
        <f>VLOOKUP(D790,'IBGE 2014'!$A$9:$I$120,3,0)/VLOOKUP(C790+1,'IBGE 2014'!$A$9:$I$120,3,0)</f>
        <v>0.87017885778169513</v>
      </c>
      <c r="V790" s="80">
        <f t="shared" si="192"/>
        <v>48133.273446666521</v>
      </c>
      <c r="W790" s="80">
        <f t="shared" si="193"/>
        <v>71439.501250000001</v>
      </c>
      <c r="X790" s="80">
        <f t="shared" si="194"/>
        <v>-23306.227803333481</v>
      </c>
      <c r="Y790" s="120"/>
    </row>
    <row r="791" spans="1:25">
      <c r="A791" s="77">
        <v>779</v>
      </c>
      <c r="B791" s="79">
        <v>1</v>
      </c>
      <c r="C791" s="78">
        <v>39</v>
      </c>
      <c r="D791" s="78">
        <f t="shared" si="180"/>
        <v>60</v>
      </c>
      <c r="E791" s="79">
        <f t="shared" si="181"/>
        <v>65</v>
      </c>
      <c r="F791" s="79">
        <v>15</v>
      </c>
      <c r="G791" s="79">
        <f t="shared" si="182"/>
        <v>20</v>
      </c>
      <c r="H791" s="79">
        <f t="shared" si="183"/>
        <v>21</v>
      </c>
      <c r="I791" s="80">
        <v>1265.6600000000001</v>
      </c>
      <c r="J791" s="80">
        <f>'Fator aplicado no salr'!$I$33*I791</f>
        <v>1118.8738248113525</v>
      </c>
      <c r="K791" s="79">
        <f t="shared" si="184"/>
        <v>21</v>
      </c>
      <c r="L791" s="92">
        <f t="shared" si="185"/>
        <v>0.29415540272272056</v>
      </c>
      <c r="M791" s="79">
        <f t="shared" si="186"/>
        <v>60</v>
      </c>
      <c r="N791" s="79">
        <f>VLOOKUP(D791,'IBGE 2014'!$A$9:$I$120,3,0)/VLOOKUP(C791,'IBGE 2014'!$A$9:$I$120,3,0)</f>
        <v>0.88939133636457135</v>
      </c>
      <c r="O791" s="79">
        <f>VLOOKUP(D791,'IBGE 2014'!$A$9:$I$120,6,0)</f>
        <v>11.482229001501651</v>
      </c>
      <c r="P791" s="80">
        <f t="shared" si="187"/>
        <v>43693.85816199558</v>
      </c>
      <c r="Q791" s="80">
        <f t="shared" si="188"/>
        <v>74287.91369999999</v>
      </c>
      <c r="R791" s="80">
        <f t="shared" si="189"/>
        <v>-30594.05553800441</v>
      </c>
      <c r="S791" s="80">
        <f t="shared" si="190"/>
        <v>20</v>
      </c>
      <c r="T791" s="80">
        <f t="shared" si="191"/>
        <v>0.31180472688608379</v>
      </c>
      <c r="U791" s="80">
        <f>VLOOKUP(D791,'IBGE 2014'!$A$9:$I$120,3,0)/VLOOKUP(C791+1,'IBGE 2014'!$A$9:$I$120,3,0)</f>
        <v>0.89162310837551761</v>
      </c>
      <c r="V791" s="80">
        <f t="shared" si="192"/>
        <v>46431.71027277565</v>
      </c>
      <c r="W791" s="80">
        <f t="shared" si="193"/>
        <v>70750.394</v>
      </c>
      <c r="X791" s="80">
        <f t="shared" si="194"/>
        <v>-24318.68372722435</v>
      </c>
      <c r="Y791" s="120"/>
    </row>
    <row r="792" spans="1:25">
      <c r="A792" s="77">
        <v>780</v>
      </c>
      <c r="B792" s="79">
        <v>2</v>
      </c>
      <c r="C792" s="78">
        <v>41</v>
      </c>
      <c r="D792" s="78">
        <f t="shared" si="180"/>
        <v>56</v>
      </c>
      <c r="E792" s="79">
        <f t="shared" si="181"/>
        <v>60</v>
      </c>
      <c r="F792" s="79">
        <v>15</v>
      </c>
      <c r="G792" s="79">
        <f t="shared" si="182"/>
        <v>15</v>
      </c>
      <c r="H792" s="79">
        <f t="shared" si="183"/>
        <v>15</v>
      </c>
      <c r="I792" s="80">
        <v>1150.5999999999999</v>
      </c>
      <c r="J792" s="80">
        <f>'Fator aplicado no salr'!$I$33*I792</f>
        <v>1017.1580225557749</v>
      </c>
      <c r="K792" s="79">
        <f t="shared" si="184"/>
        <v>15</v>
      </c>
      <c r="L792" s="92">
        <f t="shared" si="185"/>
        <v>0.41726506073553998</v>
      </c>
      <c r="M792" s="79">
        <f t="shared" si="186"/>
        <v>56</v>
      </c>
      <c r="N792" s="79">
        <f>VLOOKUP(D792,'IBGE 2014'!$A$9:$I$120,3,0)/VLOOKUP(C792,'IBGE 2014'!$A$9:$I$120,3,0)</f>
        <v>0.92833362258913643</v>
      </c>
      <c r="O792" s="79">
        <f>VLOOKUP(D792,'IBGE 2014'!$A$9:$I$120,6,0)</f>
        <v>12.276875927517381</v>
      </c>
      <c r="P792" s="80">
        <f t="shared" si="187"/>
        <v>62883.361460222724</v>
      </c>
      <c r="Q792" s="80">
        <f t="shared" si="188"/>
        <v>48238.904999999999</v>
      </c>
      <c r="R792" s="80">
        <f t="shared" si="189"/>
        <v>14644.456460222726</v>
      </c>
      <c r="S792" s="80">
        <f t="shared" si="190"/>
        <v>14</v>
      </c>
      <c r="T792" s="80">
        <f t="shared" si="191"/>
        <v>0.44230096437967248</v>
      </c>
      <c r="U792" s="80">
        <f>VLOOKUP(D792,'IBGE 2014'!$A$9:$I$120,3,0)/VLOOKUP(C792+1,'IBGE 2014'!$A$9:$I$120,3,0)</f>
        <v>0.9309614217934461</v>
      </c>
      <c r="V792" s="80">
        <f t="shared" si="192"/>
        <v>66845.044817636575</v>
      </c>
      <c r="W792" s="80">
        <f t="shared" si="193"/>
        <v>45022.977999999996</v>
      </c>
      <c r="X792" s="80">
        <f t="shared" si="194"/>
        <v>21822.06681763658</v>
      </c>
      <c r="Y792" s="120"/>
    </row>
    <row r="793" spans="1:25">
      <c r="A793" s="77">
        <v>781</v>
      </c>
      <c r="B793" s="79">
        <v>2</v>
      </c>
      <c r="C793" s="78">
        <v>42</v>
      </c>
      <c r="D793" s="78">
        <f t="shared" si="180"/>
        <v>57</v>
      </c>
      <c r="E793" s="79">
        <f t="shared" si="181"/>
        <v>60</v>
      </c>
      <c r="F793" s="79">
        <v>15</v>
      </c>
      <c r="G793" s="79">
        <f t="shared" si="182"/>
        <v>15</v>
      </c>
      <c r="H793" s="79">
        <f t="shared" si="183"/>
        <v>15</v>
      </c>
      <c r="I793" s="80">
        <v>1054.72</v>
      </c>
      <c r="J793" s="80">
        <f>'Fator aplicado no salr'!$I$33*I793</f>
        <v>932.39780075615067</v>
      </c>
      <c r="K793" s="79">
        <f t="shared" si="184"/>
        <v>15</v>
      </c>
      <c r="L793" s="92">
        <f t="shared" si="185"/>
        <v>0.41726506073553998</v>
      </c>
      <c r="M793" s="79">
        <f t="shared" si="186"/>
        <v>57</v>
      </c>
      <c r="N793" s="79">
        <f>VLOOKUP(D793,'IBGE 2014'!$A$9:$I$120,3,0)/VLOOKUP(C793,'IBGE 2014'!$A$9:$I$120,3,0)</f>
        <v>0.92312059777335476</v>
      </c>
      <c r="O793" s="79">
        <f>VLOOKUP(D793,'IBGE 2014'!$A$9:$I$120,6,0)</f>
        <v>12.086645895133593</v>
      </c>
      <c r="P793" s="80">
        <f t="shared" si="187"/>
        <v>56431.403808263232</v>
      </c>
      <c r="Q793" s="80">
        <f t="shared" si="188"/>
        <v>44219.135999999999</v>
      </c>
      <c r="R793" s="80">
        <f t="shared" si="189"/>
        <v>12212.267808263234</v>
      </c>
      <c r="S793" s="80">
        <f t="shared" si="190"/>
        <v>14</v>
      </c>
      <c r="T793" s="80">
        <f t="shared" si="191"/>
        <v>0.44230096437967248</v>
      </c>
      <c r="U793" s="80">
        <f>VLOOKUP(D793,'IBGE 2014'!$A$9:$I$120,3,0)/VLOOKUP(C793+1,'IBGE 2014'!$A$9:$I$120,3,0)</f>
        <v>0.92591440461644758</v>
      </c>
      <c r="V793" s="80">
        <f t="shared" si="192"/>
        <v>59998.323915554771</v>
      </c>
      <c r="W793" s="80">
        <f t="shared" si="193"/>
        <v>41271.193599999999</v>
      </c>
      <c r="X793" s="80">
        <f t="shared" si="194"/>
        <v>18727.130315554772</v>
      </c>
      <c r="Y793" s="120"/>
    </row>
    <row r="794" spans="1:25">
      <c r="A794" s="77">
        <v>782</v>
      </c>
      <c r="B794" s="79">
        <v>1</v>
      </c>
      <c r="C794" s="78">
        <v>59</v>
      </c>
      <c r="D794" s="78">
        <f t="shared" si="180"/>
        <v>70</v>
      </c>
      <c r="E794" s="79">
        <f t="shared" si="181"/>
        <v>65</v>
      </c>
      <c r="F794" s="79">
        <v>15</v>
      </c>
      <c r="G794" s="79">
        <f t="shared" si="182"/>
        <v>20</v>
      </c>
      <c r="H794" s="79">
        <f t="shared" si="183"/>
        <v>11</v>
      </c>
      <c r="I794" s="80">
        <v>2012.23</v>
      </c>
      <c r="J794" s="80">
        <f>'Fator aplicado no salr'!$I$33*I794</f>
        <v>1778.8596277832496</v>
      </c>
      <c r="K794" s="79">
        <f t="shared" si="184"/>
        <v>11</v>
      </c>
      <c r="L794" s="92">
        <f t="shared" si="185"/>
        <v>0.52678752539162021</v>
      </c>
      <c r="M794" s="79">
        <f t="shared" si="186"/>
        <v>70</v>
      </c>
      <c r="N794" s="79">
        <f>VLOOKUP(D794,'IBGE 2014'!$A$9:$I$120,3,0)/VLOOKUP(C794,'IBGE 2014'!$A$9:$I$120,3,0)</f>
        <v>0.84086532123529178</v>
      </c>
      <c r="O794" s="79">
        <f>VLOOKUP(D794,'IBGE 2014'!$A$9:$I$120,6,0)</f>
        <v>9.1340168195096396</v>
      </c>
      <c r="P794" s="80">
        <f t="shared" si="187"/>
        <v>93563.996028719484</v>
      </c>
      <c r="Q794" s="80">
        <f t="shared" si="188"/>
        <v>61866.011350000001</v>
      </c>
      <c r="R794" s="80">
        <f t="shared" si="189"/>
        <v>31697.984678719484</v>
      </c>
      <c r="S794" s="80">
        <f t="shared" si="190"/>
        <v>10</v>
      </c>
      <c r="T794" s="80">
        <f t="shared" si="191"/>
        <v>0.55839477691511752</v>
      </c>
      <c r="U794" s="80">
        <f>VLOOKUP(D794,'IBGE 2014'!$A$9:$I$120,3,0)/VLOOKUP(C794+1,'IBGE 2014'!$A$9:$I$120,3,0)</f>
        <v>0.8496755577480023</v>
      </c>
      <c r="V794" s="80">
        <f t="shared" si="192"/>
        <v>100216.97983416291</v>
      </c>
      <c r="W794" s="80">
        <f t="shared" si="193"/>
        <v>56241.828500000003</v>
      </c>
      <c r="X794" s="80">
        <f t="shared" si="194"/>
        <v>43975.151334162903</v>
      </c>
      <c r="Y794" s="120"/>
    </row>
    <row r="795" spans="1:25">
      <c r="A795" s="77">
        <v>783</v>
      </c>
      <c r="B795" s="79">
        <v>1</v>
      </c>
      <c r="C795" s="78">
        <v>35</v>
      </c>
      <c r="D795" s="78">
        <f t="shared" si="180"/>
        <v>60</v>
      </c>
      <c r="E795" s="79">
        <f t="shared" si="181"/>
        <v>65</v>
      </c>
      <c r="F795" s="79">
        <v>15</v>
      </c>
      <c r="G795" s="79">
        <f t="shared" si="182"/>
        <v>20</v>
      </c>
      <c r="H795" s="79">
        <f t="shared" si="183"/>
        <v>25</v>
      </c>
      <c r="I795" s="80">
        <v>1265.6600000000001</v>
      </c>
      <c r="J795" s="80">
        <f>'Fator aplicado no salr'!$I$33*I795</f>
        <v>1118.8738248113525</v>
      </c>
      <c r="K795" s="79">
        <f t="shared" si="184"/>
        <v>25</v>
      </c>
      <c r="L795" s="92">
        <f t="shared" si="185"/>
        <v>0.23299863050389483</v>
      </c>
      <c r="M795" s="79">
        <f t="shared" si="186"/>
        <v>60</v>
      </c>
      <c r="N795" s="79">
        <f>VLOOKUP(D795,'IBGE 2014'!$A$9:$I$120,3,0)/VLOOKUP(C795,'IBGE 2014'!$A$9:$I$120,3,0)</f>
        <v>0.88156029257512269</v>
      </c>
      <c r="O795" s="79">
        <f>VLOOKUP(D795,'IBGE 2014'!$A$9:$I$120,6,0)</f>
        <v>11.482229001501651</v>
      </c>
      <c r="P795" s="80">
        <f t="shared" si="187"/>
        <v>34304.892222597307</v>
      </c>
      <c r="Q795" s="80">
        <f t="shared" si="188"/>
        <v>88437.992499999993</v>
      </c>
      <c r="R795" s="80">
        <f t="shared" si="189"/>
        <v>-54133.100277402686</v>
      </c>
      <c r="S795" s="80">
        <f t="shared" si="190"/>
        <v>24</v>
      </c>
      <c r="T795" s="80">
        <f t="shared" si="191"/>
        <v>0.24697854833412852</v>
      </c>
      <c r="U795" s="80">
        <f>VLOOKUP(D795,'IBGE 2014'!$A$9:$I$120,3,0)/VLOOKUP(C795+1,'IBGE 2014'!$A$9:$I$120,3,0)</f>
        <v>0.88338461970586457</v>
      </c>
      <c r="V795" s="80">
        <f t="shared" si="192"/>
        <v>36438.436815799556</v>
      </c>
      <c r="W795" s="80">
        <f t="shared" si="193"/>
        <v>84900.472799999989</v>
      </c>
      <c r="X795" s="80">
        <f t="shared" si="194"/>
        <v>-48462.035984200433</v>
      </c>
      <c r="Y795" s="120"/>
    </row>
    <row r="796" spans="1:25">
      <c r="A796" s="77">
        <v>784</v>
      </c>
      <c r="B796" s="79">
        <v>2</v>
      </c>
      <c r="C796" s="78">
        <v>55</v>
      </c>
      <c r="D796" s="78">
        <f t="shared" si="180"/>
        <v>60</v>
      </c>
      <c r="E796" s="79">
        <f t="shared" si="181"/>
        <v>60</v>
      </c>
      <c r="F796" s="79">
        <v>15</v>
      </c>
      <c r="G796" s="79">
        <f t="shared" si="182"/>
        <v>15</v>
      </c>
      <c r="H796" s="79">
        <f t="shared" si="183"/>
        <v>5</v>
      </c>
      <c r="I796" s="80">
        <v>1610.86</v>
      </c>
      <c r="J796" s="80">
        <f>'Fator aplicado no salr'!$I$33*I796</f>
        <v>1424.0389120582265</v>
      </c>
      <c r="K796" s="79">
        <f t="shared" si="184"/>
        <v>5</v>
      </c>
      <c r="L796" s="92">
        <f t="shared" si="185"/>
        <v>0.74725817286605678</v>
      </c>
      <c r="M796" s="79">
        <f t="shared" si="186"/>
        <v>60</v>
      </c>
      <c r="N796" s="79">
        <f>VLOOKUP(D796,'IBGE 2014'!$A$9:$I$120,3,0)/VLOOKUP(C796,'IBGE 2014'!$A$9:$I$120,3,0)</f>
        <v>0.95546430055486298</v>
      </c>
      <c r="O796" s="79">
        <f>VLOOKUP(D796,'IBGE 2014'!$A$9:$I$120,6,0)</f>
        <v>11.482229001501651</v>
      </c>
      <c r="P796" s="80">
        <f t="shared" si="187"/>
        <v>151766.72123446219</v>
      </c>
      <c r="Q796" s="80">
        <f t="shared" si="188"/>
        <v>22511.768499999998</v>
      </c>
      <c r="R796" s="80">
        <f t="shared" si="189"/>
        <v>129254.95273446219</v>
      </c>
      <c r="S796" s="80">
        <f t="shared" si="190"/>
        <v>4</v>
      </c>
      <c r="T796" s="80">
        <f t="shared" si="191"/>
        <v>0.79209366323802022</v>
      </c>
      <c r="U796" s="80">
        <f>VLOOKUP(D796,'IBGE 2014'!$A$9:$I$120,3,0)/VLOOKUP(C796+1,'IBGE 2014'!$A$9:$I$120,3,0)</f>
        <v>0.96301096710891343</v>
      </c>
      <c r="V796" s="80">
        <f t="shared" si="192"/>
        <v>162143.36623611985</v>
      </c>
      <c r="W796" s="80">
        <f t="shared" si="193"/>
        <v>18009.414799999999</v>
      </c>
      <c r="X796" s="80">
        <f t="shared" si="194"/>
        <v>144133.95143611985</v>
      </c>
      <c r="Y796" s="120"/>
    </row>
    <row r="797" spans="1:25">
      <c r="A797" s="77">
        <v>785</v>
      </c>
      <c r="B797" s="79">
        <v>2</v>
      </c>
      <c r="C797" s="78">
        <v>45</v>
      </c>
      <c r="D797" s="78">
        <f t="shared" si="180"/>
        <v>60</v>
      </c>
      <c r="E797" s="79">
        <f t="shared" si="181"/>
        <v>60</v>
      </c>
      <c r="F797" s="79">
        <v>15</v>
      </c>
      <c r="G797" s="79">
        <f t="shared" si="182"/>
        <v>15</v>
      </c>
      <c r="H797" s="79">
        <f t="shared" si="183"/>
        <v>15</v>
      </c>
      <c r="I797" s="80">
        <v>1610.86</v>
      </c>
      <c r="J797" s="80">
        <f>'Fator aplicado no salr'!$I$33*I797</f>
        <v>1424.0389120582265</v>
      </c>
      <c r="K797" s="79">
        <f t="shared" si="184"/>
        <v>15</v>
      </c>
      <c r="L797" s="92">
        <f t="shared" si="185"/>
        <v>0.41726506073553998</v>
      </c>
      <c r="M797" s="79">
        <f t="shared" si="186"/>
        <v>60</v>
      </c>
      <c r="N797" s="79">
        <f>VLOOKUP(D797,'IBGE 2014'!$A$9:$I$120,3,0)/VLOOKUP(C797,'IBGE 2014'!$A$9:$I$120,3,0)</f>
        <v>0.90532483645484907</v>
      </c>
      <c r="O797" s="79">
        <f>VLOOKUP(D797,'IBGE 2014'!$A$9:$I$120,6,0)</f>
        <v>11.482229001501651</v>
      </c>
      <c r="P797" s="80">
        <f t="shared" si="187"/>
        <v>80298.580686939255</v>
      </c>
      <c r="Q797" s="80">
        <f t="shared" si="188"/>
        <v>67535.305499999988</v>
      </c>
      <c r="R797" s="80">
        <f t="shared" si="189"/>
        <v>12763.275186939267</v>
      </c>
      <c r="S797" s="80">
        <f t="shared" si="190"/>
        <v>14</v>
      </c>
      <c r="T797" s="80">
        <f t="shared" si="191"/>
        <v>0.44230096437967248</v>
      </c>
      <c r="U797" s="80">
        <f>VLOOKUP(D797,'IBGE 2014'!$A$9:$I$120,3,0)/VLOOKUP(C797+1,'IBGE 2014'!$A$9:$I$120,3,0)</f>
        <v>0.90874809831371328</v>
      </c>
      <c r="V797" s="80">
        <f t="shared" si="192"/>
        <v>85438.342495088218</v>
      </c>
      <c r="W797" s="80">
        <f t="shared" si="193"/>
        <v>63032.951799999995</v>
      </c>
      <c r="X797" s="80">
        <f t="shared" si="194"/>
        <v>22405.390695088223</v>
      </c>
      <c r="Y797" s="120"/>
    </row>
    <row r="798" spans="1:25">
      <c r="A798" s="77">
        <v>786</v>
      </c>
      <c r="B798" s="79">
        <v>1</v>
      </c>
      <c r="C798" s="78">
        <v>50</v>
      </c>
      <c r="D798" s="78">
        <f t="shared" si="180"/>
        <v>65</v>
      </c>
      <c r="E798" s="79">
        <f t="shared" si="181"/>
        <v>65</v>
      </c>
      <c r="F798" s="79">
        <v>15</v>
      </c>
      <c r="G798" s="79">
        <f t="shared" si="182"/>
        <v>20</v>
      </c>
      <c r="H798" s="79">
        <f t="shared" si="183"/>
        <v>15</v>
      </c>
      <c r="I798" s="80">
        <v>1495.79</v>
      </c>
      <c r="J798" s="80">
        <f>'Fator aplicado no salr'!$I$33*I798</f>
        <v>1322.3142695625784</v>
      </c>
      <c r="K798" s="79">
        <f t="shared" si="184"/>
        <v>15</v>
      </c>
      <c r="L798" s="92">
        <f t="shared" si="185"/>
        <v>0.41726506073553998</v>
      </c>
      <c r="M798" s="79">
        <f t="shared" si="186"/>
        <v>65</v>
      </c>
      <c r="N798" s="79">
        <f>VLOOKUP(D798,'IBGE 2014'!$A$9:$I$120,3,0)/VLOOKUP(C798,'IBGE 2014'!$A$9:$I$120,3,0)</f>
        <v>0.86707163383355657</v>
      </c>
      <c r="O798" s="79">
        <f>VLOOKUP(D798,'IBGE 2014'!$A$9:$I$120,6,0)</f>
        <v>10.361611814973374</v>
      </c>
      <c r="P798" s="80">
        <f t="shared" si="187"/>
        <v>64442.496173208987</v>
      </c>
      <c r="Q798" s="80">
        <f t="shared" si="188"/>
        <v>62710.995749999995</v>
      </c>
      <c r="R798" s="80">
        <f t="shared" si="189"/>
        <v>1731.5004232089923</v>
      </c>
      <c r="S798" s="80">
        <f t="shared" si="190"/>
        <v>14</v>
      </c>
      <c r="T798" s="80">
        <f t="shared" si="191"/>
        <v>0.44230096437967248</v>
      </c>
      <c r="U798" s="80">
        <f>VLOOKUP(D798,'IBGE 2014'!$A$9:$I$120,3,0)/VLOOKUP(C798+1,'IBGE 2014'!$A$9:$I$120,3,0)</f>
        <v>0.87183487462980414</v>
      </c>
      <c r="V798" s="80">
        <f t="shared" si="192"/>
        <v>68684.300330546204</v>
      </c>
      <c r="W798" s="80">
        <f t="shared" si="193"/>
        <v>58530.262699999999</v>
      </c>
      <c r="X798" s="80">
        <f t="shared" si="194"/>
        <v>10154.037630546205</v>
      </c>
      <c r="Y798" s="120"/>
    </row>
    <row r="799" spans="1:25">
      <c r="A799" s="77">
        <v>787</v>
      </c>
      <c r="B799" s="79">
        <v>2</v>
      </c>
      <c r="C799" s="78">
        <v>40</v>
      </c>
      <c r="D799" s="78">
        <f t="shared" si="180"/>
        <v>55</v>
      </c>
      <c r="E799" s="79">
        <f t="shared" si="181"/>
        <v>60</v>
      </c>
      <c r="F799" s="79">
        <v>15</v>
      </c>
      <c r="G799" s="79">
        <f t="shared" si="182"/>
        <v>15</v>
      </c>
      <c r="H799" s="79">
        <f t="shared" si="183"/>
        <v>15</v>
      </c>
      <c r="I799" s="80">
        <v>1334.23</v>
      </c>
      <c r="J799" s="80">
        <f>'Fator aplicado no salr'!$I$33*I799</f>
        <v>1179.4913509773958</v>
      </c>
      <c r="K799" s="79">
        <f t="shared" si="184"/>
        <v>15</v>
      </c>
      <c r="L799" s="92">
        <f t="shared" si="185"/>
        <v>0.41726506073553998</v>
      </c>
      <c r="M799" s="79">
        <f t="shared" si="186"/>
        <v>55</v>
      </c>
      <c r="N799" s="79">
        <f>VLOOKUP(D799,'IBGE 2014'!$A$9:$I$120,3,0)/VLOOKUP(C799,'IBGE 2014'!$A$9:$I$120,3,0)</f>
        <v>0.93318306906676562</v>
      </c>
      <c r="O799" s="79">
        <f>VLOOKUP(D799,'IBGE 2014'!$A$9:$I$120,6,0)</f>
        <v>12.461864196915771</v>
      </c>
      <c r="P799" s="80">
        <f t="shared" si="187"/>
        <v>74404.636426979894</v>
      </c>
      <c r="Q799" s="80">
        <f t="shared" si="188"/>
        <v>55937.592749999996</v>
      </c>
      <c r="R799" s="80">
        <f t="shared" si="189"/>
        <v>18467.043676979898</v>
      </c>
      <c r="S799" s="80">
        <f t="shared" si="190"/>
        <v>14</v>
      </c>
      <c r="T799" s="80">
        <f t="shared" si="191"/>
        <v>0.44230096437967248</v>
      </c>
      <c r="U799" s="80">
        <f>VLOOKUP(D799,'IBGE 2014'!$A$9:$I$120,3,0)/VLOOKUP(C799+1,'IBGE 2014'!$A$9:$I$120,3,0)</f>
        <v>0.93566599942051099</v>
      </c>
      <c r="V799" s="80">
        <f t="shared" si="192"/>
        <v>79078.761992549989</v>
      </c>
      <c r="W799" s="80">
        <f t="shared" si="193"/>
        <v>52208.419900000001</v>
      </c>
      <c r="X799" s="80">
        <f t="shared" si="194"/>
        <v>26870.342092549989</v>
      </c>
      <c r="Y799" s="120"/>
    </row>
    <row r="800" spans="1:25">
      <c r="A800" s="77">
        <v>788</v>
      </c>
      <c r="B800" s="79">
        <v>1</v>
      </c>
      <c r="C800" s="78">
        <v>54</v>
      </c>
      <c r="D800" s="78">
        <f t="shared" si="180"/>
        <v>70</v>
      </c>
      <c r="E800" s="79">
        <f t="shared" si="181"/>
        <v>65</v>
      </c>
      <c r="F800" s="79">
        <v>15</v>
      </c>
      <c r="G800" s="79">
        <f t="shared" si="182"/>
        <v>20</v>
      </c>
      <c r="H800" s="79">
        <f t="shared" si="183"/>
        <v>16</v>
      </c>
      <c r="I800" s="80">
        <v>1323.2</v>
      </c>
      <c r="J800" s="80">
        <f>'Fator aplicado no salr'!$I$33*I800</f>
        <v>1169.7405661792122</v>
      </c>
      <c r="K800" s="79">
        <f t="shared" si="184"/>
        <v>16</v>
      </c>
      <c r="L800" s="92">
        <f t="shared" si="185"/>
        <v>0.39364628371277355</v>
      </c>
      <c r="M800" s="79">
        <f t="shared" si="186"/>
        <v>70</v>
      </c>
      <c r="N800" s="79">
        <f>VLOOKUP(D800,'IBGE 2014'!$A$9:$I$120,3,0)/VLOOKUP(C800,'IBGE 2014'!$A$9:$I$120,3,0)</f>
        <v>0.80591419118490248</v>
      </c>
      <c r="O800" s="79">
        <f>VLOOKUP(D800,'IBGE 2014'!$A$9:$I$120,6,0)</f>
        <v>9.1340168195096396</v>
      </c>
      <c r="P800" s="80">
        <f t="shared" si="187"/>
        <v>44064.583513956932</v>
      </c>
      <c r="Q800" s="80">
        <f t="shared" si="188"/>
        <v>59173.504000000001</v>
      </c>
      <c r="R800" s="80">
        <f t="shared" si="189"/>
        <v>-15108.920486043069</v>
      </c>
      <c r="S800" s="80">
        <f t="shared" si="190"/>
        <v>15</v>
      </c>
      <c r="T800" s="80">
        <f t="shared" si="191"/>
        <v>0.41726506073553998</v>
      </c>
      <c r="U800" s="80">
        <f>VLOOKUP(D800,'IBGE 2014'!$A$9:$I$120,3,0)/VLOOKUP(C800+1,'IBGE 2014'!$A$9:$I$120,3,0)</f>
        <v>0.81183466248225811</v>
      </c>
      <c r="V800" s="80">
        <f t="shared" si="192"/>
        <v>47051.59193907657</v>
      </c>
      <c r="W800" s="80">
        <f t="shared" si="193"/>
        <v>55475.16</v>
      </c>
      <c r="X800" s="80">
        <f t="shared" si="194"/>
        <v>-8423.5680609234332</v>
      </c>
      <c r="Y800" s="120"/>
    </row>
    <row r="801" spans="1:25">
      <c r="A801" s="77">
        <v>789</v>
      </c>
      <c r="B801" s="79">
        <v>1</v>
      </c>
      <c r="C801" s="78">
        <v>46</v>
      </c>
      <c r="D801" s="78">
        <f t="shared" si="180"/>
        <v>65</v>
      </c>
      <c r="E801" s="79">
        <f t="shared" si="181"/>
        <v>65</v>
      </c>
      <c r="F801" s="79">
        <v>15</v>
      </c>
      <c r="G801" s="79">
        <f t="shared" si="182"/>
        <v>20</v>
      </c>
      <c r="H801" s="79">
        <f t="shared" si="183"/>
        <v>19</v>
      </c>
      <c r="I801" s="80">
        <v>1610.86</v>
      </c>
      <c r="J801" s="80">
        <f>'Fator aplicado no salr'!$I$33*I801</f>
        <v>1424.0389120582265</v>
      </c>
      <c r="K801" s="79">
        <f t="shared" si="184"/>
        <v>19</v>
      </c>
      <c r="L801" s="92">
        <f t="shared" si="185"/>
        <v>0.33051301049924886</v>
      </c>
      <c r="M801" s="79">
        <f t="shared" si="186"/>
        <v>65</v>
      </c>
      <c r="N801" s="79">
        <f>VLOOKUP(D801,'IBGE 2014'!$A$9:$I$120,3,0)/VLOOKUP(C801,'IBGE 2014'!$A$9:$I$120,3,0)</f>
        <v>0.85136830361096849</v>
      </c>
      <c r="O801" s="79">
        <f>VLOOKUP(D801,'IBGE 2014'!$A$9:$I$120,6,0)</f>
        <v>10.361611814973374</v>
      </c>
      <c r="P801" s="80">
        <f t="shared" si="187"/>
        <v>53975.734912305226</v>
      </c>
      <c r="Q801" s="80">
        <f t="shared" si="188"/>
        <v>85544.720299999986</v>
      </c>
      <c r="R801" s="80">
        <f t="shared" si="189"/>
        <v>-31568.98538769476</v>
      </c>
      <c r="S801" s="80">
        <f t="shared" si="190"/>
        <v>18</v>
      </c>
      <c r="T801" s="80">
        <f t="shared" si="191"/>
        <v>0.35034379112920383</v>
      </c>
      <c r="U801" s="80">
        <f>VLOOKUP(D801,'IBGE 2014'!$A$9:$I$120,3,0)/VLOOKUP(C801+1,'IBGE 2014'!$A$9:$I$120,3,0)</f>
        <v>0.85484119100844658</v>
      </c>
      <c r="V801" s="80">
        <f t="shared" si="192"/>
        <v>57447.66654058994</v>
      </c>
      <c r="W801" s="80">
        <f t="shared" si="193"/>
        <v>81042.366599999994</v>
      </c>
      <c r="X801" s="80">
        <f t="shared" si="194"/>
        <v>-23594.700059410054</v>
      </c>
      <c r="Y801" s="120"/>
    </row>
    <row r="802" spans="1:25">
      <c r="A802" s="77">
        <v>790</v>
      </c>
      <c r="B802" s="79">
        <v>1</v>
      </c>
      <c r="C802" s="78">
        <v>48</v>
      </c>
      <c r="D802" s="78">
        <f t="shared" si="180"/>
        <v>65</v>
      </c>
      <c r="E802" s="79">
        <f t="shared" si="181"/>
        <v>65</v>
      </c>
      <c r="F802" s="79">
        <v>15</v>
      </c>
      <c r="G802" s="79">
        <f t="shared" si="182"/>
        <v>20</v>
      </c>
      <c r="H802" s="79">
        <f t="shared" si="183"/>
        <v>17</v>
      </c>
      <c r="I802" s="80">
        <v>1610.86</v>
      </c>
      <c r="J802" s="80">
        <f>'Fator aplicado no salr'!$I$33*I802</f>
        <v>1424.0389120582265</v>
      </c>
      <c r="K802" s="79">
        <f t="shared" si="184"/>
        <v>17</v>
      </c>
      <c r="L802" s="92">
        <f t="shared" si="185"/>
        <v>0.37136441859695613</v>
      </c>
      <c r="M802" s="79">
        <f t="shared" si="186"/>
        <v>65</v>
      </c>
      <c r="N802" s="79">
        <f>VLOOKUP(D802,'IBGE 2014'!$A$9:$I$120,3,0)/VLOOKUP(C802,'IBGE 2014'!$A$9:$I$120,3,0)</f>
        <v>0.85860131375862425</v>
      </c>
      <c r="O802" s="79">
        <f>VLOOKUP(D802,'IBGE 2014'!$A$9:$I$120,6,0)</f>
        <v>10.361611814973374</v>
      </c>
      <c r="P802" s="80">
        <f t="shared" si="187"/>
        <v>61162.378500135186</v>
      </c>
      <c r="Q802" s="80">
        <f t="shared" si="188"/>
        <v>76540.012900000002</v>
      </c>
      <c r="R802" s="80">
        <f t="shared" si="189"/>
        <v>-15377.634399864815</v>
      </c>
      <c r="S802" s="80">
        <f t="shared" si="190"/>
        <v>16</v>
      </c>
      <c r="T802" s="80">
        <f t="shared" si="191"/>
        <v>0.39364628371277355</v>
      </c>
      <c r="U802" s="80">
        <f>VLOOKUP(D802,'IBGE 2014'!$A$9:$I$120,3,0)/VLOOKUP(C802+1,'IBGE 2014'!$A$9:$I$120,3,0)</f>
        <v>0.86267016730913937</v>
      </c>
      <c r="V802" s="80">
        <f t="shared" si="192"/>
        <v>65139.356247344142</v>
      </c>
      <c r="W802" s="80">
        <f t="shared" si="193"/>
        <v>72037.659199999995</v>
      </c>
      <c r="X802" s="80">
        <f t="shared" si="194"/>
        <v>-6898.302952655853</v>
      </c>
      <c r="Y802" s="120"/>
    </row>
    <row r="803" spans="1:25">
      <c r="A803" s="77">
        <v>791</v>
      </c>
      <c r="B803" s="79">
        <v>1</v>
      </c>
      <c r="C803" s="78">
        <v>56</v>
      </c>
      <c r="D803" s="78">
        <f t="shared" si="180"/>
        <v>70</v>
      </c>
      <c r="E803" s="79">
        <f t="shared" si="181"/>
        <v>65</v>
      </c>
      <c r="F803" s="79">
        <v>15</v>
      </c>
      <c r="G803" s="79">
        <f t="shared" si="182"/>
        <v>20</v>
      </c>
      <c r="H803" s="79">
        <f t="shared" si="183"/>
        <v>14</v>
      </c>
      <c r="I803" s="80">
        <v>1610.86</v>
      </c>
      <c r="J803" s="80">
        <f>'Fator aplicado no salr'!$I$33*I803</f>
        <v>1424.0389120582265</v>
      </c>
      <c r="K803" s="79">
        <f t="shared" si="184"/>
        <v>14</v>
      </c>
      <c r="L803" s="92">
        <f t="shared" si="185"/>
        <v>0.44230096437967248</v>
      </c>
      <c r="M803" s="79">
        <f t="shared" si="186"/>
        <v>70</v>
      </c>
      <c r="N803" s="79">
        <f>VLOOKUP(D803,'IBGE 2014'!$A$9:$I$120,3,0)/VLOOKUP(C803,'IBGE 2014'!$A$9:$I$120,3,0)</f>
        <v>0.81824688059570916</v>
      </c>
      <c r="O803" s="79">
        <f>VLOOKUP(D803,'IBGE 2014'!$A$9:$I$120,6,0)</f>
        <v>9.1340168195096396</v>
      </c>
      <c r="P803" s="80">
        <f t="shared" si="187"/>
        <v>61196.877104316969</v>
      </c>
      <c r="Q803" s="80">
        <f t="shared" si="188"/>
        <v>63032.951799999995</v>
      </c>
      <c r="R803" s="80">
        <f t="shared" si="189"/>
        <v>-1836.0746956830262</v>
      </c>
      <c r="S803" s="80">
        <f t="shared" si="190"/>
        <v>13</v>
      </c>
      <c r="T803" s="80">
        <f t="shared" si="191"/>
        <v>0.46883902224245294</v>
      </c>
      <c r="U803" s="80">
        <f>VLOOKUP(D803,'IBGE 2014'!$A$9:$I$120,3,0)/VLOOKUP(C803+1,'IBGE 2014'!$A$9:$I$120,3,0)</f>
        <v>0.82519692570489089</v>
      </c>
      <c r="V803" s="80">
        <f t="shared" si="192"/>
        <v>65419.67297352192</v>
      </c>
      <c r="W803" s="80">
        <f t="shared" si="193"/>
        <v>58530.598099999996</v>
      </c>
      <c r="X803" s="80">
        <f t="shared" si="194"/>
        <v>6889.074873521924</v>
      </c>
      <c r="Y803" s="120"/>
    </row>
    <row r="804" spans="1:25">
      <c r="A804" s="77">
        <v>792</v>
      </c>
      <c r="B804" s="79">
        <v>1</v>
      </c>
      <c r="C804" s="78">
        <v>37</v>
      </c>
      <c r="D804" s="78">
        <f t="shared" si="180"/>
        <v>60</v>
      </c>
      <c r="E804" s="79">
        <f t="shared" si="181"/>
        <v>65</v>
      </c>
      <c r="F804" s="79">
        <v>15</v>
      </c>
      <c r="G804" s="79">
        <f t="shared" si="182"/>
        <v>20</v>
      </c>
      <c r="H804" s="79">
        <f t="shared" si="183"/>
        <v>23</v>
      </c>
      <c r="I804" s="80">
        <v>1265.6600000000001</v>
      </c>
      <c r="J804" s="80">
        <f>'Fator aplicado no salr'!$I$33*I804</f>
        <v>1118.8738248113525</v>
      </c>
      <c r="K804" s="79">
        <f t="shared" si="184"/>
        <v>23</v>
      </c>
      <c r="L804" s="92">
        <f t="shared" si="185"/>
        <v>0.26179726123417624</v>
      </c>
      <c r="M804" s="79">
        <f t="shared" si="186"/>
        <v>60</v>
      </c>
      <c r="N804" s="79">
        <f>VLOOKUP(D804,'IBGE 2014'!$A$9:$I$120,3,0)/VLOOKUP(C804,'IBGE 2014'!$A$9:$I$120,3,0)</f>
        <v>0.88528843686496339</v>
      </c>
      <c r="O804" s="79">
        <f>VLOOKUP(D804,'IBGE 2014'!$A$9:$I$120,6,0)</f>
        <v>11.482229001501651</v>
      </c>
      <c r="P804" s="80">
        <f t="shared" si="187"/>
        <v>38707.984737242798</v>
      </c>
      <c r="Q804" s="80">
        <f t="shared" si="188"/>
        <v>81362.953099999999</v>
      </c>
      <c r="R804" s="80">
        <f t="shared" si="189"/>
        <v>-42654.968362757201</v>
      </c>
      <c r="S804" s="80">
        <f t="shared" si="190"/>
        <v>22</v>
      </c>
      <c r="T804" s="80">
        <f t="shared" si="191"/>
        <v>0.27750509690822689</v>
      </c>
      <c r="U804" s="80">
        <f>VLOOKUP(D804,'IBGE 2014'!$A$9:$I$120,3,0)/VLOOKUP(C804+1,'IBGE 2014'!$A$9:$I$120,3,0)</f>
        <v>0.88728540130642519</v>
      </c>
      <c r="V804" s="80">
        <f t="shared" si="192"/>
        <v>41123.01713388518</v>
      </c>
      <c r="W804" s="80">
        <f t="shared" si="193"/>
        <v>77825.433399999994</v>
      </c>
      <c r="X804" s="80">
        <f t="shared" si="194"/>
        <v>-36702.416266114815</v>
      </c>
      <c r="Y804" s="120"/>
    </row>
    <row r="805" spans="1:25">
      <c r="A805" s="77">
        <v>793</v>
      </c>
      <c r="B805" s="79">
        <v>1</v>
      </c>
      <c r="C805" s="78">
        <v>58</v>
      </c>
      <c r="D805" s="78">
        <f t="shared" si="180"/>
        <v>70</v>
      </c>
      <c r="E805" s="79">
        <f t="shared" si="181"/>
        <v>65</v>
      </c>
      <c r="F805" s="79">
        <v>15</v>
      </c>
      <c r="G805" s="79">
        <f t="shared" si="182"/>
        <v>20</v>
      </c>
      <c r="H805" s="79">
        <f t="shared" si="183"/>
        <v>12</v>
      </c>
      <c r="I805" s="80">
        <v>1102.6600000000001</v>
      </c>
      <c r="J805" s="80">
        <f>'Fator aplicado no salr'!$I$33*I805</f>
        <v>974.77791165596284</v>
      </c>
      <c r="K805" s="79">
        <f t="shared" si="184"/>
        <v>12</v>
      </c>
      <c r="L805" s="92">
        <f t="shared" si="185"/>
        <v>0.49696936357700011</v>
      </c>
      <c r="M805" s="79">
        <f t="shared" si="186"/>
        <v>70</v>
      </c>
      <c r="N805" s="79">
        <f>VLOOKUP(D805,'IBGE 2014'!$A$9:$I$120,3,0)/VLOOKUP(C805,'IBGE 2014'!$A$9:$I$120,3,0)</f>
        <v>0.83272330052410848</v>
      </c>
      <c r="O805" s="79">
        <f>VLOOKUP(D805,'IBGE 2014'!$A$9:$I$120,6,0)</f>
        <v>9.1340168195096396</v>
      </c>
      <c r="P805" s="80">
        <f t="shared" si="187"/>
        <v>47900.624172269199</v>
      </c>
      <c r="Q805" s="80">
        <f t="shared" si="188"/>
        <v>36983.216400000005</v>
      </c>
      <c r="R805" s="80">
        <f t="shared" si="189"/>
        <v>10917.407772269195</v>
      </c>
      <c r="S805" s="80">
        <f t="shared" si="190"/>
        <v>11</v>
      </c>
      <c r="T805" s="80">
        <f t="shared" si="191"/>
        <v>0.52678752539162021</v>
      </c>
      <c r="U805" s="80">
        <f>VLOOKUP(D805,'IBGE 2014'!$A$9:$I$120,3,0)/VLOOKUP(C805+1,'IBGE 2014'!$A$9:$I$120,3,0)</f>
        <v>0.84086532123529178</v>
      </c>
      <c r="V805" s="80">
        <f t="shared" si="192"/>
        <v>51271.115061910335</v>
      </c>
      <c r="W805" s="80">
        <f t="shared" si="193"/>
        <v>33901.2817</v>
      </c>
      <c r="X805" s="80">
        <f t="shared" si="194"/>
        <v>17369.833361910336</v>
      </c>
      <c r="Y805" s="120"/>
    </row>
    <row r="806" spans="1:25">
      <c r="A806" s="77">
        <v>794</v>
      </c>
      <c r="B806" s="79">
        <v>1</v>
      </c>
      <c r="C806" s="78">
        <v>53</v>
      </c>
      <c r="D806" s="78">
        <f t="shared" si="180"/>
        <v>70</v>
      </c>
      <c r="E806" s="79">
        <f t="shared" si="181"/>
        <v>65</v>
      </c>
      <c r="F806" s="79">
        <v>15</v>
      </c>
      <c r="G806" s="79">
        <f t="shared" si="182"/>
        <v>20</v>
      </c>
      <c r="H806" s="79">
        <f t="shared" si="183"/>
        <v>17</v>
      </c>
      <c r="I806" s="80">
        <v>1495.79</v>
      </c>
      <c r="J806" s="80">
        <f>'Fator aplicado no salr'!$I$33*I806</f>
        <v>1322.3142695625784</v>
      </c>
      <c r="K806" s="79">
        <f t="shared" si="184"/>
        <v>17</v>
      </c>
      <c r="L806" s="92">
        <f t="shared" si="185"/>
        <v>0.37136441859695613</v>
      </c>
      <c r="M806" s="79">
        <f t="shared" si="186"/>
        <v>70</v>
      </c>
      <c r="N806" s="79">
        <f>VLOOKUP(D806,'IBGE 2014'!$A$9:$I$120,3,0)/VLOOKUP(C806,'IBGE 2014'!$A$9:$I$120,3,0)</f>
        <v>0.80044023808591946</v>
      </c>
      <c r="O806" s="79">
        <f>VLOOKUP(D806,'IBGE 2014'!$A$9:$I$120,6,0)</f>
        <v>9.1340168195096396</v>
      </c>
      <c r="P806" s="80">
        <f t="shared" si="187"/>
        <v>46673.357863939025</v>
      </c>
      <c r="Q806" s="80">
        <f t="shared" si="188"/>
        <v>71072.461849999992</v>
      </c>
      <c r="R806" s="80">
        <f t="shared" si="189"/>
        <v>-24399.103986060967</v>
      </c>
      <c r="S806" s="80">
        <f t="shared" si="190"/>
        <v>16</v>
      </c>
      <c r="T806" s="80">
        <f t="shared" si="191"/>
        <v>0.39364628371277355</v>
      </c>
      <c r="U806" s="80">
        <f>VLOOKUP(D806,'IBGE 2014'!$A$9:$I$120,3,0)/VLOOKUP(C806+1,'IBGE 2014'!$A$9:$I$120,3,0)</f>
        <v>0.80591419118490248</v>
      </c>
      <c r="V806" s="80">
        <f t="shared" si="192"/>
        <v>49812.094448565316</v>
      </c>
      <c r="W806" s="80">
        <f t="shared" si="193"/>
        <v>66891.728799999997</v>
      </c>
      <c r="X806" s="80">
        <f t="shared" si="194"/>
        <v>-17079.634351434681</v>
      </c>
      <c r="Y806" s="120"/>
    </row>
    <row r="807" spans="1:25">
      <c r="A807" s="77">
        <v>795</v>
      </c>
      <c r="B807" s="79">
        <v>2</v>
      </c>
      <c r="C807" s="78">
        <v>58</v>
      </c>
      <c r="D807" s="78">
        <f t="shared" si="180"/>
        <v>70</v>
      </c>
      <c r="E807" s="79">
        <f t="shared" si="181"/>
        <v>60</v>
      </c>
      <c r="F807" s="79">
        <v>15</v>
      </c>
      <c r="G807" s="79">
        <f t="shared" si="182"/>
        <v>15</v>
      </c>
      <c r="H807" s="79">
        <f t="shared" si="183"/>
        <v>12</v>
      </c>
      <c r="I807" s="80">
        <v>1610.86</v>
      </c>
      <c r="J807" s="80">
        <f>'Fator aplicado no salr'!$I$33*I807</f>
        <v>1424.0389120582265</v>
      </c>
      <c r="K807" s="79">
        <f t="shared" si="184"/>
        <v>12</v>
      </c>
      <c r="L807" s="92">
        <f t="shared" si="185"/>
        <v>0.49696936357700011</v>
      </c>
      <c r="M807" s="79">
        <f t="shared" si="186"/>
        <v>70</v>
      </c>
      <c r="N807" s="79">
        <f>VLOOKUP(D807,'IBGE 2014'!$A$9:$I$120,3,0)/VLOOKUP(C807,'IBGE 2014'!$A$9:$I$120,3,0)</f>
        <v>0.83272330052410848</v>
      </c>
      <c r="O807" s="79">
        <f>VLOOKUP(D807,'IBGE 2014'!$A$9:$I$120,6,0)</f>
        <v>9.1340168195096396</v>
      </c>
      <c r="P807" s="80">
        <f t="shared" si="187"/>
        <v>69977.327058333089</v>
      </c>
      <c r="Q807" s="80">
        <f t="shared" si="188"/>
        <v>54028.244399999996</v>
      </c>
      <c r="R807" s="80">
        <f t="shared" si="189"/>
        <v>15949.082658333093</v>
      </c>
      <c r="S807" s="80">
        <f t="shared" si="190"/>
        <v>11</v>
      </c>
      <c r="T807" s="80">
        <f t="shared" si="191"/>
        <v>0.52678752539162021</v>
      </c>
      <c r="U807" s="80">
        <f>VLOOKUP(D807,'IBGE 2014'!$A$9:$I$120,3,0)/VLOOKUP(C807+1,'IBGE 2014'!$A$9:$I$120,3,0)</f>
        <v>0.84086532123529178</v>
      </c>
      <c r="V807" s="80">
        <f t="shared" si="192"/>
        <v>74901.228310294056</v>
      </c>
      <c r="W807" s="80">
        <f t="shared" si="193"/>
        <v>49525.890699999996</v>
      </c>
      <c r="X807" s="80">
        <f t="shared" si="194"/>
        <v>25375.33761029406</v>
      </c>
      <c r="Y807" s="120"/>
    </row>
    <row r="808" spans="1:25">
      <c r="A808" s="77">
        <v>796</v>
      </c>
      <c r="B808" s="79">
        <v>1</v>
      </c>
      <c r="C808" s="78">
        <v>49</v>
      </c>
      <c r="D808" s="78">
        <f t="shared" si="180"/>
        <v>65</v>
      </c>
      <c r="E808" s="79">
        <f t="shared" si="181"/>
        <v>65</v>
      </c>
      <c r="F808" s="79">
        <v>15</v>
      </c>
      <c r="G808" s="79">
        <f t="shared" si="182"/>
        <v>20</v>
      </c>
      <c r="H808" s="79">
        <f t="shared" si="183"/>
        <v>16</v>
      </c>
      <c r="I808" s="80">
        <v>1495.79</v>
      </c>
      <c r="J808" s="80">
        <f>'Fator aplicado no salr'!$I$33*I808</f>
        <v>1322.3142695625784</v>
      </c>
      <c r="K808" s="79">
        <f t="shared" si="184"/>
        <v>16</v>
      </c>
      <c r="L808" s="92">
        <f t="shared" si="185"/>
        <v>0.39364628371277355</v>
      </c>
      <c r="M808" s="79">
        <f t="shared" si="186"/>
        <v>65</v>
      </c>
      <c r="N808" s="79">
        <f>VLOOKUP(D808,'IBGE 2014'!$A$9:$I$120,3,0)/VLOOKUP(C808,'IBGE 2014'!$A$9:$I$120,3,0)</f>
        <v>0.86267016730913937</v>
      </c>
      <c r="O808" s="79">
        <f>VLOOKUP(D808,'IBGE 2014'!$A$9:$I$120,6,0)</f>
        <v>10.361611814973374</v>
      </c>
      <c r="P808" s="80">
        <f t="shared" si="187"/>
        <v>60486.198478585917</v>
      </c>
      <c r="Q808" s="80">
        <f t="shared" si="188"/>
        <v>66891.728799999997</v>
      </c>
      <c r="R808" s="80">
        <f t="shared" si="189"/>
        <v>-6405.5303214140804</v>
      </c>
      <c r="S808" s="80">
        <f t="shared" si="190"/>
        <v>15</v>
      </c>
      <c r="T808" s="80">
        <f t="shared" si="191"/>
        <v>0.41726506073553998</v>
      </c>
      <c r="U808" s="80">
        <f>VLOOKUP(D808,'IBGE 2014'!$A$9:$I$120,3,0)/VLOOKUP(C808+1,'IBGE 2014'!$A$9:$I$120,3,0)</f>
        <v>0.86707163383355657</v>
      </c>
      <c r="V808" s="80">
        <f t="shared" si="192"/>
        <v>64442.496173208987</v>
      </c>
      <c r="W808" s="80">
        <f t="shared" si="193"/>
        <v>62710.995749999995</v>
      </c>
      <c r="X808" s="80">
        <f t="shared" si="194"/>
        <v>1731.5004232089923</v>
      </c>
      <c r="Y808" s="120"/>
    </row>
    <row r="809" spans="1:25">
      <c r="A809" s="77">
        <v>797</v>
      </c>
      <c r="B809" s="79">
        <v>2</v>
      </c>
      <c r="C809" s="78">
        <v>47</v>
      </c>
      <c r="D809" s="78">
        <f t="shared" si="180"/>
        <v>60</v>
      </c>
      <c r="E809" s="79">
        <f t="shared" si="181"/>
        <v>60</v>
      </c>
      <c r="F809" s="79">
        <v>15</v>
      </c>
      <c r="G809" s="79">
        <f t="shared" si="182"/>
        <v>15</v>
      </c>
      <c r="H809" s="79">
        <f t="shared" si="183"/>
        <v>13</v>
      </c>
      <c r="I809" s="80">
        <v>1495.79</v>
      </c>
      <c r="J809" s="80">
        <f>'Fator aplicado no salr'!$I$33*I809</f>
        <v>1322.3142695625784</v>
      </c>
      <c r="K809" s="79">
        <f t="shared" si="184"/>
        <v>13</v>
      </c>
      <c r="L809" s="92">
        <f t="shared" si="185"/>
        <v>0.46883902224245294</v>
      </c>
      <c r="M809" s="79">
        <f t="shared" si="186"/>
        <v>60</v>
      </c>
      <c r="N809" s="79">
        <f>VLOOKUP(D809,'IBGE 2014'!$A$9:$I$120,3,0)/VLOOKUP(C809,'IBGE 2014'!$A$9:$I$120,3,0)</f>
        <v>0.91245504841360547</v>
      </c>
      <c r="O809" s="79">
        <f>VLOOKUP(D809,'IBGE 2014'!$A$9:$I$120,6,0)</f>
        <v>11.482229001501651</v>
      </c>
      <c r="P809" s="80">
        <f t="shared" si="187"/>
        <v>84438.298048737226</v>
      </c>
      <c r="Q809" s="80">
        <f t="shared" si="188"/>
        <v>54349.529649999997</v>
      </c>
      <c r="R809" s="80">
        <f t="shared" si="189"/>
        <v>30088.768398737229</v>
      </c>
      <c r="S809" s="80">
        <f t="shared" si="190"/>
        <v>12</v>
      </c>
      <c r="T809" s="80">
        <f t="shared" si="191"/>
        <v>0.49696936357700011</v>
      </c>
      <c r="U809" s="80">
        <f>VLOOKUP(D809,'IBGE 2014'!$A$9:$I$120,3,0)/VLOOKUP(C809+1,'IBGE 2014'!$A$9:$I$120,3,0)</f>
        <v>0.91646859270948466</v>
      </c>
      <c r="V809" s="80">
        <f t="shared" si="192"/>
        <v>89898.292762076322</v>
      </c>
      <c r="W809" s="80">
        <f t="shared" si="193"/>
        <v>50168.796600000001</v>
      </c>
      <c r="X809" s="80">
        <f t="shared" si="194"/>
        <v>39729.496162076321</v>
      </c>
      <c r="Y809" s="120"/>
    </row>
    <row r="810" spans="1:25">
      <c r="A810" s="77">
        <v>798</v>
      </c>
      <c r="B810" s="79">
        <v>1</v>
      </c>
      <c r="C810" s="78">
        <v>37</v>
      </c>
      <c r="D810" s="78">
        <f t="shared" si="180"/>
        <v>60</v>
      </c>
      <c r="E810" s="79">
        <f t="shared" si="181"/>
        <v>65</v>
      </c>
      <c r="F810" s="79">
        <v>15</v>
      </c>
      <c r="G810" s="79">
        <f t="shared" si="182"/>
        <v>20</v>
      </c>
      <c r="H810" s="79">
        <f t="shared" si="183"/>
        <v>23</v>
      </c>
      <c r="I810" s="80">
        <v>1380.73</v>
      </c>
      <c r="J810" s="80">
        <f>'Fator aplicado no salr'!$I$33*I810</f>
        <v>1220.5984673070009</v>
      </c>
      <c r="K810" s="79">
        <f t="shared" si="184"/>
        <v>23</v>
      </c>
      <c r="L810" s="92">
        <f t="shared" si="185"/>
        <v>0.26179726123417624</v>
      </c>
      <c r="M810" s="79">
        <f t="shared" si="186"/>
        <v>60</v>
      </c>
      <c r="N810" s="79">
        <f>VLOOKUP(D810,'IBGE 2014'!$A$9:$I$120,3,0)/VLOOKUP(C810,'IBGE 2014'!$A$9:$I$120,3,0)</f>
        <v>0.88528843686496339</v>
      </c>
      <c r="O810" s="79">
        <f>VLOOKUP(D810,'IBGE 2014'!$A$9:$I$120,6,0)</f>
        <v>11.482229001501651</v>
      </c>
      <c r="P810" s="80">
        <f t="shared" si="187"/>
        <v>42227.198273037982</v>
      </c>
      <c r="Q810" s="80">
        <f t="shared" si="188"/>
        <v>88760.228049999991</v>
      </c>
      <c r="R810" s="80">
        <f t="shared" si="189"/>
        <v>-46533.029776962008</v>
      </c>
      <c r="S810" s="80">
        <f t="shared" si="190"/>
        <v>22</v>
      </c>
      <c r="T810" s="80">
        <f t="shared" si="191"/>
        <v>0.27750509690822689</v>
      </c>
      <c r="U810" s="80">
        <f>VLOOKUP(D810,'IBGE 2014'!$A$9:$I$120,3,0)/VLOOKUP(C810+1,'IBGE 2014'!$A$9:$I$120,3,0)</f>
        <v>0.88728540130642519</v>
      </c>
      <c r="V810" s="80">
        <f t="shared" si="192"/>
        <v>44861.798150584902</v>
      </c>
      <c r="W810" s="80">
        <f t="shared" si="193"/>
        <v>84901.087699999989</v>
      </c>
      <c r="X810" s="80">
        <f t="shared" si="194"/>
        <v>-40039.289549415087</v>
      </c>
      <c r="Y810" s="120"/>
    </row>
    <row r="811" spans="1:25">
      <c r="A811" s="77">
        <v>799</v>
      </c>
      <c r="B811" s="79">
        <v>1</v>
      </c>
      <c r="C811" s="78">
        <v>39</v>
      </c>
      <c r="D811" s="78">
        <f t="shared" si="180"/>
        <v>60</v>
      </c>
      <c r="E811" s="79">
        <f t="shared" si="181"/>
        <v>65</v>
      </c>
      <c r="F811" s="79">
        <v>15</v>
      </c>
      <c r="G811" s="79">
        <f t="shared" si="182"/>
        <v>20</v>
      </c>
      <c r="H811" s="79">
        <f t="shared" si="183"/>
        <v>21</v>
      </c>
      <c r="I811" s="80">
        <v>1380.73</v>
      </c>
      <c r="J811" s="80">
        <f>'Fator aplicado no salr'!$I$33*I811</f>
        <v>1220.5984673070009</v>
      </c>
      <c r="K811" s="79">
        <f t="shared" si="184"/>
        <v>21</v>
      </c>
      <c r="L811" s="92">
        <f t="shared" si="185"/>
        <v>0.29415540272272056</v>
      </c>
      <c r="M811" s="79">
        <f t="shared" si="186"/>
        <v>60</v>
      </c>
      <c r="N811" s="79">
        <f>VLOOKUP(D811,'IBGE 2014'!$A$9:$I$120,3,0)/VLOOKUP(C811,'IBGE 2014'!$A$9:$I$120,3,0)</f>
        <v>0.88939133636457135</v>
      </c>
      <c r="O811" s="79">
        <f>VLOOKUP(D811,'IBGE 2014'!$A$9:$I$120,6,0)</f>
        <v>11.482229001501651</v>
      </c>
      <c r="P811" s="80">
        <f t="shared" si="187"/>
        <v>47666.372311688887</v>
      </c>
      <c r="Q811" s="80">
        <f t="shared" si="188"/>
        <v>81041.947349999988</v>
      </c>
      <c r="R811" s="80">
        <f t="shared" si="189"/>
        <v>-33375.575038311101</v>
      </c>
      <c r="S811" s="80">
        <f t="shared" si="190"/>
        <v>20</v>
      </c>
      <c r="T811" s="80">
        <f t="shared" si="191"/>
        <v>0.31180472688608379</v>
      </c>
      <c r="U811" s="80">
        <f>VLOOKUP(D811,'IBGE 2014'!$A$9:$I$120,3,0)/VLOOKUP(C811+1,'IBGE 2014'!$A$9:$I$120,3,0)</f>
        <v>0.89162310837551761</v>
      </c>
      <c r="V811" s="80">
        <f t="shared" si="192"/>
        <v>50653.141700717031</v>
      </c>
      <c r="W811" s="80">
        <f t="shared" si="193"/>
        <v>77182.807000000001</v>
      </c>
      <c r="X811" s="80">
        <f t="shared" si="194"/>
        <v>-26529.665299282969</v>
      </c>
      <c r="Y811" s="120"/>
    </row>
    <row r="812" spans="1:25">
      <c r="A812" s="77">
        <v>800</v>
      </c>
      <c r="B812" s="79">
        <v>1</v>
      </c>
      <c r="C812" s="78">
        <v>34</v>
      </c>
      <c r="D812" s="78">
        <f t="shared" si="180"/>
        <v>60</v>
      </c>
      <c r="E812" s="79">
        <f t="shared" si="181"/>
        <v>65</v>
      </c>
      <c r="F812" s="79">
        <v>15</v>
      </c>
      <c r="G812" s="79">
        <f t="shared" si="182"/>
        <v>20</v>
      </c>
      <c r="H812" s="79">
        <f t="shared" si="183"/>
        <v>26</v>
      </c>
      <c r="I812" s="80">
        <v>1380.73</v>
      </c>
      <c r="J812" s="80">
        <f>'Fator aplicado no salr'!$I$33*I812</f>
        <v>1220.5984673070009</v>
      </c>
      <c r="K812" s="79">
        <f t="shared" si="184"/>
        <v>26</v>
      </c>
      <c r="L812" s="92">
        <f t="shared" si="185"/>
        <v>0.21981002877725925</v>
      </c>
      <c r="M812" s="79">
        <f t="shared" si="186"/>
        <v>60</v>
      </c>
      <c r="N812" s="79">
        <f>VLOOKUP(D812,'IBGE 2014'!$A$9:$I$120,3,0)/VLOOKUP(C812,'IBGE 2014'!$A$9:$I$120,3,0)</f>
        <v>0.87980249785610276</v>
      </c>
      <c r="O812" s="79">
        <f>VLOOKUP(D812,'IBGE 2014'!$A$9:$I$120,6,0)</f>
        <v>11.482229001501651</v>
      </c>
      <c r="P812" s="80">
        <f t="shared" si="187"/>
        <v>35235.064475984196</v>
      </c>
      <c r="Q812" s="80">
        <f t="shared" si="188"/>
        <v>100337.6491</v>
      </c>
      <c r="R812" s="80">
        <f t="shared" si="189"/>
        <v>-65102.584624015799</v>
      </c>
      <c r="S812" s="80">
        <f t="shared" si="190"/>
        <v>25</v>
      </c>
      <c r="T812" s="80">
        <f t="shared" si="191"/>
        <v>0.23299863050389483</v>
      </c>
      <c r="U812" s="80">
        <f>VLOOKUP(D812,'IBGE 2014'!$A$9:$I$120,3,0)/VLOOKUP(C812+1,'IBGE 2014'!$A$9:$I$120,3,0)</f>
        <v>0.88156029257512269</v>
      </c>
      <c r="V812" s="80">
        <f t="shared" si="192"/>
        <v>37423.789831792717</v>
      </c>
      <c r="W812" s="80">
        <f t="shared" si="193"/>
        <v>96478.508749999994</v>
      </c>
      <c r="X812" s="80">
        <f t="shared" si="194"/>
        <v>-59054.718918207276</v>
      </c>
      <c r="Y812" s="120"/>
    </row>
    <row r="813" spans="1:25">
      <c r="A813" s="77">
        <v>801</v>
      </c>
      <c r="B813" s="79">
        <v>1</v>
      </c>
      <c r="C813" s="78">
        <v>54</v>
      </c>
      <c r="D813" s="78">
        <f t="shared" si="180"/>
        <v>70</v>
      </c>
      <c r="E813" s="79">
        <f t="shared" si="181"/>
        <v>65</v>
      </c>
      <c r="F813" s="79">
        <v>15</v>
      </c>
      <c r="G813" s="79">
        <f t="shared" si="182"/>
        <v>20</v>
      </c>
      <c r="H813" s="79">
        <f t="shared" si="183"/>
        <v>16</v>
      </c>
      <c r="I813" s="80">
        <v>4835.43</v>
      </c>
      <c r="J813" s="80">
        <f>'Fator aplicado no salr'!$I$33*I813</f>
        <v>4274.6362045948817</v>
      </c>
      <c r="K813" s="79">
        <f t="shared" si="184"/>
        <v>16</v>
      </c>
      <c r="L813" s="92">
        <f t="shared" si="185"/>
        <v>0.39364628371277355</v>
      </c>
      <c r="M813" s="79">
        <f t="shared" si="186"/>
        <v>70</v>
      </c>
      <c r="N813" s="79">
        <f>VLOOKUP(D813,'IBGE 2014'!$A$9:$I$120,3,0)/VLOOKUP(C813,'IBGE 2014'!$A$9:$I$120,3,0)</f>
        <v>0.80591419118490248</v>
      </c>
      <c r="O813" s="79">
        <f>VLOOKUP(D813,'IBGE 2014'!$A$9:$I$120,6,0)</f>
        <v>9.1340168195096396</v>
      </c>
      <c r="P813" s="80">
        <f t="shared" si="187"/>
        <v>161027.21361917528</v>
      </c>
      <c r="Q813" s="80">
        <f t="shared" si="188"/>
        <v>216240.4296</v>
      </c>
      <c r="R813" s="80">
        <f t="shared" si="189"/>
        <v>-55213.215980824723</v>
      </c>
      <c r="S813" s="80">
        <f t="shared" si="190"/>
        <v>15</v>
      </c>
      <c r="T813" s="80">
        <f t="shared" si="191"/>
        <v>0.41726506073553998</v>
      </c>
      <c r="U813" s="80">
        <f>VLOOKUP(D813,'IBGE 2014'!$A$9:$I$120,3,0)/VLOOKUP(C813+1,'IBGE 2014'!$A$9:$I$120,3,0)</f>
        <v>0.81183466248225811</v>
      </c>
      <c r="V813" s="80">
        <f t="shared" si="192"/>
        <v>171942.7744936283</v>
      </c>
      <c r="W813" s="80">
        <f t="shared" si="193"/>
        <v>202725.40275000001</v>
      </c>
      <c r="X813" s="80">
        <f t="shared" si="194"/>
        <v>-30782.62825637171</v>
      </c>
      <c r="Y813" s="120"/>
    </row>
    <row r="814" spans="1:25">
      <c r="A814" s="77">
        <v>802</v>
      </c>
      <c r="B814" s="79">
        <v>1</v>
      </c>
      <c r="C814" s="78">
        <v>64</v>
      </c>
      <c r="D814" s="78">
        <f t="shared" si="180"/>
        <v>70</v>
      </c>
      <c r="E814" s="79">
        <f t="shared" si="181"/>
        <v>65</v>
      </c>
      <c r="F814" s="79">
        <v>14</v>
      </c>
      <c r="G814" s="79">
        <f t="shared" si="182"/>
        <v>21</v>
      </c>
      <c r="H814" s="79">
        <f t="shared" si="183"/>
        <v>6</v>
      </c>
      <c r="I814" s="80">
        <v>4835.43</v>
      </c>
      <c r="J814" s="80">
        <f>'Fator aplicado no salr'!$I$33*I814</f>
        <v>4274.6362045948817</v>
      </c>
      <c r="K814" s="79">
        <f t="shared" si="184"/>
        <v>6</v>
      </c>
      <c r="L814" s="92">
        <f t="shared" si="185"/>
        <v>0.70496054043967604</v>
      </c>
      <c r="M814" s="79">
        <f t="shared" si="186"/>
        <v>70</v>
      </c>
      <c r="N814" s="79">
        <f>VLOOKUP(D814,'IBGE 2014'!$A$9:$I$120,3,0)/VLOOKUP(C814,'IBGE 2014'!$A$9:$I$120,3,0)</f>
        <v>0.89330498213394294</v>
      </c>
      <c r="O814" s="79">
        <f>VLOOKUP(D814,'IBGE 2014'!$A$9:$I$120,6,0)</f>
        <v>9.1340168195096396</v>
      </c>
      <c r="P814" s="80">
        <f t="shared" si="187"/>
        <v>319645.71257765271</v>
      </c>
      <c r="Q814" s="80">
        <f t="shared" si="188"/>
        <v>81090.161099999998</v>
      </c>
      <c r="R814" s="80">
        <f t="shared" si="189"/>
        <v>238555.55147765271</v>
      </c>
      <c r="S814" s="80">
        <f t="shared" si="190"/>
        <v>5</v>
      </c>
      <c r="T814" s="80">
        <f t="shared" si="191"/>
        <v>0.74725817286605678</v>
      </c>
      <c r="U814" s="80">
        <f>VLOOKUP(D814,'IBGE 2014'!$A$9:$I$120,3,0)/VLOOKUP(C814+1,'IBGE 2014'!$A$9:$I$120,3,0)</f>
        <v>0.90694126620900062</v>
      </c>
      <c r="V814" s="80">
        <f t="shared" si="192"/>
        <v>343996.60439326434</v>
      </c>
      <c r="W814" s="80">
        <f t="shared" si="193"/>
        <v>67575.134250000003</v>
      </c>
      <c r="X814" s="80">
        <f t="shared" si="194"/>
        <v>276421.47014326433</v>
      </c>
      <c r="Y814" s="120"/>
    </row>
    <row r="815" spans="1:25">
      <c r="A815" s="77">
        <v>803</v>
      </c>
      <c r="B815" s="79">
        <v>2</v>
      </c>
      <c r="C815" s="78">
        <v>52</v>
      </c>
      <c r="D815" s="78">
        <f t="shared" si="180"/>
        <v>60</v>
      </c>
      <c r="E815" s="79">
        <f t="shared" si="181"/>
        <v>60</v>
      </c>
      <c r="F815" s="79">
        <v>14</v>
      </c>
      <c r="G815" s="79">
        <f t="shared" si="182"/>
        <v>16</v>
      </c>
      <c r="H815" s="79">
        <f t="shared" si="183"/>
        <v>8</v>
      </c>
      <c r="I815" s="80">
        <v>4091.58</v>
      </c>
      <c r="J815" s="80">
        <f>'Fator aplicado no salr'!$I$33*I815</f>
        <v>3617.0549469222647</v>
      </c>
      <c r="K815" s="79">
        <f t="shared" si="184"/>
        <v>8</v>
      </c>
      <c r="L815" s="92">
        <f t="shared" si="185"/>
        <v>0.62741237134182615</v>
      </c>
      <c r="M815" s="79">
        <f t="shared" si="186"/>
        <v>60</v>
      </c>
      <c r="N815" s="79">
        <f>VLOOKUP(D815,'IBGE 2014'!$A$9:$I$120,3,0)/VLOOKUP(C815,'IBGE 2014'!$A$9:$I$120,3,0)</f>
        <v>0.93609798576010728</v>
      </c>
      <c r="O815" s="79">
        <f>VLOOKUP(D815,'IBGE 2014'!$A$9:$I$120,6,0)</f>
        <v>11.482229001501651</v>
      </c>
      <c r="P815" s="80">
        <f t="shared" si="187"/>
        <v>317102.05122272915</v>
      </c>
      <c r="Q815" s="80">
        <f t="shared" si="188"/>
        <v>91487.728799999997</v>
      </c>
      <c r="R815" s="80">
        <f t="shared" si="189"/>
        <v>225614.32242272916</v>
      </c>
      <c r="S815" s="80">
        <f t="shared" si="190"/>
        <v>7</v>
      </c>
      <c r="T815" s="80">
        <f t="shared" si="191"/>
        <v>0.66505711362233577</v>
      </c>
      <c r="U815" s="80">
        <f>VLOOKUP(D815,'IBGE 2014'!$A$9:$I$120,3,0)/VLOOKUP(C815+1,'IBGE 2014'!$A$9:$I$120,3,0)</f>
        <v>0.94205397670544133</v>
      </c>
      <c r="V815" s="80">
        <f t="shared" si="192"/>
        <v>338266.81404645363</v>
      </c>
      <c r="W815" s="80">
        <f t="shared" si="193"/>
        <v>80051.762699999992</v>
      </c>
      <c r="X815" s="80">
        <f t="shared" si="194"/>
        <v>258215.05134645363</v>
      </c>
      <c r="Y815" s="120"/>
    </row>
    <row r="816" spans="1:25">
      <c r="A816" s="77">
        <v>804</v>
      </c>
      <c r="B816" s="79">
        <v>1</v>
      </c>
      <c r="C816" s="78">
        <v>46</v>
      </c>
      <c r="D816" s="78">
        <f t="shared" si="180"/>
        <v>65</v>
      </c>
      <c r="E816" s="79">
        <f t="shared" si="181"/>
        <v>65</v>
      </c>
      <c r="F816" s="79">
        <v>14</v>
      </c>
      <c r="G816" s="79">
        <f t="shared" si="182"/>
        <v>21</v>
      </c>
      <c r="H816" s="79">
        <f t="shared" si="183"/>
        <v>19</v>
      </c>
      <c r="I816" s="80">
        <v>5714.51</v>
      </c>
      <c r="J816" s="80">
        <f>'Fator aplicado no salr'!$I$33*I816</f>
        <v>5051.7640287460472</v>
      </c>
      <c r="K816" s="79">
        <f t="shared" si="184"/>
        <v>19</v>
      </c>
      <c r="L816" s="92">
        <f t="shared" si="185"/>
        <v>0.33051301049924886</v>
      </c>
      <c r="M816" s="79">
        <f t="shared" si="186"/>
        <v>65</v>
      </c>
      <c r="N816" s="79">
        <f>VLOOKUP(D816,'IBGE 2014'!$A$9:$I$120,3,0)/VLOOKUP(C816,'IBGE 2014'!$A$9:$I$120,3,0)</f>
        <v>0.85136830361096849</v>
      </c>
      <c r="O816" s="79">
        <f>VLOOKUP(D816,'IBGE 2014'!$A$9:$I$120,6,0)</f>
        <v>10.361611814973374</v>
      </c>
      <c r="P816" s="80">
        <f t="shared" si="187"/>
        <v>191478.388509068</v>
      </c>
      <c r="Q816" s="80">
        <f t="shared" si="188"/>
        <v>303469.05355000001</v>
      </c>
      <c r="R816" s="80">
        <f t="shared" si="189"/>
        <v>-111990.66504093201</v>
      </c>
      <c r="S816" s="80">
        <f t="shared" si="190"/>
        <v>18</v>
      </c>
      <c r="T816" s="80">
        <f t="shared" si="191"/>
        <v>0.35034379112920383</v>
      </c>
      <c r="U816" s="80">
        <f>VLOOKUP(D816,'IBGE 2014'!$A$9:$I$120,3,0)/VLOOKUP(C816+1,'IBGE 2014'!$A$9:$I$120,3,0)</f>
        <v>0.85484119100844658</v>
      </c>
      <c r="V816" s="80">
        <f t="shared" si="192"/>
        <v>203795.03179845965</v>
      </c>
      <c r="W816" s="80">
        <f t="shared" si="193"/>
        <v>287496.99810000003</v>
      </c>
      <c r="X816" s="80">
        <f t="shared" si="194"/>
        <v>-83701.966301540378</v>
      </c>
      <c r="Y816" s="120"/>
    </row>
    <row r="817" spans="1:25">
      <c r="A817" s="77">
        <v>805</v>
      </c>
      <c r="B817" s="79">
        <v>2</v>
      </c>
      <c r="C817" s="78">
        <v>48</v>
      </c>
      <c r="D817" s="78">
        <f t="shared" si="180"/>
        <v>60</v>
      </c>
      <c r="E817" s="79">
        <f t="shared" si="181"/>
        <v>60</v>
      </c>
      <c r="F817" s="79">
        <v>14</v>
      </c>
      <c r="G817" s="79">
        <f t="shared" si="182"/>
        <v>16</v>
      </c>
      <c r="H817" s="79">
        <f t="shared" si="183"/>
        <v>12</v>
      </c>
      <c r="I817" s="80">
        <v>4835.43</v>
      </c>
      <c r="J817" s="80">
        <f>'Fator aplicado no salr'!$I$33*I817</f>
        <v>4274.6362045948817</v>
      </c>
      <c r="K817" s="79">
        <f t="shared" si="184"/>
        <v>12</v>
      </c>
      <c r="L817" s="92">
        <f t="shared" si="185"/>
        <v>0.49696936357700011</v>
      </c>
      <c r="M817" s="79">
        <f t="shared" si="186"/>
        <v>60</v>
      </c>
      <c r="N817" s="79">
        <f>VLOOKUP(D817,'IBGE 2014'!$A$9:$I$120,3,0)/VLOOKUP(C817,'IBGE 2014'!$A$9:$I$120,3,0)</f>
        <v>0.91646859270948466</v>
      </c>
      <c r="O817" s="79">
        <f>VLOOKUP(D817,'IBGE 2014'!$A$9:$I$120,6,0)</f>
        <v>11.482229001501651</v>
      </c>
      <c r="P817" s="80">
        <f t="shared" si="187"/>
        <v>290613.58998958865</v>
      </c>
      <c r="Q817" s="80">
        <f t="shared" si="188"/>
        <v>162180.3222</v>
      </c>
      <c r="R817" s="80">
        <f t="shared" si="189"/>
        <v>128433.26778958866</v>
      </c>
      <c r="S817" s="80">
        <f t="shared" si="190"/>
        <v>11</v>
      </c>
      <c r="T817" s="80">
        <f t="shared" si="191"/>
        <v>0.52678752539162021</v>
      </c>
      <c r="U817" s="80">
        <f>VLOOKUP(D817,'IBGE 2014'!$A$9:$I$120,3,0)/VLOOKUP(C817+1,'IBGE 2014'!$A$9:$I$120,3,0)</f>
        <v>0.92081167538083242</v>
      </c>
      <c r="V817" s="80">
        <f t="shared" si="192"/>
        <v>309510.23542371846</v>
      </c>
      <c r="W817" s="80">
        <f t="shared" si="193"/>
        <v>148665.29535</v>
      </c>
      <c r="X817" s="80">
        <f t="shared" si="194"/>
        <v>160844.94007371846</v>
      </c>
      <c r="Y817" s="120"/>
    </row>
    <row r="818" spans="1:25">
      <c r="A818" s="77">
        <v>806</v>
      </c>
      <c r="B818" s="79">
        <v>1</v>
      </c>
      <c r="C818" s="78">
        <v>65</v>
      </c>
      <c r="D818" s="78">
        <f t="shared" si="180"/>
        <v>70</v>
      </c>
      <c r="E818" s="79">
        <f t="shared" si="181"/>
        <v>65</v>
      </c>
      <c r="F818" s="79">
        <v>14</v>
      </c>
      <c r="G818" s="79">
        <f t="shared" si="182"/>
        <v>21</v>
      </c>
      <c r="H818" s="79">
        <f t="shared" si="183"/>
        <v>5</v>
      </c>
      <c r="I818" s="80">
        <v>4835.43</v>
      </c>
      <c r="J818" s="80">
        <f>'Fator aplicado no salr'!$I$33*I818</f>
        <v>4274.6362045948817</v>
      </c>
      <c r="K818" s="79">
        <f t="shared" si="184"/>
        <v>5</v>
      </c>
      <c r="L818" s="92">
        <f t="shared" si="185"/>
        <v>0.74725817286605678</v>
      </c>
      <c r="M818" s="79">
        <f t="shared" si="186"/>
        <v>70</v>
      </c>
      <c r="N818" s="79">
        <f>VLOOKUP(D818,'IBGE 2014'!$A$9:$I$120,3,0)/VLOOKUP(C818,'IBGE 2014'!$A$9:$I$120,3,0)</f>
        <v>0.90694126620900062</v>
      </c>
      <c r="O818" s="79">
        <f>VLOOKUP(D818,'IBGE 2014'!$A$9:$I$120,6,0)</f>
        <v>9.1340168195096396</v>
      </c>
      <c r="P818" s="80">
        <f t="shared" si="187"/>
        <v>343996.60439326434</v>
      </c>
      <c r="Q818" s="80">
        <f t="shared" si="188"/>
        <v>67575.134250000003</v>
      </c>
      <c r="R818" s="80">
        <f t="shared" si="189"/>
        <v>276421.47014326433</v>
      </c>
      <c r="S818" s="80">
        <f t="shared" si="190"/>
        <v>4</v>
      </c>
      <c r="T818" s="80">
        <f t="shared" si="191"/>
        <v>0.79209366323802022</v>
      </c>
      <c r="U818" s="80">
        <f>VLOOKUP(D818,'IBGE 2014'!$A$9:$I$120,3,0)/VLOOKUP(C818+1,'IBGE 2014'!$A$9:$I$120,3,0)</f>
        <v>0.9219560196928005</v>
      </c>
      <c r="V818" s="80">
        <f t="shared" si="192"/>
        <v>370673.09329735267</v>
      </c>
      <c r="W818" s="80">
        <f t="shared" si="193"/>
        <v>54060.107400000001</v>
      </c>
      <c r="X818" s="80">
        <f t="shared" si="194"/>
        <v>316612.98589735269</v>
      </c>
      <c r="Y818" s="120"/>
    </row>
    <row r="819" spans="1:25">
      <c r="A819" s="77">
        <v>807</v>
      </c>
      <c r="B819" s="79">
        <v>1</v>
      </c>
      <c r="C819" s="78">
        <v>48</v>
      </c>
      <c r="D819" s="78">
        <f t="shared" si="180"/>
        <v>65</v>
      </c>
      <c r="E819" s="79">
        <f t="shared" si="181"/>
        <v>65</v>
      </c>
      <c r="F819" s="79">
        <v>14</v>
      </c>
      <c r="G819" s="79">
        <f t="shared" si="182"/>
        <v>21</v>
      </c>
      <c r="H819" s="79">
        <f t="shared" si="183"/>
        <v>17</v>
      </c>
      <c r="I819" s="80">
        <v>3333.88</v>
      </c>
      <c r="J819" s="80">
        <f>'Fator aplicado no salr'!$I$33*I819</f>
        <v>2947.2299567514751</v>
      </c>
      <c r="K819" s="79">
        <f t="shared" si="184"/>
        <v>17</v>
      </c>
      <c r="L819" s="92">
        <f t="shared" si="185"/>
        <v>0.37136441859695613</v>
      </c>
      <c r="M819" s="79">
        <f t="shared" si="186"/>
        <v>65</v>
      </c>
      <c r="N819" s="79">
        <f>VLOOKUP(D819,'IBGE 2014'!$A$9:$I$120,3,0)/VLOOKUP(C819,'IBGE 2014'!$A$9:$I$120,3,0)</f>
        <v>0.85860131375862425</v>
      </c>
      <c r="O819" s="79">
        <f>VLOOKUP(D819,'IBGE 2014'!$A$9:$I$120,6,0)</f>
        <v>10.361611814973374</v>
      </c>
      <c r="P819" s="80">
        <f t="shared" si="187"/>
        <v>126583.33463741772</v>
      </c>
      <c r="Q819" s="80">
        <f t="shared" si="188"/>
        <v>158409.3082</v>
      </c>
      <c r="R819" s="80">
        <f t="shared" si="189"/>
        <v>-31825.97356258228</v>
      </c>
      <c r="S819" s="80">
        <f t="shared" si="190"/>
        <v>16</v>
      </c>
      <c r="T819" s="80">
        <f t="shared" si="191"/>
        <v>0.39364628371277355</v>
      </c>
      <c r="U819" s="80">
        <f>VLOOKUP(D819,'IBGE 2014'!$A$9:$I$120,3,0)/VLOOKUP(C819+1,'IBGE 2014'!$A$9:$I$120,3,0)</f>
        <v>0.86267016730913937</v>
      </c>
      <c r="V819" s="80">
        <f t="shared" si="192"/>
        <v>134814.19676812121</v>
      </c>
      <c r="W819" s="80">
        <f t="shared" si="193"/>
        <v>149091.11360000001</v>
      </c>
      <c r="X819" s="80">
        <f t="shared" si="194"/>
        <v>-14276.9168318788</v>
      </c>
      <c r="Y819" s="120"/>
    </row>
    <row r="820" spans="1:25">
      <c r="A820" s="77">
        <v>808</v>
      </c>
      <c r="B820" s="79">
        <v>1</v>
      </c>
      <c r="C820" s="78">
        <v>49</v>
      </c>
      <c r="D820" s="78">
        <f t="shared" si="180"/>
        <v>65</v>
      </c>
      <c r="E820" s="79">
        <f t="shared" si="181"/>
        <v>65</v>
      </c>
      <c r="F820" s="79">
        <v>15</v>
      </c>
      <c r="G820" s="79">
        <f t="shared" si="182"/>
        <v>20</v>
      </c>
      <c r="H820" s="79">
        <f t="shared" si="183"/>
        <v>16</v>
      </c>
      <c r="I820" s="80">
        <v>4835.43</v>
      </c>
      <c r="J820" s="80">
        <f>'Fator aplicado no salr'!$I$33*I820</f>
        <v>4274.6362045948817</v>
      </c>
      <c r="K820" s="79">
        <f t="shared" si="184"/>
        <v>16</v>
      </c>
      <c r="L820" s="92">
        <f t="shared" si="185"/>
        <v>0.39364628371277355</v>
      </c>
      <c r="M820" s="79">
        <f t="shared" si="186"/>
        <v>65</v>
      </c>
      <c r="N820" s="79">
        <f>VLOOKUP(D820,'IBGE 2014'!$A$9:$I$120,3,0)/VLOOKUP(C820,'IBGE 2014'!$A$9:$I$120,3,0)</f>
        <v>0.86267016730913937</v>
      </c>
      <c r="O820" s="79">
        <f>VLOOKUP(D820,'IBGE 2014'!$A$9:$I$120,6,0)</f>
        <v>10.361611814973374</v>
      </c>
      <c r="P820" s="80">
        <f t="shared" si="187"/>
        <v>195533.31597972219</v>
      </c>
      <c r="Q820" s="80">
        <f t="shared" si="188"/>
        <v>216240.4296</v>
      </c>
      <c r="R820" s="80">
        <f t="shared" si="189"/>
        <v>-20707.113620277814</v>
      </c>
      <c r="S820" s="80">
        <f t="shared" si="190"/>
        <v>15</v>
      </c>
      <c r="T820" s="80">
        <f t="shared" si="191"/>
        <v>0.41726506073553998</v>
      </c>
      <c r="U820" s="80">
        <f>VLOOKUP(D820,'IBGE 2014'!$A$9:$I$120,3,0)/VLOOKUP(C820+1,'IBGE 2014'!$A$9:$I$120,3,0)</f>
        <v>0.86707163383355657</v>
      </c>
      <c r="V820" s="80">
        <f t="shared" si="192"/>
        <v>208322.81220680705</v>
      </c>
      <c r="W820" s="80">
        <f t="shared" si="193"/>
        <v>202725.40275000001</v>
      </c>
      <c r="X820" s="80">
        <f t="shared" si="194"/>
        <v>5597.4094568070432</v>
      </c>
      <c r="Y820" s="120"/>
    </row>
    <row r="821" spans="1:25">
      <c r="A821" s="77">
        <v>809</v>
      </c>
      <c r="B821" s="79">
        <v>1</v>
      </c>
      <c r="C821" s="78">
        <v>44</v>
      </c>
      <c r="D821" s="78">
        <f t="shared" si="180"/>
        <v>64</v>
      </c>
      <c r="E821" s="79">
        <f t="shared" si="181"/>
        <v>65</v>
      </c>
      <c r="F821" s="79">
        <v>15</v>
      </c>
      <c r="G821" s="79">
        <f t="shared" si="182"/>
        <v>20</v>
      </c>
      <c r="H821" s="79">
        <f t="shared" si="183"/>
        <v>20</v>
      </c>
      <c r="I821" s="80">
        <v>5714.51</v>
      </c>
      <c r="J821" s="80">
        <f>'Fator aplicado no salr'!$I$33*I821</f>
        <v>5051.7640287460472</v>
      </c>
      <c r="K821" s="79">
        <f t="shared" si="184"/>
        <v>20</v>
      </c>
      <c r="L821" s="92">
        <f t="shared" si="185"/>
        <v>0.31180472688608379</v>
      </c>
      <c r="M821" s="79">
        <f t="shared" si="186"/>
        <v>64</v>
      </c>
      <c r="N821" s="79">
        <f>VLOOKUP(D821,'IBGE 2014'!$A$9:$I$120,3,0)/VLOOKUP(C821,'IBGE 2014'!$A$9:$I$120,3,0)</f>
        <v>0.85810126438644807</v>
      </c>
      <c r="O821" s="79">
        <f>VLOOKUP(D821,'IBGE 2014'!$A$9:$I$120,6,0)</f>
        <v>10.595687644814832</v>
      </c>
      <c r="P821" s="80">
        <f t="shared" si="187"/>
        <v>186181.61453975906</v>
      </c>
      <c r="Q821" s="80">
        <f t="shared" si="188"/>
        <v>319441.10900000005</v>
      </c>
      <c r="R821" s="80">
        <f t="shared" si="189"/>
        <v>-133259.494460241</v>
      </c>
      <c r="S821" s="80">
        <f t="shared" si="190"/>
        <v>19</v>
      </c>
      <c r="T821" s="80">
        <f t="shared" si="191"/>
        <v>0.33051301049924886</v>
      </c>
      <c r="U821" s="80">
        <f>VLOOKUP(D821,'IBGE 2014'!$A$9:$I$120,3,0)/VLOOKUP(C821+1,'IBGE 2014'!$A$9:$I$120,3,0)</f>
        <v>0.86110835687979348</v>
      </c>
      <c r="V821" s="80">
        <f t="shared" si="192"/>
        <v>198044.10491076822</v>
      </c>
      <c r="W821" s="80">
        <f t="shared" si="193"/>
        <v>303469.05355000001</v>
      </c>
      <c r="X821" s="80">
        <f t="shared" si="194"/>
        <v>-105424.94863923179</v>
      </c>
      <c r="Y821" s="120"/>
    </row>
    <row r="822" spans="1:25">
      <c r="A822" s="77">
        <v>810</v>
      </c>
      <c r="B822" s="79">
        <v>1</v>
      </c>
      <c r="C822" s="78">
        <v>41</v>
      </c>
      <c r="D822" s="78">
        <f t="shared" si="180"/>
        <v>61</v>
      </c>
      <c r="E822" s="79">
        <f t="shared" si="181"/>
        <v>65</v>
      </c>
      <c r="F822" s="79">
        <v>15</v>
      </c>
      <c r="G822" s="79">
        <f t="shared" si="182"/>
        <v>20</v>
      </c>
      <c r="H822" s="79">
        <f t="shared" si="183"/>
        <v>20</v>
      </c>
      <c r="I822" s="80">
        <v>3939.98</v>
      </c>
      <c r="J822" s="80">
        <f>'Fator aplicado no salr'!$I$33*I822</f>
        <v>3483.0369074476816</v>
      </c>
      <c r="K822" s="79">
        <f t="shared" si="184"/>
        <v>20</v>
      </c>
      <c r="L822" s="92">
        <f t="shared" si="185"/>
        <v>0.31180472688608379</v>
      </c>
      <c r="M822" s="79">
        <f t="shared" si="186"/>
        <v>61</v>
      </c>
      <c r="N822" s="79">
        <f>VLOOKUP(D822,'IBGE 2014'!$A$9:$I$120,3,0)/VLOOKUP(C822,'IBGE 2014'!$A$9:$I$120,3,0)</f>
        <v>0.88406398634470484</v>
      </c>
      <c r="O822" s="79">
        <f>VLOOKUP(D822,'IBGE 2014'!$A$9:$I$120,6,0)</f>
        <v>11.26894206432668</v>
      </c>
      <c r="P822" s="80">
        <f t="shared" si="187"/>
        <v>140653.63773544793</v>
      </c>
      <c r="Q822" s="80">
        <f t="shared" si="188"/>
        <v>220244.88199999998</v>
      </c>
      <c r="R822" s="80">
        <f t="shared" si="189"/>
        <v>-79591.24426455205</v>
      </c>
      <c r="S822" s="80">
        <f t="shared" si="190"/>
        <v>19</v>
      </c>
      <c r="T822" s="80">
        <f t="shared" si="191"/>
        <v>0.33051301049924886</v>
      </c>
      <c r="U822" s="80">
        <f>VLOOKUP(D822,'IBGE 2014'!$A$9:$I$120,3,0)/VLOOKUP(C822+1,'IBGE 2014'!$A$9:$I$120,3,0)</f>
        <v>0.88656647314831338</v>
      </c>
      <c r="V822" s="80">
        <f t="shared" si="192"/>
        <v>149514.88756110682</v>
      </c>
      <c r="W822" s="80">
        <f t="shared" si="193"/>
        <v>209232.6379</v>
      </c>
      <c r="X822" s="80">
        <f t="shared" si="194"/>
        <v>-59717.75033889318</v>
      </c>
      <c r="Y822" s="120"/>
    </row>
    <row r="823" spans="1:25">
      <c r="A823" s="77">
        <v>811</v>
      </c>
      <c r="B823" s="79">
        <v>1</v>
      </c>
      <c r="C823" s="78">
        <v>47</v>
      </c>
      <c r="D823" s="78">
        <f t="shared" si="180"/>
        <v>65</v>
      </c>
      <c r="E823" s="79">
        <f t="shared" si="181"/>
        <v>65</v>
      </c>
      <c r="F823" s="79">
        <v>14</v>
      </c>
      <c r="G823" s="79">
        <f t="shared" si="182"/>
        <v>21</v>
      </c>
      <c r="H823" s="79">
        <f t="shared" si="183"/>
        <v>18</v>
      </c>
      <c r="I823" s="80">
        <v>3939.98</v>
      </c>
      <c r="J823" s="80">
        <f>'Fator aplicado no salr'!$I$33*I823</f>
        <v>3483.0369074476816</v>
      </c>
      <c r="K823" s="79">
        <f t="shared" si="184"/>
        <v>18</v>
      </c>
      <c r="L823" s="92">
        <f t="shared" si="185"/>
        <v>0.35034379112920383</v>
      </c>
      <c r="M823" s="79">
        <f t="shared" si="186"/>
        <v>65</v>
      </c>
      <c r="N823" s="79">
        <f>VLOOKUP(D823,'IBGE 2014'!$A$9:$I$120,3,0)/VLOOKUP(C823,'IBGE 2014'!$A$9:$I$120,3,0)</f>
        <v>0.85484119100844658</v>
      </c>
      <c r="O823" s="79">
        <f>VLOOKUP(D823,'IBGE 2014'!$A$9:$I$120,6,0)</f>
        <v>10.361611814973374</v>
      </c>
      <c r="P823" s="80">
        <f t="shared" si="187"/>
        <v>140510.44610741691</v>
      </c>
      <c r="Q823" s="80">
        <f t="shared" si="188"/>
        <v>198220.39379999999</v>
      </c>
      <c r="R823" s="80">
        <f t="shared" si="189"/>
        <v>-57709.947692583082</v>
      </c>
      <c r="S823" s="80">
        <f t="shared" si="190"/>
        <v>17</v>
      </c>
      <c r="T823" s="80">
        <f t="shared" si="191"/>
        <v>0.37136441859695613</v>
      </c>
      <c r="U823" s="80">
        <f>VLOOKUP(D823,'IBGE 2014'!$A$9:$I$120,3,0)/VLOOKUP(C823+1,'IBGE 2014'!$A$9:$I$120,3,0)</f>
        <v>0.85860131375862425</v>
      </c>
      <c r="V823" s="80">
        <f t="shared" si="192"/>
        <v>149596.20826326477</v>
      </c>
      <c r="W823" s="80">
        <f t="shared" si="193"/>
        <v>187208.14970000001</v>
      </c>
      <c r="X823" s="80">
        <f t="shared" si="194"/>
        <v>-37611.941436735244</v>
      </c>
      <c r="Y823" s="120"/>
    </row>
    <row r="824" spans="1:25">
      <c r="A824" s="77">
        <v>812</v>
      </c>
      <c r="B824" s="79">
        <v>1</v>
      </c>
      <c r="C824" s="78">
        <v>45</v>
      </c>
      <c r="D824" s="78">
        <f t="shared" si="180"/>
        <v>65</v>
      </c>
      <c r="E824" s="79">
        <f t="shared" si="181"/>
        <v>65</v>
      </c>
      <c r="F824" s="79">
        <v>14</v>
      </c>
      <c r="G824" s="79">
        <f t="shared" si="182"/>
        <v>21</v>
      </c>
      <c r="H824" s="79">
        <f t="shared" si="183"/>
        <v>20</v>
      </c>
      <c r="I824" s="80">
        <v>4835.43</v>
      </c>
      <c r="J824" s="80">
        <f>'Fator aplicado no salr'!$I$33*I824</f>
        <v>4274.6362045948817</v>
      </c>
      <c r="K824" s="79">
        <f t="shared" si="184"/>
        <v>20</v>
      </c>
      <c r="L824" s="92">
        <f t="shared" si="185"/>
        <v>0.31180472688608379</v>
      </c>
      <c r="M824" s="79">
        <f t="shared" si="186"/>
        <v>65</v>
      </c>
      <c r="N824" s="79">
        <f>VLOOKUP(D824,'IBGE 2014'!$A$9:$I$120,3,0)/VLOOKUP(C824,'IBGE 2014'!$A$9:$I$120,3,0)</f>
        <v>0.84816119192951867</v>
      </c>
      <c r="O824" s="79">
        <f>VLOOKUP(D824,'IBGE 2014'!$A$9:$I$120,6,0)</f>
        <v>10.361611814973374</v>
      </c>
      <c r="P824" s="80">
        <f t="shared" si="187"/>
        <v>152275.81125956442</v>
      </c>
      <c r="Q824" s="80">
        <f t="shared" si="188"/>
        <v>270300.53700000001</v>
      </c>
      <c r="R824" s="80">
        <f t="shared" si="189"/>
        <v>-118024.72574043559</v>
      </c>
      <c r="S824" s="80">
        <f t="shared" si="190"/>
        <v>19</v>
      </c>
      <c r="T824" s="80">
        <f t="shared" si="191"/>
        <v>0.33051301049924886</v>
      </c>
      <c r="U824" s="80">
        <f>VLOOKUP(D824,'IBGE 2014'!$A$9:$I$120,3,0)/VLOOKUP(C824+1,'IBGE 2014'!$A$9:$I$120,3,0)</f>
        <v>0.85136830361096849</v>
      </c>
      <c r="V824" s="80">
        <f t="shared" si="192"/>
        <v>162022.70083496268</v>
      </c>
      <c r="W824" s="80">
        <f t="shared" si="193"/>
        <v>256785.51015000002</v>
      </c>
      <c r="X824" s="80">
        <f t="shared" si="194"/>
        <v>-94762.809315037332</v>
      </c>
      <c r="Y824" s="120"/>
    </row>
    <row r="825" spans="1:25">
      <c r="A825" s="77">
        <v>813</v>
      </c>
      <c r="B825" s="79">
        <v>1</v>
      </c>
      <c r="C825" s="78">
        <v>52</v>
      </c>
      <c r="D825" s="78">
        <f t="shared" si="180"/>
        <v>70</v>
      </c>
      <c r="E825" s="79">
        <f t="shared" si="181"/>
        <v>65</v>
      </c>
      <c r="F825" s="79">
        <v>15</v>
      </c>
      <c r="G825" s="79">
        <f t="shared" si="182"/>
        <v>20</v>
      </c>
      <c r="H825" s="79">
        <f t="shared" si="183"/>
        <v>18</v>
      </c>
      <c r="I825" s="80">
        <v>4835.43</v>
      </c>
      <c r="J825" s="80">
        <f>'Fator aplicado no salr'!$I$33*I825</f>
        <v>4274.6362045948817</v>
      </c>
      <c r="K825" s="79">
        <f t="shared" si="184"/>
        <v>18</v>
      </c>
      <c r="L825" s="92">
        <f t="shared" si="185"/>
        <v>0.35034379112920383</v>
      </c>
      <c r="M825" s="79">
        <f t="shared" si="186"/>
        <v>70</v>
      </c>
      <c r="N825" s="79">
        <f>VLOOKUP(D825,'IBGE 2014'!$A$9:$I$120,3,0)/VLOOKUP(C825,'IBGE 2014'!$A$9:$I$120,3,0)</f>
        <v>0.7953795781575006</v>
      </c>
      <c r="O825" s="79">
        <f>VLOOKUP(D825,'IBGE 2014'!$A$9:$I$120,6,0)</f>
        <v>9.1340168195096396</v>
      </c>
      <c r="P825" s="80">
        <f t="shared" si="187"/>
        <v>141440.30373913591</v>
      </c>
      <c r="Q825" s="80">
        <f t="shared" si="188"/>
        <v>243270.48329999999</v>
      </c>
      <c r="R825" s="80">
        <f t="shared" si="189"/>
        <v>-101830.17956086408</v>
      </c>
      <c r="S825" s="80">
        <f t="shared" si="190"/>
        <v>17</v>
      </c>
      <c r="T825" s="80">
        <f t="shared" si="191"/>
        <v>0.37136441859695613</v>
      </c>
      <c r="U825" s="80">
        <f>VLOOKUP(D825,'IBGE 2014'!$A$9:$I$120,3,0)/VLOOKUP(C825+1,'IBGE 2014'!$A$9:$I$120,3,0)</f>
        <v>0.80044023808591946</v>
      </c>
      <c r="V825" s="80">
        <f t="shared" si="192"/>
        <v>150880.64154461969</v>
      </c>
      <c r="W825" s="80">
        <f t="shared" si="193"/>
        <v>229755.45645</v>
      </c>
      <c r="X825" s="80">
        <f t="shared" si="194"/>
        <v>-78874.814905380306</v>
      </c>
      <c r="Y825" s="120"/>
    </row>
    <row r="826" spans="1:25">
      <c r="A826" s="77">
        <v>814</v>
      </c>
      <c r="B826" s="79">
        <v>1</v>
      </c>
      <c r="C826" s="78">
        <v>48</v>
      </c>
      <c r="D826" s="78">
        <f t="shared" si="180"/>
        <v>65</v>
      </c>
      <c r="E826" s="79">
        <f t="shared" si="181"/>
        <v>65</v>
      </c>
      <c r="F826" s="79">
        <v>15</v>
      </c>
      <c r="G826" s="79">
        <f t="shared" si="182"/>
        <v>20</v>
      </c>
      <c r="H826" s="79">
        <f t="shared" si="183"/>
        <v>17</v>
      </c>
      <c r="I826" s="80">
        <v>5372.7</v>
      </c>
      <c r="J826" s="80">
        <f>'Fator aplicado no salr'!$I$33*I826</f>
        <v>4749.5957828832015</v>
      </c>
      <c r="K826" s="79">
        <f t="shared" si="184"/>
        <v>17</v>
      </c>
      <c r="L826" s="92">
        <f t="shared" si="185"/>
        <v>0.37136441859695613</v>
      </c>
      <c r="M826" s="79">
        <f t="shared" si="186"/>
        <v>65</v>
      </c>
      <c r="N826" s="79">
        <f>VLOOKUP(D826,'IBGE 2014'!$A$9:$I$120,3,0)/VLOOKUP(C826,'IBGE 2014'!$A$9:$I$120,3,0)</f>
        <v>0.85860131375862425</v>
      </c>
      <c r="O826" s="79">
        <f>VLOOKUP(D826,'IBGE 2014'!$A$9:$I$120,6,0)</f>
        <v>10.361611814973374</v>
      </c>
      <c r="P826" s="80">
        <f t="shared" si="187"/>
        <v>203994.82944990648</v>
      </c>
      <c r="Q826" s="80">
        <f t="shared" si="188"/>
        <v>255283.84049999999</v>
      </c>
      <c r="R826" s="80">
        <f t="shared" si="189"/>
        <v>-51289.011050093512</v>
      </c>
      <c r="S826" s="80">
        <f t="shared" si="190"/>
        <v>16</v>
      </c>
      <c r="T826" s="80">
        <f t="shared" si="191"/>
        <v>0.39364628371277355</v>
      </c>
      <c r="U826" s="80">
        <f>VLOOKUP(D826,'IBGE 2014'!$A$9:$I$120,3,0)/VLOOKUP(C826+1,'IBGE 2014'!$A$9:$I$120,3,0)</f>
        <v>0.86267016730913937</v>
      </c>
      <c r="V826" s="80">
        <f t="shared" si="192"/>
        <v>217259.23997746909</v>
      </c>
      <c r="W826" s="80">
        <f t="shared" si="193"/>
        <v>240267.144</v>
      </c>
      <c r="X826" s="80">
        <f t="shared" si="194"/>
        <v>-23007.904022530915</v>
      </c>
      <c r="Y826" s="120"/>
    </row>
    <row r="827" spans="1:25">
      <c r="A827" s="77">
        <v>815</v>
      </c>
      <c r="B827" s="79">
        <v>1</v>
      </c>
      <c r="C827" s="78">
        <v>53</v>
      </c>
      <c r="D827" s="78">
        <f t="shared" si="180"/>
        <v>70</v>
      </c>
      <c r="E827" s="79">
        <f t="shared" si="181"/>
        <v>65</v>
      </c>
      <c r="F827" s="79">
        <v>14</v>
      </c>
      <c r="G827" s="79">
        <f t="shared" si="182"/>
        <v>21</v>
      </c>
      <c r="H827" s="79">
        <f t="shared" si="183"/>
        <v>17</v>
      </c>
      <c r="I827" s="80">
        <v>4835.43</v>
      </c>
      <c r="J827" s="80">
        <f>'Fator aplicado no salr'!$I$33*I827</f>
        <v>4274.6362045948817</v>
      </c>
      <c r="K827" s="79">
        <f t="shared" si="184"/>
        <v>17</v>
      </c>
      <c r="L827" s="92">
        <f t="shared" si="185"/>
        <v>0.37136441859695613</v>
      </c>
      <c r="M827" s="79">
        <f t="shared" si="186"/>
        <v>70</v>
      </c>
      <c r="N827" s="79">
        <f>VLOOKUP(D827,'IBGE 2014'!$A$9:$I$120,3,0)/VLOOKUP(C827,'IBGE 2014'!$A$9:$I$120,3,0)</f>
        <v>0.80044023808591946</v>
      </c>
      <c r="O827" s="79">
        <f>VLOOKUP(D827,'IBGE 2014'!$A$9:$I$120,6,0)</f>
        <v>9.1340168195096396</v>
      </c>
      <c r="P827" s="80">
        <f t="shared" si="187"/>
        <v>150880.64154461972</v>
      </c>
      <c r="Q827" s="80">
        <f t="shared" si="188"/>
        <v>229755.45645</v>
      </c>
      <c r="R827" s="80">
        <f t="shared" si="189"/>
        <v>-78874.814905380277</v>
      </c>
      <c r="S827" s="80">
        <f t="shared" si="190"/>
        <v>16</v>
      </c>
      <c r="T827" s="80">
        <f t="shared" si="191"/>
        <v>0.39364628371277355</v>
      </c>
      <c r="U827" s="80">
        <f>VLOOKUP(D827,'IBGE 2014'!$A$9:$I$120,3,0)/VLOOKUP(C827+1,'IBGE 2014'!$A$9:$I$120,3,0)</f>
        <v>0.80591419118490248</v>
      </c>
      <c r="V827" s="80">
        <f t="shared" si="192"/>
        <v>161027.21361917528</v>
      </c>
      <c r="W827" s="80">
        <f t="shared" si="193"/>
        <v>216240.4296</v>
      </c>
      <c r="X827" s="80">
        <f t="shared" si="194"/>
        <v>-55213.215980824723</v>
      </c>
      <c r="Y827" s="120"/>
    </row>
    <row r="828" spans="1:25">
      <c r="A828" s="77">
        <v>816</v>
      </c>
      <c r="B828" s="79">
        <v>1</v>
      </c>
      <c r="C828" s="78">
        <v>47</v>
      </c>
      <c r="D828" s="78">
        <f t="shared" si="180"/>
        <v>65</v>
      </c>
      <c r="E828" s="79">
        <f t="shared" si="181"/>
        <v>65</v>
      </c>
      <c r="F828" s="79">
        <v>14</v>
      </c>
      <c r="G828" s="79">
        <f t="shared" si="182"/>
        <v>21</v>
      </c>
      <c r="H828" s="79">
        <f t="shared" si="183"/>
        <v>18</v>
      </c>
      <c r="I828" s="80">
        <v>5449.95</v>
      </c>
      <c r="J828" s="80">
        <f>'Fator aplicado no salr'!$I$33*I828</f>
        <v>4817.8866374307718</v>
      </c>
      <c r="K828" s="79">
        <f t="shared" si="184"/>
        <v>18</v>
      </c>
      <c r="L828" s="92">
        <f t="shared" si="185"/>
        <v>0.35034379112920383</v>
      </c>
      <c r="M828" s="79">
        <f t="shared" si="186"/>
        <v>65</v>
      </c>
      <c r="N828" s="79">
        <f>VLOOKUP(D828,'IBGE 2014'!$A$9:$I$120,3,0)/VLOOKUP(C828,'IBGE 2014'!$A$9:$I$120,3,0)</f>
        <v>0.85484119100844658</v>
      </c>
      <c r="O828" s="79">
        <f>VLOOKUP(D828,'IBGE 2014'!$A$9:$I$120,6,0)</f>
        <v>10.361611814973374</v>
      </c>
      <c r="P828" s="80">
        <f t="shared" si="187"/>
        <v>194360.09973733794</v>
      </c>
      <c r="Q828" s="80">
        <f t="shared" si="188"/>
        <v>274186.98449999996</v>
      </c>
      <c r="R828" s="80">
        <f t="shared" si="189"/>
        <v>-79826.884762662026</v>
      </c>
      <c r="S828" s="80">
        <f t="shared" si="190"/>
        <v>17</v>
      </c>
      <c r="T828" s="80">
        <f t="shared" si="191"/>
        <v>0.37136441859695613</v>
      </c>
      <c r="U828" s="80">
        <f>VLOOKUP(D828,'IBGE 2014'!$A$9:$I$120,3,0)/VLOOKUP(C828+1,'IBGE 2014'!$A$9:$I$120,3,0)</f>
        <v>0.85860131375862425</v>
      </c>
      <c r="V828" s="80">
        <f t="shared" si="192"/>
        <v>206927.91720373702</v>
      </c>
      <c r="W828" s="80">
        <f t="shared" si="193"/>
        <v>258954.37424999996</v>
      </c>
      <c r="X828" s="80">
        <f t="shared" si="194"/>
        <v>-52026.457046262949</v>
      </c>
      <c r="Y828" s="120"/>
    </row>
    <row r="829" spans="1:25">
      <c r="A829" s="77">
        <v>817</v>
      </c>
      <c r="B829" s="79">
        <v>1</v>
      </c>
      <c r="C829" s="78">
        <v>54</v>
      </c>
      <c r="D829" s="78">
        <f t="shared" si="180"/>
        <v>70</v>
      </c>
      <c r="E829" s="79">
        <f t="shared" si="181"/>
        <v>65</v>
      </c>
      <c r="F829" s="79">
        <v>15</v>
      </c>
      <c r="G829" s="79">
        <f t="shared" si="182"/>
        <v>20</v>
      </c>
      <c r="H829" s="79">
        <f t="shared" si="183"/>
        <v>16</v>
      </c>
      <c r="I829" s="80">
        <v>3939.98</v>
      </c>
      <c r="J829" s="80">
        <f>'Fator aplicado no salr'!$I$33*I829</f>
        <v>3483.0369074476816</v>
      </c>
      <c r="K829" s="79">
        <f t="shared" si="184"/>
        <v>16</v>
      </c>
      <c r="L829" s="92">
        <f t="shared" si="185"/>
        <v>0.39364628371277355</v>
      </c>
      <c r="M829" s="79">
        <f t="shared" si="186"/>
        <v>70</v>
      </c>
      <c r="N829" s="79">
        <f>VLOOKUP(D829,'IBGE 2014'!$A$9:$I$120,3,0)/VLOOKUP(C829,'IBGE 2014'!$A$9:$I$120,3,0)</f>
        <v>0.80591419118490248</v>
      </c>
      <c r="O829" s="79">
        <f>VLOOKUP(D829,'IBGE 2014'!$A$9:$I$120,6,0)</f>
        <v>9.1340168195096396</v>
      </c>
      <c r="P829" s="80">
        <f t="shared" si="187"/>
        <v>131207.35924525396</v>
      </c>
      <c r="Q829" s="80">
        <f t="shared" si="188"/>
        <v>176195.9056</v>
      </c>
      <c r="R829" s="80">
        <f t="shared" si="189"/>
        <v>-44988.546354746039</v>
      </c>
      <c r="S829" s="80">
        <f t="shared" si="190"/>
        <v>15</v>
      </c>
      <c r="T829" s="80">
        <f t="shared" si="191"/>
        <v>0.41726506073553998</v>
      </c>
      <c r="U829" s="80">
        <f>VLOOKUP(D829,'IBGE 2014'!$A$9:$I$120,3,0)/VLOOKUP(C829+1,'IBGE 2014'!$A$9:$I$120,3,0)</f>
        <v>0.81183466248225811</v>
      </c>
      <c r="V829" s="80">
        <f t="shared" si="192"/>
        <v>140101.51995777123</v>
      </c>
      <c r="W829" s="80">
        <f t="shared" si="193"/>
        <v>165183.66149999999</v>
      </c>
      <c r="X829" s="80">
        <f t="shared" si="194"/>
        <v>-25082.141542228754</v>
      </c>
      <c r="Y829" s="120"/>
    </row>
    <row r="830" spans="1:25">
      <c r="A830" s="77">
        <v>818</v>
      </c>
      <c r="B830" s="79">
        <v>1</v>
      </c>
      <c r="C830" s="78">
        <v>54</v>
      </c>
      <c r="D830" s="78">
        <f t="shared" si="180"/>
        <v>70</v>
      </c>
      <c r="E830" s="79">
        <f t="shared" si="181"/>
        <v>65</v>
      </c>
      <c r="F830" s="79">
        <v>15</v>
      </c>
      <c r="G830" s="79">
        <f t="shared" si="182"/>
        <v>20</v>
      </c>
      <c r="H830" s="79">
        <f t="shared" si="183"/>
        <v>16</v>
      </c>
      <c r="I830" s="80">
        <v>4835.43</v>
      </c>
      <c r="J830" s="80">
        <f>'Fator aplicado no salr'!$I$33*I830</f>
        <v>4274.6362045948817</v>
      </c>
      <c r="K830" s="79">
        <f t="shared" si="184"/>
        <v>16</v>
      </c>
      <c r="L830" s="92">
        <f t="shared" si="185"/>
        <v>0.39364628371277355</v>
      </c>
      <c r="M830" s="79">
        <f t="shared" si="186"/>
        <v>70</v>
      </c>
      <c r="N830" s="79">
        <f>VLOOKUP(D830,'IBGE 2014'!$A$9:$I$120,3,0)/VLOOKUP(C830,'IBGE 2014'!$A$9:$I$120,3,0)</f>
        <v>0.80591419118490248</v>
      </c>
      <c r="O830" s="79">
        <f>VLOOKUP(D830,'IBGE 2014'!$A$9:$I$120,6,0)</f>
        <v>9.1340168195096396</v>
      </c>
      <c r="P830" s="80">
        <f t="shared" si="187"/>
        <v>161027.21361917528</v>
      </c>
      <c r="Q830" s="80">
        <f t="shared" si="188"/>
        <v>216240.4296</v>
      </c>
      <c r="R830" s="80">
        <f t="shared" si="189"/>
        <v>-55213.215980824723</v>
      </c>
      <c r="S830" s="80">
        <f t="shared" si="190"/>
        <v>15</v>
      </c>
      <c r="T830" s="80">
        <f t="shared" si="191"/>
        <v>0.41726506073553998</v>
      </c>
      <c r="U830" s="80">
        <f>VLOOKUP(D830,'IBGE 2014'!$A$9:$I$120,3,0)/VLOOKUP(C830+1,'IBGE 2014'!$A$9:$I$120,3,0)</f>
        <v>0.81183466248225811</v>
      </c>
      <c r="V830" s="80">
        <f t="shared" si="192"/>
        <v>171942.7744936283</v>
      </c>
      <c r="W830" s="80">
        <f t="shared" si="193"/>
        <v>202725.40275000001</v>
      </c>
      <c r="X830" s="80">
        <f t="shared" si="194"/>
        <v>-30782.62825637171</v>
      </c>
      <c r="Y830" s="120"/>
    </row>
    <row r="831" spans="1:25">
      <c r="A831" s="77">
        <v>819</v>
      </c>
      <c r="B831" s="79">
        <v>2</v>
      </c>
      <c r="C831" s="78">
        <v>53</v>
      </c>
      <c r="D831" s="78">
        <f t="shared" si="180"/>
        <v>60</v>
      </c>
      <c r="E831" s="79">
        <f t="shared" si="181"/>
        <v>60</v>
      </c>
      <c r="F831" s="79">
        <v>15</v>
      </c>
      <c r="G831" s="79">
        <f t="shared" si="182"/>
        <v>15</v>
      </c>
      <c r="H831" s="79">
        <f t="shared" si="183"/>
        <v>7</v>
      </c>
      <c r="I831" s="80">
        <v>4835.43</v>
      </c>
      <c r="J831" s="80">
        <f>'Fator aplicado no salr'!$I$33*I831</f>
        <v>4274.6362045948817</v>
      </c>
      <c r="K831" s="79">
        <f t="shared" si="184"/>
        <v>7</v>
      </c>
      <c r="L831" s="92">
        <f t="shared" si="185"/>
        <v>0.66505711362233577</v>
      </c>
      <c r="M831" s="79">
        <f t="shared" si="186"/>
        <v>60</v>
      </c>
      <c r="N831" s="79">
        <f>VLOOKUP(D831,'IBGE 2014'!$A$9:$I$120,3,0)/VLOOKUP(C831,'IBGE 2014'!$A$9:$I$120,3,0)</f>
        <v>0.94205397670544133</v>
      </c>
      <c r="O831" s="79">
        <f>VLOOKUP(D831,'IBGE 2014'!$A$9:$I$120,6,0)</f>
        <v>11.482229001501651</v>
      </c>
      <c r="P831" s="80">
        <f t="shared" si="187"/>
        <v>399763.78334155597</v>
      </c>
      <c r="Q831" s="80">
        <f t="shared" si="188"/>
        <v>94605.187950000007</v>
      </c>
      <c r="R831" s="80">
        <f t="shared" si="189"/>
        <v>305158.59539155598</v>
      </c>
      <c r="S831" s="80">
        <f t="shared" si="190"/>
        <v>6</v>
      </c>
      <c r="T831" s="80">
        <f t="shared" si="191"/>
        <v>0.70496054043967604</v>
      </c>
      <c r="U831" s="80">
        <f>VLOOKUP(D831,'IBGE 2014'!$A$9:$I$120,3,0)/VLOOKUP(C831+1,'IBGE 2014'!$A$9:$I$120,3,0)</f>
        <v>0.94849638057250252</v>
      </c>
      <c r="V831" s="80">
        <f t="shared" si="192"/>
        <v>426647.49750758166</v>
      </c>
      <c r="W831" s="80">
        <f t="shared" si="193"/>
        <v>81090.161099999998</v>
      </c>
      <c r="X831" s="80">
        <f t="shared" si="194"/>
        <v>345557.33640758169</v>
      </c>
      <c r="Y831" s="120"/>
    </row>
    <row r="832" spans="1:25">
      <c r="A832" s="77">
        <v>820</v>
      </c>
      <c r="B832" s="79">
        <v>2</v>
      </c>
      <c r="C832" s="78">
        <v>43</v>
      </c>
      <c r="D832" s="78">
        <f t="shared" si="180"/>
        <v>58</v>
      </c>
      <c r="E832" s="79">
        <f t="shared" si="181"/>
        <v>60</v>
      </c>
      <c r="F832" s="79">
        <v>15</v>
      </c>
      <c r="G832" s="79">
        <f t="shared" si="182"/>
        <v>15</v>
      </c>
      <c r="H832" s="79">
        <f t="shared" si="183"/>
        <v>15</v>
      </c>
      <c r="I832" s="80">
        <v>5714.51</v>
      </c>
      <c r="J832" s="80">
        <f>'Fator aplicado no salr'!$I$33*I832</f>
        <v>5051.7640287460472</v>
      </c>
      <c r="K832" s="79">
        <f t="shared" si="184"/>
        <v>15</v>
      </c>
      <c r="L832" s="92">
        <f t="shared" si="185"/>
        <v>0.41726506073553998</v>
      </c>
      <c r="M832" s="79">
        <f t="shared" si="186"/>
        <v>58</v>
      </c>
      <c r="N832" s="79">
        <f>VLOOKUP(D832,'IBGE 2014'!$A$9:$I$120,3,0)/VLOOKUP(C832,'IBGE 2014'!$A$9:$I$120,3,0)</f>
        <v>0.91754574379565634</v>
      </c>
      <c r="O832" s="79">
        <f>VLOOKUP(D832,'IBGE 2014'!$A$9:$I$120,6,0)</f>
        <v>11.890960856490537</v>
      </c>
      <c r="P832" s="80">
        <f t="shared" si="187"/>
        <v>298980.66531702538</v>
      </c>
      <c r="Q832" s="80">
        <f t="shared" si="188"/>
        <v>239580.83175000001</v>
      </c>
      <c r="R832" s="80">
        <f t="shared" si="189"/>
        <v>59399.833567025373</v>
      </c>
      <c r="S832" s="80">
        <f t="shared" si="190"/>
        <v>14</v>
      </c>
      <c r="T832" s="80">
        <f t="shared" si="191"/>
        <v>0.44230096437967248</v>
      </c>
      <c r="U832" s="80">
        <f>VLOOKUP(D832,'IBGE 2014'!$A$9:$I$120,3,0)/VLOOKUP(C832+1,'IBGE 2014'!$A$9:$I$120,3,0)</f>
        <v>0.9205292252172993</v>
      </c>
      <c r="V832" s="80">
        <f t="shared" si="192"/>
        <v>317949.99713513925</v>
      </c>
      <c r="W832" s="80">
        <f t="shared" si="193"/>
        <v>223608.77630000003</v>
      </c>
      <c r="X832" s="80">
        <f t="shared" si="194"/>
        <v>94341.220835139218</v>
      </c>
      <c r="Y832" s="120"/>
    </row>
    <row r="833" spans="1:25">
      <c r="A833" s="77">
        <v>821</v>
      </c>
      <c r="B833" s="79">
        <v>1</v>
      </c>
      <c r="C833" s="78">
        <v>49</v>
      </c>
      <c r="D833" s="78">
        <f t="shared" si="180"/>
        <v>65</v>
      </c>
      <c r="E833" s="79">
        <f t="shared" si="181"/>
        <v>65</v>
      </c>
      <c r="F833" s="79">
        <v>15</v>
      </c>
      <c r="G833" s="79">
        <f t="shared" si="182"/>
        <v>20</v>
      </c>
      <c r="H833" s="79">
        <f t="shared" si="183"/>
        <v>16</v>
      </c>
      <c r="I833" s="80">
        <v>5372.7</v>
      </c>
      <c r="J833" s="80">
        <f>'Fator aplicado no salr'!$I$33*I833</f>
        <v>4749.5957828832015</v>
      </c>
      <c r="K833" s="79">
        <f t="shared" si="184"/>
        <v>16</v>
      </c>
      <c r="L833" s="92">
        <f t="shared" si="185"/>
        <v>0.39364628371277355</v>
      </c>
      <c r="M833" s="79">
        <f t="shared" si="186"/>
        <v>65</v>
      </c>
      <c r="N833" s="79">
        <f>VLOOKUP(D833,'IBGE 2014'!$A$9:$I$120,3,0)/VLOOKUP(C833,'IBGE 2014'!$A$9:$I$120,3,0)</f>
        <v>0.86267016730913937</v>
      </c>
      <c r="O833" s="79">
        <f>VLOOKUP(D833,'IBGE 2014'!$A$9:$I$120,6,0)</f>
        <v>10.361611814973374</v>
      </c>
      <c r="P833" s="80">
        <f t="shared" si="187"/>
        <v>217259.23997746911</v>
      </c>
      <c r="Q833" s="80">
        <f t="shared" si="188"/>
        <v>240267.144</v>
      </c>
      <c r="R833" s="80">
        <f t="shared" si="189"/>
        <v>-23007.904022530885</v>
      </c>
      <c r="S833" s="80">
        <f t="shared" si="190"/>
        <v>15</v>
      </c>
      <c r="T833" s="80">
        <f t="shared" si="191"/>
        <v>0.41726506073553998</v>
      </c>
      <c r="U833" s="80">
        <f>VLOOKUP(D833,'IBGE 2014'!$A$9:$I$120,3,0)/VLOOKUP(C833+1,'IBGE 2014'!$A$9:$I$120,3,0)</f>
        <v>0.86707163383355657</v>
      </c>
      <c r="V833" s="80">
        <f t="shared" si="192"/>
        <v>231469.79134089671</v>
      </c>
      <c r="W833" s="80">
        <f t="shared" si="193"/>
        <v>225250.44750000001</v>
      </c>
      <c r="X833" s="80">
        <f t="shared" si="194"/>
        <v>6219.3438408967049</v>
      </c>
      <c r="Y833" s="120"/>
    </row>
    <row r="834" spans="1:25">
      <c r="A834" s="77">
        <v>822</v>
      </c>
      <c r="B834" s="79">
        <v>2</v>
      </c>
      <c r="C834" s="78">
        <v>54</v>
      </c>
      <c r="D834" s="78">
        <f t="shared" si="180"/>
        <v>60</v>
      </c>
      <c r="E834" s="79">
        <f t="shared" si="181"/>
        <v>60</v>
      </c>
      <c r="F834" s="79">
        <v>15</v>
      </c>
      <c r="G834" s="79">
        <f t="shared" si="182"/>
        <v>15</v>
      </c>
      <c r="H834" s="79">
        <f t="shared" si="183"/>
        <v>6</v>
      </c>
      <c r="I834" s="80">
        <v>5714.51</v>
      </c>
      <c r="J834" s="80">
        <f>'Fator aplicado no salr'!$I$33*I834</f>
        <v>5051.7640287460472</v>
      </c>
      <c r="K834" s="79">
        <f t="shared" si="184"/>
        <v>6</v>
      </c>
      <c r="L834" s="92">
        <f t="shared" si="185"/>
        <v>0.70496054043967604</v>
      </c>
      <c r="M834" s="79">
        <f t="shared" si="186"/>
        <v>60</v>
      </c>
      <c r="N834" s="79">
        <f>VLOOKUP(D834,'IBGE 2014'!$A$9:$I$120,3,0)/VLOOKUP(C834,'IBGE 2014'!$A$9:$I$120,3,0)</f>
        <v>0.94849638057250252</v>
      </c>
      <c r="O834" s="79">
        <f>VLOOKUP(D834,'IBGE 2014'!$A$9:$I$120,6,0)</f>
        <v>11.482229001501651</v>
      </c>
      <c r="P834" s="80">
        <f t="shared" si="187"/>
        <v>504211.90896818892</v>
      </c>
      <c r="Q834" s="80">
        <f t="shared" si="188"/>
        <v>95832.332700000014</v>
      </c>
      <c r="R834" s="80">
        <f t="shared" si="189"/>
        <v>408379.57626818889</v>
      </c>
      <c r="S834" s="80">
        <f t="shared" si="190"/>
        <v>5</v>
      </c>
      <c r="T834" s="80">
        <f t="shared" si="191"/>
        <v>0.74725817286605678</v>
      </c>
      <c r="U834" s="80">
        <f>VLOOKUP(D834,'IBGE 2014'!$A$9:$I$120,3,0)/VLOOKUP(C834+1,'IBGE 2014'!$A$9:$I$120,3,0)</f>
        <v>0.95546430055486298</v>
      </c>
      <c r="V834" s="80">
        <f t="shared" si="192"/>
        <v>538390.95027596864</v>
      </c>
      <c r="W834" s="80">
        <f t="shared" si="193"/>
        <v>79860.277250000014</v>
      </c>
      <c r="X834" s="80">
        <f t="shared" si="194"/>
        <v>458530.6730259686</v>
      </c>
      <c r="Y834" s="120"/>
    </row>
    <row r="835" spans="1:25">
      <c r="A835" s="77">
        <v>823</v>
      </c>
      <c r="B835" s="79">
        <v>1</v>
      </c>
      <c r="C835" s="78">
        <v>44</v>
      </c>
      <c r="D835" s="78">
        <f t="shared" si="180"/>
        <v>64</v>
      </c>
      <c r="E835" s="79">
        <f t="shared" si="181"/>
        <v>65</v>
      </c>
      <c r="F835" s="79">
        <v>15</v>
      </c>
      <c r="G835" s="79">
        <f t="shared" si="182"/>
        <v>20</v>
      </c>
      <c r="H835" s="79">
        <f t="shared" si="183"/>
        <v>20</v>
      </c>
      <c r="I835" s="80">
        <v>6137.81</v>
      </c>
      <c r="J835" s="80">
        <f>'Fator aplicado no salr'!$I$33*I835</f>
        <v>5425.9713909465163</v>
      </c>
      <c r="K835" s="79">
        <f t="shared" si="184"/>
        <v>20</v>
      </c>
      <c r="L835" s="92">
        <f t="shared" si="185"/>
        <v>0.31180472688608379</v>
      </c>
      <c r="M835" s="79">
        <f t="shared" si="186"/>
        <v>64</v>
      </c>
      <c r="N835" s="79">
        <f>VLOOKUP(D835,'IBGE 2014'!$A$9:$I$120,3,0)/VLOOKUP(C835,'IBGE 2014'!$A$9:$I$120,3,0)</f>
        <v>0.85810126438644807</v>
      </c>
      <c r="O835" s="79">
        <f>VLOOKUP(D835,'IBGE 2014'!$A$9:$I$120,6,0)</f>
        <v>10.595687644814832</v>
      </c>
      <c r="P835" s="80">
        <f t="shared" si="187"/>
        <v>199972.94178123385</v>
      </c>
      <c r="Q835" s="80">
        <f t="shared" si="188"/>
        <v>343103.57900000003</v>
      </c>
      <c r="R835" s="80">
        <f t="shared" si="189"/>
        <v>-143130.63721876618</v>
      </c>
      <c r="S835" s="80">
        <f t="shared" si="190"/>
        <v>19</v>
      </c>
      <c r="T835" s="80">
        <f t="shared" si="191"/>
        <v>0.33051301049924886</v>
      </c>
      <c r="U835" s="80">
        <f>VLOOKUP(D835,'IBGE 2014'!$A$9:$I$120,3,0)/VLOOKUP(C835+1,'IBGE 2014'!$A$9:$I$120,3,0)</f>
        <v>0.86110835687979348</v>
      </c>
      <c r="V835" s="80">
        <f t="shared" si="192"/>
        <v>212714.14129336763</v>
      </c>
      <c r="W835" s="80">
        <f t="shared" si="193"/>
        <v>325948.40005000005</v>
      </c>
      <c r="X835" s="80">
        <f t="shared" si="194"/>
        <v>-113234.25875663242</v>
      </c>
      <c r="Y835" s="120"/>
    </row>
    <row r="836" spans="1:25">
      <c r="A836" s="77">
        <v>824</v>
      </c>
      <c r="B836" s="79">
        <v>1</v>
      </c>
      <c r="C836" s="78">
        <v>37</v>
      </c>
      <c r="D836" s="78">
        <f t="shared" si="180"/>
        <v>60</v>
      </c>
      <c r="E836" s="79">
        <f t="shared" si="181"/>
        <v>65</v>
      </c>
      <c r="F836" s="79">
        <v>15</v>
      </c>
      <c r="G836" s="79">
        <f t="shared" si="182"/>
        <v>20</v>
      </c>
      <c r="H836" s="79">
        <f t="shared" si="183"/>
        <v>23</v>
      </c>
      <c r="I836" s="80">
        <v>4835.43</v>
      </c>
      <c r="J836" s="80">
        <f>'Fator aplicado no salr'!$I$33*I836</f>
        <v>4274.6362045948817</v>
      </c>
      <c r="K836" s="79">
        <f t="shared" si="184"/>
        <v>23</v>
      </c>
      <c r="L836" s="92">
        <f t="shared" si="185"/>
        <v>0.26179726123417624</v>
      </c>
      <c r="M836" s="79">
        <f t="shared" si="186"/>
        <v>60</v>
      </c>
      <c r="N836" s="79">
        <f>VLOOKUP(D836,'IBGE 2014'!$A$9:$I$120,3,0)/VLOOKUP(C836,'IBGE 2014'!$A$9:$I$120,3,0)</f>
        <v>0.88528843686496339</v>
      </c>
      <c r="O836" s="79">
        <f>VLOOKUP(D836,'IBGE 2014'!$A$9:$I$120,6,0)</f>
        <v>11.482229001501651</v>
      </c>
      <c r="P836" s="80">
        <f t="shared" si="187"/>
        <v>147883.12077335615</v>
      </c>
      <c r="Q836" s="80">
        <f t="shared" si="188"/>
        <v>310845.61755000002</v>
      </c>
      <c r="R836" s="80">
        <f t="shared" si="189"/>
        <v>-162962.49677664388</v>
      </c>
      <c r="S836" s="80">
        <f t="shared" si="190"/>
        <v>22</v>
      </c>
      <c r="T836" s="80">
        <f t="shared" si="191"/>
        <v>0.27750509690822689</v>
      </c>
      <c r="U836" s="80">
        <f>VLOOKUP(D836,'IBGE 2014'!$A$9:$I$120,3,0)/VLOOKUP(C836+1,'IBGE 2014'!$A$9:$I$120,3,0)</f>
        <v>0.88728540130642519</v>
      </c>
      <c r="V836" s="80">
        <f t="shared" si="192"/>
        <v>157109.70619258127</v>
      </c>
      <c r="W836" s="80">
        <f t="shared" si="193"/>
        <v>297330.5907</v>
      </c>
      <c r="X836" s="80">
        <f t="shared" si="194"/>
        <v>-140220.88450741873</v>
      </c>
      <c r="Y836" s="120"/>
    </row>
    <row r="837" spans="1:25">
      <c r="A837" s="77">
        <v>825</v>
      </c>
      <c r="B837" s="79">
        <v>2</v>
      </c>
      <c r="C837" s="78">
        <v>62</v>
      </c>
      <c r="D837" s="78">
        <f t="shared" si="180"/>
        <v>70</v>
      </c>
      <c r="E837" s="79">
        <f t="shared" si="181"/>
        <v>60</v>
      </c>
      <c r="F837" s="79">
        <v>15</v>
      </c>
      <c r="G837" s="79">
        <f t="shared" si="182"/>
        <v>15</v>
      </c>
      <c r="H837" s="79">
        <f t="shared" si="183"/>
        <v>8</v>
      </c>
      <c r="I837" s="80">
        <v>1441.89</v>
      </c>
      <c r="J837" s="80">
        <f>'Fator aplicado no salr'!$I$33*I837</f>
        <v>1274.66537558052</v>
      </c>
      <c r="K837" s="79">
        <f t="shared" si="184"/>
        <v>8</v>
      </c>
      <c r="L837" s="92">
        <f t="shared" si="185"/>
        <v>0.62741237134182615</v>
      </c>
      <c r="M837" s="79">
        <f t="shared" si="186"/>
        <v>70</v>
      </c>
      <c r="N837" s="79">
        <f>VLOOKUP(D837,'IBGE 2014'!$A$9:$I$120,3,0)/VLOOKUP(C837,'IBGE 2014'!$A$9:$I$120,3,0)</f>
        <v>0.86959219073996574</v>
      </c>
      <c r="O837" s="79">
        <f>VLOOKUP(D837,'IBGE 2014'!$A$9:$I$120,6,0)</f>
        <v>9.1340168195096396</v>
      </c>
      <c r="P837" s="80">
        <f t="shared" si="187"/>
        <v>82579.083228725271</v>
      </c>
      <c r="Q837" s="80">
        <f t="shared" si="188"/>
        <v>32240.660400000001</v>
      </c>
      <c r="R837" s="80">
        <f t="shared" si="189"/>
        <v>50338.42282872527</v>
      </c>
      <c r="S837" s="80">
        <f t="shared" si="190"/>
        <v>7</v>
      </c>
      <c r="T837" s="80">
        <f t="shared" si="191"/>
        <v>0.66505711362233577</v>
      </c>
      <c r="U837" s="80">
        <f>VLOOKUP(D837,'IBGE 2014'!$A$9:$I$120,3,0)/VLOOKUP(C837+1,'IBGE 2014'!$A$9:$I$120,3,0)</f>
        <v>0.88090641113249846</v>
      </c>
      <c r="V837" s="80">
        <f t="shared" si="192"/>
        <v>88672.726472521783</v>
      </c>
      <c r="W837" s="80">
        <f t="shared" si="193"/>
        <v>28210.577850000001</v>
      </c>
      <c r="X837" s="80">
        <f t="shared" si="194"/>
        <v>60462.148622521781</v>
      </c>
      <c r="Y837" s="120"/>
    </row>
    <row r="838" spans="1:25">
      <c r="A838" s="77">
        <v>826</v>
      </c>
      <c r="B838" s="79">
        <v>1</v>
      </c>
      <c r="C838" s="78">
        <v>54</v>
      </c>
      <c r="D838" s="78">
        <f t="shared" si="180"/>
        <v>70</v>
      </c>
      <c r="E838" s="79">
        <f t="shared" si="181"/>
        <v>65</v>
      </c>
      <c r="F838" s="79">
        <v>14</v>
      </c>
      <c r="G838" s="79">
        <f t="shared" si="182"/>
        <v>21</v>
      </c>
      <c r="H838" s="79">
        <f t="shared" si="183"/>
        <v>16</v>
      </c>
      <c r="I838" s="80">
        <v>5380.2</v>
      </c>
      <c r="J838" s="80">
        <f>'Fator aplicado no salr'!$I$33*I838</f>
        <v>4756.2259629363634</v>
      </c>
      <c r="K838" s="79">
        <f t="shared" si="184"/>
        <v>16</v>
      </c>
      <c r="L838" s="92">
        <f t="shared" si="185"/>
        <v>0.39364628371277355</v>
      </c>
      <c r="M838" s="79">
        <f t="shared" si="186"/>
        <v>70</v>
      </c>
      <c r="N838" s="79">
        <f>VLOOKUP(D838,'IBGE 2014'!$A$9:$I$120,3,0)/VLOOKUP(C838,'IBGE 2014'!$A$9:$I$120,3,0)</f>
        <v>0.80591419118490248</v>
      </c>
      <c r="O838" s="79">
        <f>VLOOKUP(D838,'IBGE 2014'!$A$9:$I$120,6,0)</f>
        <v>9.1340168195096396</v>
      </c>
      <c r="P838" s="80">
        <f t="shared" si="187"/>
        <v>179168.88771296176</v>
      </c>
      <c r="Q838" s="80">
        <f t="shared" si="188"/>
        <v>240602.54399999999</v>
      </c>
      <c r="R838" s="80">
        <f t="shared" si="189"/>
        <v>-61433.656287038233</v>
      </c>
      <c r="S838" s="80">
        <f t="shared" si="190"/>
        <v>15</v>
      </c>
      <c r="T838" s="80">
        <f t="shared" si="191"/>
        <v>0.41726506073553998</v>
      </c>
      <c r="U838" s="80">
        <f>VLOOKUP(D838,'IBGE 2014'!$A$9:$I$120,3,0)/VLOOKUP(C838+1,'IBGE 2014'!$A$9:$I$120,3,0)</f>
        <v>0.81183466248225811</v>
      </c>
      <c r="V838" s="80">
        <f t="shared" si="192"/>
        <v>191314.21927948887</v>
      </c>
      <c r="W838" s="80">
        <f t="shared" si="193"/>
        <v>225564.88500000001</v>
      </c>
      <c r="X838" s="80">
        <f t="shared" si="194"/>
        <v>-34250.665720511141</v>
      </c>
      <c r="Y838" s="120"/>
    </row>
    <row r="839" spans="1:25">
      <c r="A839" s="77">
        <v>827</v>
      </c>
      <c r="B839" s="79">
        <v>2</v>
      </c>
      <c r="C839" s="78">
        <v>43</v>
      </c>
      <c r="D839" s="78">
        <f t="shared" si="180"/>
        <v>58</v>
      </c>
      <c r="E839" s="79">
        <f t="shared" si="181"/>
        <v>60</v>
      </c>
      <c r="F839" s="79">
        <v>15</v>
      </c>
      <c r="G839" s="79">
        <f t="shared" si="182"/>
        <v>15</v>
      </c>
      <c r="H839" s="79">
        <f t="shared" si="183"/>
        <v>15</v>
      </c>
      <c r="I839" s="80">
        <v>5291.21</v>
      </c>
      <c r="J839" s="80">
        <f>'Fator aplicado no salr'!$I$33*I839</f>
        <v>4677.5566665455781</v>
      </c>
      <c r="K839" s="79">
        <f t="shared" si="184"/>
        <v>15</v>
      </c>
      <c r="L839" s="92">
        <f t="shared" si="185"/>
        <v>0.41726506073553998</v>
      </c>
      <c r="M839" s="79">
        <f t="shared" si="186"/>
        <v>58</v>
      </c>
      <c r="N839" s="79">
        <f>VLOOKUP(D839,'IBGE 2014'!$A$9:$I$120,3,0)/VLOOKUP(C839,'IBGE 2014'!$A$9:$I$120,3,0)</f>
        <v>0.91754574379565634</v>
      </c>
      <c r="O839" s="79">
        <f>VLOOKUP(D839,'IBGE 2014'!$A$9:$I$120,6,0)</f>
        <v>11.890960856490537</v>
      </c>
      <c r="P839" s="80">
        <f t="shared" si="187"/>
        <v>276833.79434668901</v>
      </c>
      <c r="Q839" s="80">
        <f t="shared" si="188"/>
        <v>221833.97925</v>
      </c>
      <c r="R839" s="80">
        <f t="shared" si="189"/>
        <v>54999.81509668901</v>
      </c>
      <c r="S839" s="80">
        <f t="shared" si="190"/>
        <v>14</v>
      </c>
      <c r="T839" s="80">
        <f t="shared" si="191"/>
        <v>0.44230096437967248</v>
      </c>
      <c r="U839" s="80">
        <f>VLOOKUP(D839,'IBGE 2014'!$A$9:$I$120,3,0)/VLOOKUP(C839+1,'IBGE 2014'!$A$9:$I$120,3,0)</f>
        <v>0.9205292252172993</v>
      </c>
      <c r="V839" s="80">
        <f t="shared" si="192"/>
        <v>294397.98063900846</v>
      </c>
      <c r="W839" s="80">
        <f t="shared" si="193"/>
        <v>207045.04730000001</v>
      </c>
      <c r="X839" s="80">
        <f t="shared" si="194"/>
        <v>87352.93333900845</v>
      </c>
      <c r="Y839" s="120"/>
    </row>
    <row r="840" spans="1:25">
      <c r="A840" s="77">
        <v>828</v>
      </c>
      <c r="B840" s="79">
        <v>1</v>
      </c>
      <c r="C840" s="78">
        <v>47</v>
      </c>
      <c r="D840" s="78">
        <f t="shared" si="180"/>
        <v>65</v>
      </c>
      <c r="E840" s="79">
        <f t="shared" si="181"/>
        <v>65</v>
      </c>
      <c r="F840" s="79">
        <v>15</v>
      </c>
      <c r="G840" s="79">
        <f t="shared" si="182"/>
        <v>20</v>
      </c>
      <c r="H840" s="79">
        <f t="shared" si="183"/>
        <v>18</v>
      </c>
      <c r="I840" s="80">
        <v>4835.43</v>
      </c>
      <c r="J840" s="80">
        <f>'Fator aplicado no salr'!$I$33*I840</f>
        <v>4274.6362045948817</v>
      </c>
      <c r="K840" s="79">
        <f t="shared" si="184"/>
        <v>18</v>
      </c>
      <c r="L840" s="92">
        <f t="shared" si="185"/>
        <v>0.35034379112920383</v>
      </c>
      <c r="M840" s="79">
        <f t="shared" si="186"/>
        <v>65</v>
      </c>
      <c r="N840" s="79">
        <f>VLOOKUP(D840,'IBGE 2014'!$A$9:$I$120,3,0)/VLOOKUP(C840,'IBGE 2014'!$A$9:$I$120,3,0)</f>
        <v>0.85484119100844658</v>
      </c>
      <c r="O840" s="79">
        <f>VLOOKUP(D840,'IBGE 2014'!$A$9:$I$120,6,0)</f>
        <v>10.361611814973374</v>
      </c>
      <c r="P840" s="80">
        <f t="shared" si="187"/>
        <v>172444.63840455713</v>
      </c>
      <c r="Q840" s="80">
        <f t="shared" si="188"/>
        <v>243270.48329999999</v>
      </c>
      <c r="R840" s="80">
        <f t="shared" si="189"/>
        <v>-70825.84489544286</v>
      </c>
      <c r="S840" s="80">
        <f t="shared" si="190"/>
        <v>17</v>
      </c>
      <c r="T840" s="80">
        <f t="shared" si="191"/>
        <v>0.37136441859695613</v>
      </c>
      <c r="U840" s="80">
        <f>VLOOKUP(D840,'IBGE 2014'!$A$9:$I$120,3,0)/VLOOKUP(C840+1,'IBGE 2014'!$A$9:$I$120,3,0)</f>
        <v>0.85860131375862425</v>
      </c>
      <c r="V840" s="80">
        <f t="shared" si="192"/>
        <v>183595.34650491583</v>
      </c>
      <c r="W840" s="80">
        <f t="shared" si="193"/>
        <v>229755.45645</v>
      </c>
      <c r="X840" s="80">
        <f t="shared" si="194"/>
        <v>-46160.109945084172</v>
      </c>
      <c r="Y840" s="120"/>
    </row>
    <row r="841" spans="1:25">
      <c r="A841" s="77">
        <v>829</v>
      </c>
      <c r="B841" s="79">
        <v>1</v>
      </c>
      <c r="C841" s="78">
        <v>46</v>
      </c>
      <c r="D841" s="78">
        <f t="shared" si="180"/>
        <v>65</v>
      </c>
      <c r="E841" s="79">
        <f t="shared" si="181"/>
        <v>65</v>
      </c>
      <c r="F841" s="79">
        <v>14</v>
      </c>
      <c r="G841" s="79">
        <f t="shared" si="182"/>
        <v>21</v>
      </c>
      <c r="H841" s="79">
        <f t="shared" si="183"/>
        <v>19</v>
      </c>
      <c r="I841" s="80">
        <v>4835.43</v>
      </c>
      <c r="J841" s="80">
        <f>'Fator aplicado no salr'!$I$33*I841</f>
        <v>4274.6362045948817</v>
      </c>
      <c r="K841" s="79">
        <f t="shared" si="184"/>
        <v>19</v>
      </c>
      <c r="L841" s="92">
        <f t="shared" si="185"/>
        <v>0.33051301049924886</v>
      </c>
      <c r="M841" s="79">
        <f t="shared" si="186"/>
        <v>65</v>
      </c>
      <c r="N841" s="79">
        <f>VLOOKUP(D841,'IBGE 2014'!$A$9:$I$120,3,0)/VLOOKUP(C841,'IBGE 2014'!$A$9:$I$120,3,0)</f>
        <v>0.85136830361096849</v>
      </c>
      <c r="O841" s="79">
        <f>VLOOKUP(D841,'IBGE 2014'!$A$9:$I$120,6,0)</f>
        <v>10.361611814973374</v>
      </c>
      <c r="P841" s="80">
        <f t="shared" si="187"/>
        <v>162022.70083496268</v>
      </c>
      <c r="Q841" s="80">
        <f t="shared" si="188"/>
        <v>256785.51015000002</v>
      </c>
      <c r="R841" s="80">
        <f t="shared" si="189"/>
        <v>-94762.809315037332</v>
      </c>
      <c r="S841" s="80">
        <f t="shared" si="190"/>
        <v>18</v>
      </c>
      <c r="T841" s="80">
        <f t="shared" si="191"/>
        <v>0.35034379112920383</v>
      </c>
      <c r="U841" s="80">
        <f>VLOOKUP(D841,'IBGE 2014'!$A$9:$I$120,3,0)/VLOOKUP(C841+1,'IBGE 2014'!$A$9:$I$120,3,0)</f>
        <v>0.85484119100844658</v>
      </c>
      <c r="V841" s="80">
        <f t="shared" si="192"/>
        <v>172444.6384045571</v>
      </c>
      <c r="W841" s="80">
        <f t="shared" si="193"/>
        <v>243270.48329999999</v>
      </c>
      <c r="X841" s="80">
        <f t="shared" si="194"/>
        <v>-70825.84489544289</v>
      </c>
      <c r="Y841" s="120"/>
    </row>
    <row r="842" spans="1:25">
      <c r="A842" s="77">
        <v>830</v>
      </c>
      <c r="B842" s="79">
        <v>1</v>
      </c>
      <c r="C842" s="78">
        <v>45</v>
      </c>
      <c r="D842" s="78">
        <f t="shared" si="180"/>
        <v>65</v>
      </c>
      <c r="E842" s="79">
        <f t="shared" si="181"/>
        <v>65</v>
      </c>
      <c r="F842" s="79">
        <v>15</v>
      </c>
      <c r="G842" s="79">
        <f t="shared" si="182"/>
        <v>20</v>
      </c>
      <c r="H842" s="79">
        <f t="shared" si="183"/>
        <v>20</v>
      </c>
      <c r="I842" s="80">
        <v>4835.43</v>
      </c>
      <c r="J842" s="80">
        <f>'Fator aplicado no salr'!$I$33*I842</f>
        <v>4274.6362045948817</v>
      </c>
      <c r="K842" s="79">
        <f t="shared" si="184"/>
        <v>20</v>
      </c>
      <c r="L842" s="92">
        <f t="shared" si="185"/>
        <v>0.31180472688608379</v>
      </c>
      <c r="M842" s="79">
        <f t="shared" si="186"/>
        <v>65</v>
      </c>
      <c r="N842" s="79">
        <f>VLOOKUP(D842,'IBGE 2014'!$A$9:$I$120,3,0)/VLOOKUP(C842,'IBGE 2014'!$A$9:$I$120,3,0)</f>
        <v>0.84816119192951867</v>
      </c>
      <c r="O842" s="79">
        <f>VLOOKUP(D842,'IBGE 2014'!$A$9:$I$120,6,0)</f>
        <v>10.361611814973374</v>
      </c>
      <c r="P842" s="80">
        <f t="shared" si="187"/>
        <v>152275.81125956442</v>
      </c>
      <c r="Q842" s="80">
        <f t="shared" si="188"/>
        <v>270300.53700000001</v>
      </c>
      <c r="R842" s="80">
        <f t="shared" si="189"/>
        <v>-118024.72574043559</v>
      </c>
      <c r="S842" s="80">
        <f t="shared" si="190"/>
        <v>19</v>
      </c>
      <c r="T842" s="80">
        <f t="shared" si="191"/>
        <v>0.33051301049924886</v>
      </c>
      <c r="U842" s="80">
        <f>VLOOKUP(D842,'IBGE 2014'!$A$9:$I$120,3,0)/VLOOKUP(C842+1,'IBGE 2014'!$A$9:$I$120,3,0)</f>
        <v>0.85136830361096849</v>
      </c>
      <c r="V842" s="80">
        <f t="shared" si="192"/>
        <v>162022.70083496268</v>
      </c>
      <c r="W842" s="80">
        <f t="shared" si="193"/>
        <v>256785.51015000002</v>
      </c>
      <c r="X842" s="80">
        <f t="shared" si="194"/>
        <v>-94762.809315037332</v>
      </c>
      <c r="Y842" s="120"/>
    </row>
    <row r="843" spans="1:25">
      <c r="A843" s="77">
        <v>831</v>
      </c>
      <c r="B843" s="79">
        <v>1</v>
      </c>
      <c r="C843" s="78">
        <v>42</v>
      </c>
      <c r="D843" s="78">
        <f t="shared" si="180"/>
        <v>63</v>
      </c>
      <c r="E843" s="79">
        <f t="shared" si="181"/>
        <v>65</v>
      </c>
      <c r="F843" s="79">
        <v>14</v>
      </c>
      <c r="G843" s="79">
        <f t="shared" si="182"/>
        <v>21</v>
      </c>
      <c r="H843" s="79">
        <f t="shared" si="183"/>
        <v>21</v>
      </c>
      <c r="I843" s="80">
        <v>4835.43</v>
      </c>
      <c r="J843" s="80">
        <f>'Fator aplicado no salr'!$I$33*I843</f>
        <v>4274.6362045948817</v>
      </c>
      <c r="K843" s="79">
        <f t="shared" si="184"/>
        <v>21</v>
      </c>
      <c r="L843" s="92">
        <f t="shared" si="185"/>
        <v>0.29415540272272056</v>
      </c>
      <c r="M843" s="79">
        <f t="shared" si="186"/>
        <v>63</v>
      </c>
      <c r="N843" s="79">
        <f>VLOOKUP(D843,'IBGE 2014'!$A$9:$I$120,3,0)/VLOOKUP(C843,'IBGE 2014'!$A$9:$I$120,3,0)</f>
        <v>0.8647414409870342</v>
      </c>
      <c r="O843" s="79">
        <f>VLOOKUP(D843,'IBGE 2014'!$A$9:$I$120,6,0)</f>
        <v>10.825249101319233</v>
      </c>
      <c r="P843" s="80">
        <f t="shared" si="187"/>
        <v>153018.34921192934</v>
      </c>
      <c r="Q843" s="80">
        <f t="shared" si="188"/>
        <v>283815.56384999998</v>
      </c>
      <c r="R843" s="80">
        <f t="shared" si="189"/>
        <v>-130797.21463807064</v>
      </c>
      <c r="S843" s="80">
        <f t="shared" si="190"/>
        <v>20</v>
      </c>
      <c r="T843" s="80">
        <f t="shared" si="191"/>
        <v>0.31180472688608379</v>
      </c>
      <c r="U843" s="80">
        <f>VLOOKUP(D843,'IBGE 2014'!$A$9:$I$120,3,0)/VLOOKUP(C843+1,'IBGE 2014'!$A$9:$I$120,3,0)</f>
        <v>0.86735856442806991</v>
      </c>
      <c r="V843" s="80">
        <f t="shared" si="192"/>
        <v>162690.34370001731</v>
      </c>
      <c r="W843" s="80">
        <f t="shared" si="193"/>
        <v>270300.53700000001</v>
      </c>
      <c r="X843" s="80">
        <f t="shared" si="194"/>
        <v>-107610.1932999827</v>
      </c>
      <c r="Y843" s="120"/>
    </row>
    <row r="844" spans="1:25">
      <c r="A844" s="77">
        <v>832</v>
      </c>
      <c r="B844" s="79">
        <v>2</v>
      </c>
      <c r="C844" s="78">
        <v>45</v>
      </c>
      <c r="D844" s="78">
        <f t="shared" si="180"/>
        <v>60</v>
      </c>
      <c r="E844" s="79">
        <f t="shared" si="181"/>
        <v>60</v>
      </c>
      <c r="F844" s="79">
        <v>14</v>
      </c>
      <c r="G844" s="79">
        <f t="shared" si="182"/>
        <v>16</v>
      </c>
      <c r="H844" s="79">
        <f t="shared" si="183"/>
        <v>15</v>
      </c>
      <c r="I844" s="80">
        <v>4835.43</v>
      </c>
      <c r="J844" s="80">
        <f>'Fator aplicado no salr'!$I$33*I844</f>
        <v>4274.6362045948817</v>
      </c>
      <c r="K844" s="79">
        <f t="shared" si="184"/>
        <v>15</v>
      </c>
      <c r="L844" s="92">
        <f t="shared" si="185"/>
        <v>0.41726506073553998</v>
      </c>
      <c r="M844" s="79">
        <f t="shared" si="186"/>
        <v>60</v>
      </c>
      <c r="N844" s="79">
        <f>VLOOKUP(D844,'IBGE 2014'!$A$9:$I$120,3,0)/VLOOKUP(C844,'IBGE 2014'!$A$9:$I$120,3,0)</f>
        <v>0.90532483645484907</v>
      </c>
      <c r="O844" s="79">
        <f>VLOOKUP(D844,'IBGE 2014'!$A$9:$I$120,6,0)</f>
        <v>11.482229001501651</v>
      </c>
      <c r="P844" s="80">
        <f t="shared" si="187"/>
        <v>241037.80962408075</v>
      </c>
      <c r="Q844" s="80">
        <f t="shared" si="188"/>
        <v>202725.40275000001</v>
      </c>
      <c r="R844" s="80">
        <f t="shared" si="189"/>
        <v>38312.406874080742</v>
      </c>
      <c r="S844" s="80">
        <f t="shared" si="190"/>
        <v>14</v>
      </c>
      <c r="T844" s="80">
        <f t="shared" si="191"/>
        <v>0.44230096437967248</v>
      </c>
      <c r="U844" s="80">
        <f>VLOOKUP(D844,'IBGE 2014'!$A$9:$I$120,3,0)/VLOOKUP(C844+1,'IBGE 2014'!$A$9:$I$120,3,0)</f>
        <v>0.90874809831371328</v>
      </c>
      <c r="V844" s="80">
        <f t="shared" si="192"/>
        <v>256466.18852726149</v>
      </c>
      <c r="W844" s="80">
        <f t="shared" si="193"/>
        <v>189210.37590000001</v>
      </c>
      <c r="X844" s="80">
        <f t="shared" si="194"/>
        <v>67255.812627261475</v>
      </c>
      <c r="Y844" s="120"/>
    </row>
    <row r="845" spans="1:25">
      <c r="A845" s="77">
        <v>833</v>
      </c>
      <c r="B845" s="79">
        <v>1</v>
      </c>
      <c r="C845" s="78">
        <v>49</v>
      </c>
      <c r="D845" s="78">
        <f t="shared" si="180"/>
        <v>65</v>
      </c>
      <c r="E845" s="79">
        <f t="shared" si="181"/>
        <v>65</v>
      </c>
      <c r="F845" s="79">
        <v>15</v>
      </c>
      <c r="G845" s="79">
        <f t="shared" si="182"/>
        <v>20</v>
      </c>
      <c r="H845" s="79">
        <f t="shared" si="183"/>
        <v>16</v>
      </c>
      <c r="I845" s="80">
        <v>10388.469999999999</v>
      </c>
      <c r="J845" s="80">
        <f>'Fator aplicado no salr'!$I$33*I845</f>
        <v>9183.6568769163841</v>
      </c>
      <c r="K845" s="79">
        <f t="shared" si="184"/>
        <v>16</v>
      </c>
      <c r="L845" s="92">
        <f t="shared" si="185"/>
        <v>0.39364628371277355</v>
      </c>
      <c r="M845" s="79">
        <f t="shared" si="186"/>
        <v>65</v>
      </c>
      <c r="N845" s="79">
        <f>VLOOKUP(D845,'IBGE 2014'!$A$9:$I$120,3,0)/VLOOKUP(C845,'IBGE 2014'!$A$9:$I$120,3,0)</f>
        <v>0.86267016730913937</v>
      </c>
      <c r="O845" s="79">
        <f>VLOOKUP(D845,'IBGE 2014'!$A$9:$I$120,6,0)</f>
        <v>10.361611814973374</v>
      </c>
      <c r="P845" s="80">
        <f t="shared" si="187"/>
        <v>420085.07765718142</v>
      </c>
      <c r="Q845" s="80">
        <f t="shared" si="188"/>
        <v>481399.406748963</v>
      </c>
      <c r="R845" s="80">
        <f t="shared" si="189"/>
        <v>-61314.329091781576</v>
      </c>
      <c r="S845" s="80">
        <f t="shared" si="190"/>
        <v>15</v>
      </c>
      <c r="T845" s="80">
        <f t="shared" si="191"/>
        <v>0.41726506073553998</v>
      </c>
      <c r="U845" s="80">
        <f>VLOOKUP(D845,'IBGE 2014'!$A$9:$I$120,3,0)/VLOOKUP(C845+1,'IBGE 2014'!$A$9:$I$120,3,0)</f>
        <v>0.86707163383355657</v>
      </c>
      <c r="V845" s="80">
        <f t="shared" si="192"/>
        <v>447562.11648727185</v>
      </c>
      <c r="W845" s="80">
        <f t="shared" si="193"/>
        <v>453464.25993845478</v>
      </c>
      <c r="X845" s="80">
        <f t="shared" si="194"/>
        <v>-5902.1434511829284</v>
      </c>
      <c r="Y845" s="120"/>
    </row>
    <row r="846" spans="1:25">
      <c r="A846" s="77">
        <v>834</v>
      </c>
      <c r="B846" s="79">
        <v>2</v>
      </c>
      <c r="C846" s="78">
        <v>50</v>
      </c>
      <c r="D846" s="78">
        <f t="shared" ref="D846:D909" si="195">IF(IF(C846+G846&gt;70,70,IF(C846+G846&lt;E846,IF(B846=1,IF(C846+G846&lt;60,60,C846+G846),IF(C846+G846&lt;55,55,C846+G846)),E846))&lt;C846,C846,IF(C846+G846&gt;70,70,IF(C846+G846&lt;E846,IF(B846=1,IF(C846+G846&lt;60,60,C846+G846),IF(C846+G846&lt;55,55,C846+G846)),E846)))</f>
        <v>60</v>
      </c>
      <c r="E846" s="79">
        <f t="shared" ref="E846:E909" si="196">IF(B846=1,65,60)</f>
        <v>60</v>
      </c>
      <c r="F846" s="79">
        <v>14</v>
      </c>
      <c r="G846" s="79">
        <f t="shared" ref="G846:G909" si="197">IF(B846=1,IF(35-F846&lt;=1,1,35-F846),IF(30-F846&lt;=1,1,30-F846))</f>
        <v>16</v>
      </c>
      <c r="H846" s="79">
        <f t="shared" ref="H846:H909" si="198">D846-C846</f>
        <v>10</v>
      </c>
      <c r="I846" s="80">
        <v>1054.72</v>
      </c>
      <c r="J846" s="80">
        <f>'Fator aplicado no salr'!$I$33*I846</f>
        <v>932.39780075615067</v>
      </c>
      <c r="K846" s="79">
        <f t="shared" ref="K846:K909" si="199">H846</f>
        <v>10</v>
      </c>
      <c r="L846" s="92">
        <f t="shared" ref="L846:L909" si="200">(1/(1+$F$6))^K846</f>
        <v>0.55839477691511752</v>
      </c>
      <c r="M846" s="79">
        <f t="shared" ref="M846:M909" si="201">D846</f>
        <v>60</v>
      </c>
      <c r="N846" s="79">
        <f>VLOOKUP(D846,'IBGE 2014'!$A$9:$I$120,3,0)/VLOOKUP(C846,'IBGE 2014'!$A$9:$I$120,3,0)</f>
        <v>0.92550978819157592</v>
      </c>
      <c r="O846" s="79">
        <f>VLOOKUP(D846,'IBGE 2014'!$A$9:$I$120,6,0)</f>
        <v>11.482229001501651</v>
      </c>
      <c r="P846" s="80">
        <f t="shared" ref="P846:P909" si="202">J846*L846*N846*O846*13</f>
        <v>71927.201031804638</v>
      </c>
      <c r="Q846" s="80">
        <f t="shared" ref="Q846:Q909" si="203">0.215*I846*13*H846+IF(J846&gt;5839.45,0.11*(J846-5839.45)*O846*N846*L846*13,0)</f>
        <v>29479.423999999999</v>
      </c>
      <c r="R846" s="80">
        <f t="shared" ref="R846:R909" si="204">P846-Q846</f>
        <v>42447.777031804639</v>
      </c>
      <c r="S846" s="80">
        <f t="shared" ref="S846:S909" si="205">IF(K846=0,0,K846-1)</f>
        <v>9</v>
      </c>
      <c r="T846" s="80">
        <f t="shared" ref="T846:T909" si="206">(1/(1+$F$6))^S846</f>
        <v>0.59189846353002462</v>
      </c>
      <c r="U846" s="80">
        <f>VLOOKUP(D846,'IBGE 2014'!$A$9:$I$120,3,0)/VLOOKUP(C846+1,'IBGE 2014'!$A$9:$I$120,3,0)</f>
        <v>0.93059405782792626</v>
      </c>
      <c r="V846" s="80">
        <f t="shared" ref="V846:V909" si="207">J846*T846*U846*13*O846</f>
        <v>76661.671582763505</v>
      </c>
      <c r="W846" s="80">
        <f t="shared" ref="W846:W909" si="208">0.215*I846*13*S846+IF(J846&gt;5839.45,0.11*(J846-5839.45)*O846*U846*T846*13,0)</f>
        <v>26531.481599999999</v>
      </c>
      <c r="X846" s="80">
        <f t="shared" ref="X846:X909" si="209">V846-W846</f>
        <v>50130.189982763506</v>
      </c>
      <c r="Y846" s="120"/>
    </row>
    <row r="847" spans="1:25">
      <c r="A847" s="77">
        <v>835</v>
      </c>
      <c r="B847" s="79">
        <v>2</v>
      </c>
      <c r="C847" s="78">
        <v>51</v>
      </c>
      <c r="D847" s="78">
        <f t="shared" si="195"/>
        <v>60</v>
      </c>
      <c r="E847" s="79">
        <f t="shared" si="196"/>
        <v>60</v>
      </c>
      <c r="F847" s="79">
        <v>14</v>
      </c>
      <c r="G847" s="79">
        <f t="shared" si="197"/>
        <v>16</v>
      </c>
      <c r="H847" s="79">
        <f t="shared" si="198"/>
        <v>9</v>
      </c>
      <c r="I847" s="80">
        <v>1265.6600000000001</v>
      </c>
      <c r="J847" s="80">
        <f>'Fator aplicado no salr'!$I$33*I847</f>
        <v>1118.8738248113525</v>
      </c>
      <c r="K847" s="79">
        <f t="shared" si="199"/>
        <v>9</v>
      </c>
      <c r="L847" s="92">
        <f t="shared" si="200"/>
        <v>0.59189846353002462</v>
      </c>
      <c r="M847" s="79">
        <f t="shared" si="201"/>
        <v>60</v>
      </c>
      <c r="N847" s="79">
        <f>VLOOKUP(D847,'IBGE 2014'!$A$9:$I$120,3,0)/VLOOKUP(C847,'IBGE 2014'!$A$9:$I$120,3,0)</f>
        <v>0.93059405782792626</v>
      </c>
      <c r="O847" s="79">
        <f>VLOOKUP(D847,'IBGE 2014'!$A$9:$I$120,6,0)</f>
        <v>11.482229001501651</v>
      </c>
      <c r="P847" s="80">
        <f t="shared" si="202"/>
        <v>91993.715161787448</v>
      </c>
      <c r="Q847" s="80">
        <f t="shared" si="203"/>
        <v>31837.677299999999</v>
      </c>
      <c r="R847" s="80">
        <f t="shared" si="204"/>
        <v>60156.037861787452</v>
      </c>
      <c r="S847" s="80">
        <f t="shared" si="205"/>
        <v>8</v>
      </c>
      <c r="T847" s="80">
        <f t="shared" si="206"/>
        <v>0.62741237134182615</v>
      </c>
      <c r="U847" s="80">
        <f>VLOOKUP(D847,'IBGE 2014'!$A$9:$I$120,3,0)/VLOOKUP(C847+1,'IBGE 2014'!$A$9:$I$120,3,0)</f>
        <v>0.93609798576010728</v>
      </c>
      <c r="V847" s="80">
        <f t="shared" si="207"/>
        <v>98090.073309225118</v>
      </c>
      <c r="W847" s="80">
        <f t="shared" si="208"/>
        <v>28300.157599999999</v>
      </c>
      <c r="X847" s="80">
        <f t="shared" si="209"/>
        <v>69789.915709225112</v>
      </c>
      <c r="Y847" s="120"/>
    </row>
    <row r="848" spans="1:25">
      <c r="A848" s="77">
        <v>836</v>
      </c>
      <c r="B848" s="79">
        <v>1</v>
      </c>
      <c r="C848" s="78">
        <v>54</v>
      </c>
      <c r="D848" s="78">
        <f t="shared" si="195"/>
        <v>70</v>
      </c>
      <c r="E848" s="79">
        <f t="shared" si="196"/>
        <v>65</v>
      </c>
      <c r="F848" s="79">
        <v>14</v>
      </c>
      <c r="G848" s="79">
        <f t="shared" si="197"/>
        <v>21</v>
      </c>
      <c r="H848" s="79">
        <f t="shared" si="198"/>
        <v>16</v>
      </c>
      <c r="I848" s="80">
        <v>1265.6600000000001</v>
      </c>
      <c r="J848" s="80">
        <f>'Fator aplicado no salr'!$I$33*I848</f>
        <v>1118.8738248113525</v>
      </c>
      <c r="K848" s="79">
        <f t="shared" si="199"/>
        <v>16</v>
      </c>
      <c r="L848" s="92">
        <f t="shared" si="200"/>
        <v>0.39364628371277355</v>
      </c>
      <c r="M848" s="79">
        <f t="shared" si="201"/>
        <v>70</v>
      </c>
      <c r="N848" s="79">
        <f>VLOOKUP(D848,'IBGE 2014'!$A$9:$I$120,3,0)/VLOOKUP(C848,'IBGE 2014'!$A$9:$I$120,3,0)</f>
        <v>0.80591419118490248</v>
      </c>
      <c r="O848" s="79">
        <f>VLOOKUP(D848,'IBGE 2014'!$A$9:$I$120,6,0)</f>
        <v>9.1340168195096396</v>
      </c>
      <c r="P848" s="80">
        <f t="shared" si="202"/>
        <v>42148.413520461552</v>
      </c>
      <c r="Q848" s="80">
        <f t="shared" si="203"/>
        <v>56600.315199999997</v>
      </c>
      <c r="R848" s="80">
        <f t="shared" si="204"/>
        <v>-14451.901679538445</v>
      </c>
      <c r="S848" s="80">
        <f t="shared" si="205"/>
        <v>15</v>
      </c>
      <c r="T848" s="80">
        <f t="shared" si="206"/>
        <v>0.41726506073553998</v>
      </c>
      <c r="U848" s="80">
        <f>VLOOKUP(D848,'IBGE 2014'!$A$9:$I$120,3,0)/VLOOKUP(C848+1,'IBGE 2014'!$A$9:$I$120,3,0)</f>
        <v>0.81183466248225811</v>
      </c>
      <c r="V848" s="80">
        <f t="shared" si="207"/>
        <v>45005.530421411466</v>
      </c>
      <c r="W848" s="80">
        <f t="shared" si="208"/>
        <v>53062.7955</v>
      </c>
      <c r="X848" s="80">
        <f t="shared" si="209"/>
        <v>-8057.2650785885344</v>
      </c>
      <c r="Y848" s="120"/>
    </row>
    <row r="849" spans="1:25">
      <c r="A849" s="77">
        <v>837</v>
      </c>
      <c r="B849" s="79">
        <v>1</v>
      </c>
      <c r="C849" s="78">
        <v>48</v>
      </c>
      <c r="D849" s="78">
        <f t="shared" si="195"/>
        <v>65</v>
      </c>
      <c r="E849" s="79">
        <f t="shared" si="196"/>
        <v>65</v>
      </c>
      <c r="F849" s="79">
        <v>14</v>
      </c>
      <c r="G849" s="79">
        <f t="shared" si="197"/>
        <v>21</v>
      </c>
      <c r="H849" s="79">
        <f t="shared" si="198"/>
        <v>17</v>
      </c>
      <c r="I849" s="80">
        <v>1265.6600000000001</v>
      </c>
      <c r="J849" s="80">
        <f>'Fator aplicado no salr'!$I$33*I849</f>
        <v>1118.8738248113525</v>
      </c>
      <c r="K849" s="79">
        <f t="shared" si="199"/>
        <v>17</v>
      </c>
      <c r="L849" s="92">
        <f t="shared" si="200"/>
        <v>0.37136441859695613</v>
      </c>
      <c r="M849" s="79">
        <f t="shared" si="201"/>
        <v>65</v>
      </c>
      <c r="N849" s="79">
        <f>VLOOKUP(D849,'IBGE 2014'!$A$9:$I$120,3,0)/VLOOKUP(C849,'IBGE 2014'!$A$9:$I$120,3,0)</f>
        <v>0.85860131375862425</v>
      </c>
      <c r="O849" s="79">
        <f>VLOOKUP(D849,'IBGE 2014'!$A$9:$I$120,6,0)</f>
        <v>10.361611814973374</v>
      </c>
      <c r="P849" s="80">
        <f t="shared" si="202"/>
        <v>48055.557883665315</v>
      </c>
      <c r="Q849" s="80">
        <f t="shared" si="203"/>
        <v>60137.834899999994</v>
      </c>
      <c r="R849" s="80">
        <f t="shared" si="204"/>
        <v>-12082.27701633468</v>
      </c>
      <c r="S849" s="80">
        <f t="shared" si="205"/>
        <v>16</v>
      </c>
      <c r="T849" s="80">
        <f t="shared" si="206"/>
        <v>0.39364628371277355</v>
      </c>
      <c r="U849" s="80">
        <f>VLOOKUP(D849,'IBGE 2014'!$A$9:$I$120,3,0)/VLOOKUP(C849+1,'IBGE 2014'!$A$9:$I$120,3,0)</f>
        <v>0.86267016730913937</v>
      </c>
      <c r="V849" s="80">
        <f t="shared" si="207"/>
        <v>51180.287317342045</v>
      </c>
      <c r="W849" s="80">
        <f t="shared" si="208"/>
        <v>56600.315199999997</v>
      </c>
      <c r="X849" s="80">
        <f t="shared" si="209"/>
        <v>-5420.0278826579524</v>
      </c>
      <c r="Y849" s="120"/>
    </row>
    <row r="850" spans="1:25">
      <c r="A850" s="77">
        <v>838</v>
      </c>
      <c r="B850" s="79">
        <v>1</v>
      </c>
      <c r="C850" s="78">
        <v>54</v>
      </c>
      <c r="D850" s="78">
        <f t="shared" si="195"/>
        <v>70</v>
      </c>
      <c r="E850" s="79">
        <f t="shared" si="196"/>
        <v>65</v>
      </c>
      <c r="F850" s="79">
        <v>14</v>
      </c>
      <c r="G850" s="79">
        <f t="shared" si="197"/>
        <v>21</v>
      </c>
      <c r="H850" s="79">
        <f t="shared" si="198"/>
        <v>16</v>
      </c>
      <c r="I850" s="80">
        <v>1265.6600000000001</v>
      </c>
      <c r="J850" s="80">
        <f>'Fator aplicado no salr'!$I$33*I850</f>
        <v>1118.8738248113525</v>
      </c>
      <c r="K850" s="79">
        <f t="shared" si="199"/>
        <v>16</v>
      </c>
      <c r="L850" s="92">
        <f t="shared" si="200"/>
        <v>0.39364628371277355</v>
      </c>
      <c r="M850" s="79">
        <f t="shared" si="201"/>
        <v>70</v>
      </c>
      <c r="N850" s="79">
        <f>VLOOKUP(D850,'IBGE 2014'!$A$9:$I$120,3,0)/VLOOKUP(C850,'IBGE 2014'!$A$9:$I$120,3,0)</f>
        <v>0.80591419118490248</v>
      </c>
      <c r="O850" s="79">
        <f>VLOOKUP(D850,'IBGE 2014'!$A$9:$I$120,6,0)</f>
        <v>9.1340168195096396</v>
      </c>
      <c r="P850" s="80">
        <f t="shared" si="202"/>
        <v>42148.413520461552</v>
      </c>
      <c r="Q850" s="80">
        <f t="shared" si="203"/>
        <v>56600.315199999997</v>
      </c>
      <c r="R850" s="80">
        <f t="shared" si="204"/>
        <v>-14451.901679538445</v>
      </c>
      <c r="S850" s="80">
        <f t="shared" si="205"/>
        <v>15</v>
      </c>
      <c r="T850" s="80">
        <f t="shared" si="206"/>
        <v>0.41726506073553998</v>
      </c>
      <c r="U850" s="80">
        <f>VLOOKUP(D850,'IBGE 2014'!$A$9:$I$120,3,0)/VLOOKUP(C850+1,'IBGE 2014'!$A$9:$I$120,3,0)</f>
        <v>0.81183466248225811</v>
      </c>
      <c r="V850" s="80">
        <f t="shared" si="207"/>
        <v>45005.530421411466</v>
      </c>
      <c r="W850" s="80">
        <f t="shared" si="208"/>
        <v>53062.7955</v>
      </c>
      <c r="X850" s="80">
        <f t="shared" si="209"/>
        <v>-8057.2650785885344</v>
      </c>
      <c r="Y850" s="120"/>
    </row>
    <row r="851" spans="1:25">
      <c r="A851" s="77">
        <v>839</v>
      </c>
      <c r="B851" s="79">
        <v>1</v>
      </c>
      <c r="C851" s="78">
        <v>41</v>
      </c>
      <c r="D851" s="78">
        <f t="shared" si="195"/>
        <v>62</v>
      </c>
      <c r="E851" s="79">
        <f t="shared" si="196"/>
        <v>65</v>
      </c>
      <c r="F851" s="79">
        <v>14</v>
      </c>
      <c r="G851" s="79">
        <f t="shared" si="197"/>
        <v>21</v>
      </c>
      <c r="H851" s="79">
        <f t="shared" si="198"/>
        <v>21</v>
      </c>
      <c r="I851" s="80">
        <v>1265.6600000000001</v>
      </c>
      <c r="J851" s="80">
        <f>'Fator aplicado no salr'!$I$33*I851</f>
        <v>1118.8738248113525</v>
      </c>
      <c r="K851" s="79">
        <f t="shared" si="199"/>
        <v>21</v>
      </c>
      <c r="L851" s="92">
        <f t="shared" si="200"/>
        <v>0.29415540272272056</v>
      </c>
      <c r="M851" s="79">
        <f t="shared" si="201"/>
        <v>62</v>
      </c>
      <c r="N851" s="79">
        <f>VLOOKUP(D851,'IBGE 2014'!$A$9:$I$120,3,0)/VLOOKUP(C851,'IBGE 2014'!$A$9:$I$120,3,0)</f>
        <v>0.87351990844041549</v>
      </c>
      <c r="O851" s="79">
        <f>VLOOKUP(D851,'IBGE 2014'!$A$9:$I$120,6,0)</f>
        <v>11.049834511016218</v>
      </c>
      <c r="P851" s="80">
        <f t="shared" si="202"/>
        <v>41298.08150050322</v>
      </c>
      <c r="Q851" s="80">
        <f t="shared" si="203"/>
        <v>74287.91369999999</v>
      </c>
      <c r="R851" s="80">
        <f t="shared" si="204"/>
        <v>-32989.83219949677</v>
      </c>
      <c r="S851" s="80">
        <f t="shared" si="205"/>
        <v>20</v>
      </c>
      <c r="T851" s="80">
        <f t="shared" si="206"/>
        <v>0.31180472688608379</v>
      </c>
      <c r="U851" s="80">
        <f>VLOOKUP(D851,'IBGE 2014'!$A$9:$I$120,3,0)/VLOOKUP(C851+1,'IBGE 2014'!$A$9:$I$120,3,0)</f>
        <v>0.8759925485177471</v>
      </c>
      <c r="V851" s="80">
        <f t="shared" si="207"/>
        <v>43899.881378475031</v>
      </c>
      <c r="W851" s="80">
        <f t="shared" si="208"/>
        <v>70750.394</v>
      </c>
      <c r="X851" s="80">
        <f t="shared" si="209"/>
        <v>-26850.512621524969</v>
      </c>
      <c r="Y851" s="120"/>
    </row>
    <row r="852" spans="1:25">
      <c r="A852" s="77">
        <v>840</v>
      </c>
      <c r="B852" s="79">
        <v>1</v>
      </c>
      <c r="C852" s="78">
        <v>54</v>
      </c>
      <c r="D852" s="78">
        <f t="shared" si="195"/>
        <v>70</v>
      </c>
      <c r="E852" s="79">
        <f t="shared" si="196"/>
        <v>65</v>
      </c>
      <c r="F852" s="79">
        <v>14</v>
      </c>
      <c r="G852" s="79">
        <f t="shared" si="197"/>
        <v>21</v>
      </c>
      <c r="H852" s="79">
        <f t="shared" si="198"/>
        <v>16</v>
      </c>
      <c r="I852" s="80">
        <v>1265.6600000000001</v>
      </c>
      <c r="J852" s="80">
        <f>'Fator aplicado no salr'!$I$33*I852</f>
        <v>1118.8738248113525</v>
      </c>
      <c r="K852" s="79">
        <f t="shared" si="199"/>
        <v>16</v>
      </c>
      <c r="L852" s="92">
        <f t="shared" si="200"/>
        <v>0.39364628371277355</v>
      </c>
      <c r="M852" s="79">
        <f t="shared" si="201"/>
        <v>70</v>
      </c>
      <c r="N852" s="79">
        <f>VLOOKUP(D852,'IBGE 2014'!$A$9:$I$120,3,0)/VLOOKUP(C852,'IBGE 2014'!$A$9:$I$120,3,0)</f>
        <v>0.80591419118490248</v>
      </c>
      <c r="O852" s="79">
        <f>VLOOKUP(D852,'IBGE 2014'!$A$9:$I$120,6,0)</f>
        <v>9.1340168195096396</v>
      </c>
      <c r="P852" s="80">
        <f t="shared" si="202"/>
        <v>42148.413520461552</v>
      </c>
      <c r="Q852" s="80">
        <f t="shared" si="203"/>
        <v>56600.315199999997</v>
      </c>
      <c r="R852" s="80">
        <f t="shared" si="204"/>
        <v>-14451.901679538445</v>
      </c>
      <c r="S852" s="80">
        <f t="shared" si="205"/>
        <v>15</v>
      </c>
      <c r="T852" s="80">
        <f t="shared" si="206"/>
        <v>0.41726506073553998</v>
      </c>
      <c r="U852" s="80">
        <f>VLOOKUP(D852,'IBGE 2014'!$A$9:$I$120,3,0)/VLOOKUP(C852+1,'IBGE 2014'!$A$9:$I$120,3,0)</f>
        <v>0.81183466248225811</v>
      </c>
      <c r="V852" s="80">
        <f t="shared" si="207"/>
        <v>45005.530421411466</v>
      </c>
      <c r="W852" s="80">
        <f t="shared" si="208"/>
        <v>53062.7955</v>
      </c>
      <c r="X852" s="80">
        <f t="shared" si="209"/>
        <v>-8057.2650785885344</v>
      </c>
      <c r="Y852" s="120"/>
    </row>
    <row r="853" spans="1:25">
      <c r="A853" s="77">
        <v>841</v>
      </c>
      <c r="B853" s="79">
        <v>1</v>
      </c>
      <c r="C853" s="78">
        <v>46</v>
      </c>
      <c r="D853" s="78">
        <f t="shared" si="195"/>
        <v>65</v>
      </c>
      <c r="E853" s="79">
        <f t="shared" si="196"/>
        <v>65</v>
      </c>
      <c r="F853" s="79">
        <v>14</v>
      </c>
      <c r="G853" s="79">
        <f t="shared" si="197"/>
        <v>21</v>
      </c>
      <c r="H853" s="79">
        <f t="shared" si="198"/>
        <v>19</v>
      </c>
      <c r="I853" s="80">
        <v>1380.73</v>
      </c>
      <c r="J853" s="80">
        <f>'Fator aplicado no salr'!$I$33*I853</f>
        <v>1220.5984673070009</v>
      </c>
      <c r="K853" s="79">
        <f t="shared" si="199"/>
        <v>19</v>
      </c>
      <c r="L853" s="92">
        <f t="shared" si="200"/>
        <v>0.33051301049924886</v>
      </c>
      <c r="M853" s="79">
        <f t="shared" si="201"/>
        <v>65</v>
      </c>
      <c r="N853" s="79">
        <f>VLOOKUP(D853,'IBGE 2014'!$A$9:$I$120,3,0)/VLOOKUP(C853,'IBGE 2014'!$A$9:$I$120,3,0)</f>
        <v>0.85136830361096849</v>
      </c>
      <c r="O853" s="79">
        <f>VLOOKUP(D853,'IBGE 2014'!$A$9:$I$120,6,0)</f>
        <v>10.361611814973374</v>
      </c>
      <c r="P853" s="80">
        <f t="shared" si="202"/>
        <v>46264.676300527164</v>
      </c>
      <c r="Q853" s="80">
        <f t="shared" si="203"/>
        <v>73323.666649999999</v>
      </c>
      <c r="R853" s="80">
        <f t="shared" si="204"/>
        <v>-27058.990349472835</v>
      </c>
      <c r="S853" s="80">
        <f t="shared" si="205"/>
        <v>18</v>
      </c>
      <c r="T853" s="80">
        <f t="shared" si="206"/>
        <v>0.35034379112920383</v>
      </c>
      <c r="U853" s="80">
        <f>VLOOKUP(D853,'IBGE 2014'!$A$9:$I$120,3,0)/VLOOKUP(C853+1,'IBGE 2014'!$A$9:$I$120,3,0)</f>
        <v>0.85484119100844658</v>
      </c>
      <c r="V853" s="80">
        <f t="shared" si="207"/>
        <v>49240.602300999941</v>
      </c>
      <c r="W853" s="80">
        <f t="shared" si="208"/>
        <v>69464.526299999998</v>
      </c>
      <c r="X853" s="80">
        <f t="shared" si="209"/>
        <v>-20223.923999000057</v>
      </c>
      <c r="Y853" s="120"/>
    </row>
    <row r="854" spans="1:25">
      <c r="A854" s="77">
        <v>842</v>
      </c>
      <c r="B854" s="79">
        <v>1</v>
      </c>
      <c r="C854" s="78">
        <v>59</v>
      </c>
      <c r="D854" s="78">
        <f t="shared" si="195"/>
        <v>70</v>
      </c>
      <c r="E854" s="79">
        <f t="shared" si="196"/>
        <v>65</v>
      </c>
      <c r="F854" s="79">
        <v>14</v>
      </c>
      <c r="G854" s="79">
        <f t="shared" si="197"/>
        <v>21</v>
      </c>
      <c r="H854" s="79">
        <f t="shared" si="198"/>
        <v>11</v>
      </c>
      <c r="I854" s="80">
        <v>1102.6600000000001</v>
      </c>
      <c r="J854" s="80">
        <f>'Fator aplicado no salr'!$I$33*I854</f>
        <v>974.77791165596284</v>
      </c>
      <c r="K854" s="79">
        <f t="shared" si="199"/>
        <v>11</v>
      </c>
      <c r="L854" s="92">
        <f t="shared" si="200"/>
        <v>0.52678752539162021</v>
      </c>
      <c r="M854" s="79">
        <f t="shared" si="201"/>
        <v>70</v>
      </c>
      <c r="N854" s="79">
        <f>VLOOKUP(D854,'IBGE 2014'!$A$9:$I$120,3,0)/VLOOKUP(C854,'IBGE 2014'!$A$9:$I$120,3,0)</f>
        <v>0.84086532123529178</v>
      </c>
      <c r="O854" s="79">
        <f>VLOOKUP(D854,'IBGE 2014'!$A$9:$I$120,6,0)</f>
        <v>9.1340168195096396</v>
      </c>
      <c r="P854" s="80">
        <f t="shared" si="202"/>
        <v>51271.115061910335</v>
      </c>
      <c r="Q854" s="80">
        <f t="shared" si="203"/>
        <v>33901.2817</v>
      </c>
      <c r="R854" s="80">
        <f t="shared" si="204"/>
        <v>17369.833361910336</v>
      </c>
      <c r="S854" s="80">
        <f t="shared" si="205"/>
        <v>10</v>
      </c>
      <c r="T854" s="80">
        <f t="shared" si="206"/>
        <v>0.55839477691511752</v>
      </c>
      <c r="U854" s="80">
        <f>VLOOKUP(D854,'IBGE 2014'!$A$9:$I$120,3,0)/VLOOKUP(C854+1,'IBGE 2014'!$A$9:$I$120,3,0)</f>
        <v>0.8496755577480023</v>
      </c>
      <c r="V854" s="80">
        <f t="shared" si="207"/>
        <v>54916.811191532819</v>
      </c>
      <c r="W854" s="80">
        <f t="shared" si="208"/>
        <v>30819.347000000002</v>
      </c>
      <c r="X854" s="80">
        <f t="shared" si="209"/>
        <v>24097.464191532817</v>
      </c>
      <c r="Y854" s="120"/>
    </row>
    <row r="855" spans="1:25">
      <c r="A855" s="77">
        <v>843</v>
      </c>
      <c r="B855" s="79">
        <v>1</v>
      </c>
      <c r="C855" s="78">
        <v>34</v>
      </c>
      <c r="D855" s="78">
        <f t="shared" si="195"/>
        <v>60</v>
      </c>
      <c r="E855" s="79">
        <f t="shared" si="196"/>
        <v>65</v>
      </c>
      <c r="F855" s="79">
        <v>15</v>
      </c>
      <c r="G855" s="79">
        <f t="shared" si="197"/>
        <v>20</v>
      </c>
      <c r="H855" s="79">
        <f t="shared" si="198"/>
        <v>26</v>
      </c>
      <c r="I855" s="80">
        <v>1054.72</v>
      </c>
      <c r="J855" s="80">
        <f>'Fator aplicado no salr'!$I$33*I855</f>
        <v>932.39780075615067</v>
      </c>
      <c r="K855" s="79">
        <f t="shared" si="199"/>
        <v>26</v>
      </c>
      <c r="L855" s="92">
        <f t="shared" si="200"/>
        <v>0.21981002877725925</v>
      </c>
      <c r="M855" s="79">
        <f t="shared" si="201"/>
        <v>60</v>
      </c>
      <c r="N855" s="79">
        <f>VLOOKUP(D855,'IBGE 2014'!$A$9:$I$120,3,0)/VLOOKUP(C855,'IBGE 2014'!$A$9:$I$120,3,0)</f>
        <v>0.87980249785610276</v>
      </c>
      <c r="O855" s="79">
        <f>VLOOKUP(D855,'IBGE 2014'!$A$9:$I$120,6,0)</f>
        <v>11.482229001501651</v>
      </c>
      <c r="P855" s="80">
        <f t="shared" si="202"/>
        <v>26915.564378343373</v>
      </c>
      <c r="Q855" s="80">
        <f t="shared" si="203"/>
        <v>76646.502399999998</v>
      </c>
      <c r="R855" s="80">
        <f t="shared" si="204"/>
        <v>-49730.938021656621</v>
      </c>
      <c r="S855" s="80">
        <f t="shared" si="205"/>
        <v>25</v>
      </c>
      <c r="T855" s="80">
        <f t="shared" si="206"/>
        <v>0.23299863050389483</v>
      </c>
      <c r="U855" s="80">
        <f>VLOOKUP(D855,'IBGE 2014'!$A$9:$I$120,3,0)/VLOOKUP(C855+1,'IBGE 2014'!$A$9:$I$120,3,0)</f>
        <v>0.88156029257512269</v>
      </c>
      <c r="V855" s="80">
        <f t="shared" si="207"/>
        <v>28587.500533332674</v>
      </c>
      <c r="W855" s="80">
        <f t="shared" si="208"/>
        <v>73698.559999999998</v>
      </c>
      <c r="X855" s="80">
        <f t="shared" si="209"/>
        <v>-45111.059466667328</v>
      </c>
      <c r="Y855" s="120"/>
    </row>
    <row r="856" spans="1:25">
      <c r="A856" s="77">
        <v>844</v>
      </c>
      <c r="B856" s="79">
        <v>1</v>
      </c>
      <c r="C856" s="78">
        <v>42</v>
      </c>
      <c r="D856" s="78">
        <f t="shared" si="195"/>
        <v>62</v>
      </c>
      <c r="E856" s="79">
        <f t="shared" si="196"/>
        <v>65</v>
      </c>
      <c r="F856" s="79">
        <v>15</v>
      </c>
      <c r="G856" s="79">
        <f t="shared" si="197"/>
        <v>20</v>
      </c>
      <c r="H856" s="79">
        <f t="shared" si="198"/>
        <v>20</v>
      </c>
      <c r="I856" s="80">
        <v>1054.72</v>
      </c>
      <c r="J856" s="80">
        <f>'Fator aplicado no salr'!$I$33*I856</f>
        <v>932.39780075615067</v>
      </c>
      <c r="K856" s="79">
        <f t="shared" si="199"/>
        <v>20</v>
      </c>
      <c r="L856" s="92">
        <f t="shared" si="200"/>
        <v>0.31180472688608379</v>
      </c>
      <c r="M856" s="79">
        <f t="shared" si="201"/>
        <v>62</v>
      </c>
      <c r="N856" s="79">
        <f>VLOOKUP(D856,'IBGE 2014'!$A$9:$I$120,3,0)/VLOOKUP(C856,'IBGE 2014'!$A$9:$I$120,3,0)</f>
        <v>0.8759925485177471</v>
      </c>
      <c r="O856" s="79">
        <f>VLOOKUP(D856,'IBGE 2014'!$A$9:$I$120,6,0)</f>
        <v>11.049834511016218</v>
      </c>
      <c r="P856" s="80">
        <f t="shared" si="202"/>
        <v>36583.350099951946</v>
      </c>
      <c r="Q856" s="80">
        <f t="shared" si="203"/>
        <v>58958.847999999998</v>
      </c>
      <c r="R856" s="80">
        <f t="shared" si="204"/>
        <v>-22375.497900048053</v>
      </c>
      <c r="S856" s="80">
        <f t="shared" si="205"/>
        <v>19</v>
      </c>
      <c r="T856" s="80">
        <f t="shared" si="206"/>
        <v>0.33051301049924886</v>
      </c>
      <c r="U856" s="80">
        <f>VLOOKUP(D856,'IBGE 2014'!$A$9:$I$120,3,0)/VLOOKUP(C856+1,'IBGE 2014'!$A$9:$I$120,3,0)</f>
        <v>0.8786437232206521</v>
      </c>
      <c r="V856" s="80">
        <f t="shared" si="207"/>
        <v>38895.713044297081</v>
      </c>
      <c r="W856" s="80">
        <f t="shared" si="208"/>
        <v>56010.905599999998</v>
      </c>
      <c r="X856" s="80">
        <f t="shared" si="209"/>
        <v>-17115.192555702917</v>
      </c>
      <c r="Y856" s="120"/>
    </row>
    <row r="857" spans="1:25">
      <c r="A857" s="77">
        <v>845</v>
      </c>
      <c r="B857" s="79">
        <v>1</v>
      </c>
      <c r="C857" s="78">
        <v>55</v>
      </c>
      <c r="D857" s="78">
        <f t="shared" si="195"/>
        <v>70</v>
      </c>
      <c r="E857" s="79">
        <f t="shared" si="196"/>
        <v>65</v>
      </c>
      <c r="F857" s="79">
        <v>14</v>
      </c>
      <c r="G857" s="79">
        <f t="shared" si="197"/>
        <v>21</v>
      </c>
      <c r="H857" s="79">
        <f t="shared" si="198"/>
        <v>15</v>
      </c>
      <c r="I857" s="80">
        <v>1380.73</v>
      </c>
      <c r="J857" s="80">
        <f>'Fator aplicado no salr'!$I$33*I857</f>
        <v>1220.5984673070009</v>
      </c>
      <c r="K857" s="79">
        <f t="shared" si="199"/>
        <v>15</v>
      </c>
      <c r="L857" s="92">
        <f t="shared" si="200"/>
        <v>0.41726506073553998</v>
      </c>
      <c r="M857" s="79">
        <f t="shared" si="201"/>
        <v>70</v>
      </c>
      <c r="N857" s="79">
        <f>VLOOKUP(D857,'IBGE 2014'!$A$9:$I$120,3,0)/VLOOKUP(C857,'IBGE 2014'!$A$9:$I$120,3,0)</f>
        <v>0.81183466248225811</v>
      </c>
      <c r="O857" s="79">
        <f>VLOOKUP(D857,'IBGE 2014'!$A$9:$I$120,6,0)</f>
        <v>9.1340168195096396</v>
      </c>
      <c r="P857" s="80">
        <f t="shared" si="202"/>
        <v>49097.297867322544</v>
      </c>
      <c r="Q857" s="80">
        <f t="shared" si="203"/>
        <v>57887.105249999993</v>
      </c>
      <c r="R857" s="80">
        <f t="shared" si="204"/>
        <v>-8789.8073826774489</v>
      </c>
      <c r="S857" s="80">
        <f t="shared" si="205"/>
        <v>14</v>
      </c>
      <c r="T857" s="80">
        <f t="shared" si="206"/>
        <v>0.44230096437967248</v>
      </c>
      <c r="U857" s="80">
        <f>VLOOKUP(D857,'IBGE 2014'!$A$9:$I$120,3,0)/VLOOKUP(C857+1,'IBGE 2014'!$A$9:$I$120,3,0)</f>
        <v>0.81824688059570916</v>
      </c>
      <c r="V857" s="80">
        <f t="shared" si="207"/>
        <v>52454.194730916148</v>
      </c>
      <c r="W857" s="80">
        <f t="shared" si="208"/>
        <v>54027.964899999992</v>
      </c>
      <c r="X857" s="80">
        <f t="shared" si="209"/>
        <v>-1573.7701690838439</v>
      </c>
      <c r="Y857" s="120"/>
    </row>
    <row r="858" spans="1:25">
      <c r="A858" s="77">
        <v>846</v>
      </c>
      <c r="B858" s="79">
        <v>1</v>
      </c>
      <c r="C858" s="78">
        <v>60</v>
      </c>
      <c r="D858" s="78">
        <f t="shared" si="195"/>
        <v>70</v>
      </c>
      <c r="E858" s="79">
        <f t="shared" si="196"/>
        <v>65</v>
      </c>
      <c r="F858" s="79">
        <v>15</v>
      </c>
      <c r="G858" s="79">
        <f t="shared" si="197"/>
        <v>20</v>
      </c>
      <c r="H858" s="79">
        <f t="shared" si="198"/>
        <v>10</v>
      </c>
      <c r="I858" s="80">
        <v>1265.6600000000001</v>
      </c>
      <c r="J858" s="80">
        <f>'Fator aplicado no salr'!$I$33*I858</f>
        <v>1118.8738248113525</v>
      </c>
      <c r="K858" s="79">
        <f t="shared" si="199"/>
        <v>10</v>
      </c>
      <c r="L858" s="92">
        <f t="shared" si="200"/>
        <v>0.55839477691511752</v>
      </c>
      <c r="M858" s="79">
        <f t="shared" si="201"/>
        <v>70</v>
      </c>
      <c r="N858" s="79">
        <f>VLOOKUP(D858,'IBGE 2014'!$A$9:$I$120,3,0)/VLOOKUP(C858,'IBGE 2014'!$A$9:$I$120,3,0)</f>
        <v>0.8496755577480023</v>
      </c>
      <c r="O858" s="79">
        <f>VLOOKUP(D858,'IBGE 2014'!$A$9:$I$120,6,0)</f>
        <v>9.1340168195096396</v>
      </c>
      <c r="P858" s="80">
        <f t="shared" si="202"/>
        <v>63034.853221006866</v>
      </c>
      <c r="Q858" s="80">
        <f t="shared" si="203"/>
        <v>35375.197</v>
      </c>
      <c r="R858" s="80">
        <f t="shared" si="204"/>
        <v>27659.656221006866</v>
      </c>
      <c r="S858" s="80">
        <f t="shared" si="205"/>
        <v>9</v>
      </c>
      <c r="T858" s="80">
        <f t="shared" si="206"/>
        <v>0.59189846353002462</v>
      </c>
      <c r="U858" s="80">
        <f>VLOOKUP(D858,'IBGE 2014'!$A$9:$I$120,3,0)/VLOOKUP(C858+1,'IBGE 2014'!$A$9:$I$120,3,0)</f>
        <v>0.85922071543303169</v>
      </c>
      <c r="V858" s="80">
        <f t="shared" si="207"/>
        <v>67567.558298178934</v>
      </c>
      <c r="W858" s="80">
        <f t="shared" si="208"/>
        <v>31837.677299999999</v>
      </c>
      <c r="X858" s="80">
        <f t="shared" si="209"/>
        <v>35729.880998178938</v>
      </c>
      <c r="Y858" s="120"/>
    </row>
    <row r="859" spans="1:25">
      <c r="A859" s="77">
        <v>847</v>
      </c>
      <c r="B859" s="79">
        <v>1</v>
      </c>
      <c r="C859" s="78">
        <v>46</v>
      </c>
      <c r="D859" s="78">
        <f t="shared" si="195"/>
        <v>65</v>
      </c>
      <c r="E859" s="79">
        <f t="shared" si="196"/>
        <v>65</v>
      </c>
      <c r="F859" s="79">
        <v>15</v>
      </c>
      <c r="G859" s="79">
        <f t="shared" si="197"/>
        <v>20</v>
      </c>
      <c r="H859" s="79">
        <f t="shared" si="198"/>
        <v>19</v>
      </c>
      <c r="I859" s="80">
        <v>4835.43</v>
      </c>
      <c r="J859" s="80">
        <f>'Fator aplicado no salr'!$I$33*I859</f>
        <v>4274.6362045948817</v>
      </c>
      <c r="K859" s="79">
        <f t="shared" si="199"/>
        <v>19</v>
      </c>
      <c r="L859" s="92">
        <f t="shared" si="200"/>
        <v>0.33051301049924886</v>
      </c>
      <c r="M859" s="79">
        <f t="shared" si="201"/>
        <v>65</v>
      </c>
      <c r="N859" s="79">
        <f>VLOOKUP(D859,'IBGE 2014'!$A$9:$I$120,3,0)/VLOOKUP(C859,'IBGE 2014'!$A$9:$I$120,3,0)</f>
        <v>0.85136830361096849</v>
      </c>
      <c r="O859" s="79">
        <f>VLOOKUP(D859,'IBGE 2014'!$A$9:$I$120,6,0)</f>
        <v>10.361611814973374</v>
      </c>
      <c r="P859" s="80">
        <f t="shared" si="202"/>
        <v>162022.70083496268</v>
      </c>
      <c r="Q859" s="80">
        <f t="shared" si="203"/>
        <v>256785.51015000002</v>
      </c>
      <c r="R859" s="80">
        <f t="shared" si="204"/>
        <v>-94762.809315037332</v>
      </c>
      <c r="S859" s="80">
        <f t="shared" si="205"/>
        <v>18</v>
      </c>
      <c r="T859" s="80">
        <f t="shared" si="206"/>
        <v>0.35034379112920383</v>
      </c>
      <c r="U859" s="80">
        <f>VLOOKUP(D859,'IBGE 2014'!$A$9:$I$120,3,0)/VLOOKUP(C859+1,'IBGE 2014'!$A$9:$I$120,3,0)</f>
        <v>0.85484119100844658</v>
      </c>
      <c r="V859" s="80">
        <f t="shared" si="207"/>
        <v>172444.6384045571</v>
      </c>
      <c r="W859" s="80">
        <f t="shared" si="208"/>
        <v>243270.48329999999</v>
      </c>
      <c r="X859" s="80">
        <f t="shared" si="209"/>
        <v>-70825.84489544289</v>
      </c>
      <c r="Y859" s="120"/>
    </row>
    <row r="860" spans="1:25">
      <c r="A860" s="77">
        <v>848</v>
      </c>
      <c r="B860" s="79">
        <v>1</v>
      </c>
      <c r="C860" s="78">
        <v>47</v>
      </c>
      <c r="D860" s="78">
        <f t="shared" si="195"/>
        <v>65</v>
      </c>
      <c r="E860" s="79">
        <f t="shared" si="196"/>
        <v>65</v>
      </c>
      <c r="F860" s="79">
        <v>14</v>
      </c>
      <c r="G860" s="79">
        <f t="shared" si="197"/>
        <v>21</v>
      </c>
      <c r="H860" s="79">
        <f t="shared" si="198"/>
        <v>18</v>
      </c>
      <c r="I860" s="80">
        <v>4835.43</v>
      </c>
      <c r="J860" s="80">
        <f>'Fator aplicado no salr'!$I$33*I860</f>
        <v>4274.6362045948817</v>
      </c>
      <c r="K860" s="79">
        <f t="shared" si="199"/>
        <v>18</v>
      </c>
      <c r="L860" s="92">
        <f t="shared" si="200"/>
        <v>0.35034379112920383</v>
      </c>
      <c r="M860" s="79">
        <f t="shared" si="201"/>
        <v>65</v>
      </c>
      <c r="N860" s="79">
        <f>VLOOKUP(D860,'IBGE 2014'!$A$9:$I$120,3,0)/VLOOKUP(C860,'IBGE 2014'!$A$9:$I$120,3,0)</f>
        <v>0.85484119100844658</v>
      </c>
      <c r="O860" s="79">
        <f>VLOOKUP(D860,'IBGE 2014'!$A$9:$I$120,6,0)</f>
        <v>10.361611814973374</v>
      </c>
      <c r="P860" s="80">
        <f t="shared" si="202"/>
        <v>172444.63840455713</v>
      </c>
      <c r="Q860" s="80">
        <f t="shared" si="203"/>
        <v>243270.48329999999</v>
      </c>
      <c r="R860" s="80">
        <f t="shared" si="204"/>
        <v>-70825.84489544286</v>
      </c>
      <c r="S860" s="80">
        <f t="shared" si="205"/>
        <v>17</v>
      </c>
      <c r="T860" s="80">
        <f t="shared" si="206"/>
        <v>0.37136441859695613</v>
      </c>
      <c r="U860" s="80">
        <f>VLOOKUP(D860,'IBGE 2014'!$A$9:$I$120,3,0)/VLOOKUP(C860+1,'IBGE 2014'!$A$9:$I$120,3,0)</f>
        <v>0.85860131375862425</v>
      </c>
      <c r="V860" s="80">
        <f t="shared" si="207"/>
        <v>183595.34650491583</v>
      </c>
      <c r="W860" s="80">
        <f t="shared" si="208"/>
        <v>229755.45645</v>
      </c>
      <c r="X860" s="80">
        <f t="shared" si="209"/>
        <v>-46160.109945084172</v>
      </c>
      <c r="Y860" s="120"/>
    </row>
    <row r="861" spans="1:25">
      <c r="A861" s="77">
        <v>849</v>
      </c>
      <c r="B861" s="79">
        <v>1</v>
      </c>
      <c r="C861" s="78">
        <v>46</v>
      </c>
      <c r="D861" s="78">
        <f t="shared" si="195"/>
        <v>65</v>
      </c>
      <c r="E861" s="79">
        <f t="shared" si="196"/>
        <v>65</v>
      </c>
      <c r="F861" s="79">
        <v>15</v>
      </c>
      <c r="G861" s="79">
        <f t="shared" si="197"/>
        <v>20</v>
      </c>
      <c r="H861" s="79">
        <f t="shared" si="198"/>
        <v>19</v>
      </c>
      <c r="I861" s="80">
        <v>1495.79</v>
      </c>
      <c r="J861" s="80">
        <f>'Fator aplicado no salr'!$I$33*I861</f>
        <v>1322.3142695625784</v>
      </c>
      <c r="K861" s="79">
        <f t="shared" si="199"/>
        <v>19</v>
      </c>
      <c r="L861" s="92">
        <f t="shared" si="200"/>
        <v>0.33051301049924886</v>
      </c>
      <c r="M861" s="79">
        <f t="shared" si="201"/>
        <v>65</v>
      </c>
      <c r="N861" s="79">
        <f>VLOOKUP(D861,'IBGE 2014'!$A$9:$I$120,3,0)/VLOOKUP(C861,'IBGE 2014'!$A$9:$I$120,3,0)</f>
        <v>0.85136830361096849</v>
      </c>
      <c r="O861" s="79">
        <f>VLOOKUP(D861,'IBGE 2014'!$A$9:$I$120,6,0)</f>
        <v>10.361611814973374</v>
      </c>
      <c r="P861" s="80">
        <f t="shared" si="202"/>
        <v>50120.038069402071</v>
      </c>
      <c r="Q861" s="80">
        <f t="shared" si="203"/>
        <v>79433.927949999998</v>
      </c>
      <c r="R861" s="80">
        <f t="shared" si="204"/>
        <v>-29313.889880597926</v>
      </c>
      <c r="S861" s="80">
        <f t="shared" si="205"/>
        <v>18</v>
      </c>
      <c r="T861" s="80">
        <f t="shared" si="206"/>
        <v>0.35034379112920383</v>
      </c>
      <c r="U861" s="80">
        <f>VLOOKUP(D861,'IBGE 2014'!$A$9:$I$120,3,0)/VLOOKUP(C861+1,'IBGE 2014'!$A$9:$I$120,3,0)</f>
        <v>0.85484119100844658</v>
      </c>
      <c r="V861" s="80">
        <f t="shared" si="207"/>
        <v>53343.956107140933</v>
      </c>
      <c r="W861" s="80">
        <f t="shared" si="208"/>
        <v>75253.194900000002</v>
      </c>
      <c r="X861" s="80">
        <f t="shared" si="209"/>
        <v>-21909.238792859069</v>
      </c>
      <c r="Y861" s="120"/>
    </row>
    <row r="862" spans="1:25">
      <c r="A862" s="77">
        <v>850</v>
      </c>
      <c r="B862" s="79">
        <v>1</v>
      </c>
      <c r="C862" s="78">
        <v>49</v>
      </c>
      <c r="D862" s="78">
        <f t="shared" si="195"/>
        <v>65</v>
      </c>
      <c r="E862" s="79">
        <f t="shared" si="196"/>
        <v>65</v>
      </c>
      <c r="F862" s="79">
        <v>15</v>
      </c>
      <c r="G862" s="79">
        <f t="shared" si="197"/>
        <v>20</v>
      </c>
      <c r="H862" s="79">
        <f t="shared" si="198"/>
        <v>16</v>
      </c>
      <c r="I862" s="80">
        <v>1334.23</v>
      </c>
      <c r="J862" s="80">
        <f>'Fator aplicado no salr'!$I$33*I862</f>
        <v>1179.4913509773958</v>
      </c>
      <c r="K862" s="79">
        <f t="shared" si="199"/>
        <v>16</v>
      </c>
      <c r="L862" s="92">
        <f t="shared" si="200"/>
        <v>0.39364628371277355</v>
      </c>
      <c r="M862" s="79">
        <f t="shared" si="201"/>
        <v>65</v>
      </c>
      <c r="N862" s="79">
        <f>VLOOKUP(D862,'IBGE 2014'!$A$9:$I$120,3,0)/VLOOKUP(C862,'IBGE 2014'!$A$9:$I$120,3,0)</f>
        <v>0.86267016730913937</v>
      </c>
      <c r="O862" s="79">
        <f>VLOOKUP(D862,'IBGE 2014'!$A$9:$I$120,6,0)</f>
        <v>10.361611814973374</v>
      </c>
      <c r="P862" s="80">
        <f t="shared" si="202"/>
        <v>53953.095418530473</v>
      </c>
      <c r="Q862" s="80">
        <f t="shared" si="203"/>
        <v>59666.765599999999</v>
      </c>
      <c r="R862" s="80">
        <f t="shared" si="204"/>
        <v>-5713.6701814695261</v>
      </c>
      <c r="S862" s="80">
        <f t="shared" si="205"/>
        <v>15</v>
      </c>
      <c r="T862" s="80">
        <f t="shared" si="206"/>
        <v>0.41726506073553998</v>
      </c>
      <c r="U862" s="80">
        <f>VLOOKUP(D862,'IBGE 2014'!$A$9:$I$120,3,0)/VLOOKUP(C862+1,'IBGE 2014'!$A$9:$I$120,3,0)</f>
        <v>0.86707163383355657</v>
      </c>
      <c r="V862" s="80">
        <f t="shared" si="207"/>
        <v>57482.074134190378</v>
      </c>
      <c r="W862" s="80">
        <f t="shared" si="208"/>
        <v>55937.592749999996</v>
      </c>
      <c r="X862" s="80">
        <f t="shared" si="209"/>
        <v>1544.4813841903815</v>
      </c>
      <c r="Y862" s="120"/>
    </row>
    <row r="863" spans="1:25">
      <c r="A863" s="77">
        <v>851</v>
      </c>
      <c r="B863" s="79">
        <v>1</v>
      </c>
      <c r="C863" s="78">
        <v>39</v>
      </c>
      <c r="D863" s="78">
        <f t="shared" si="195"/>
        <v>60</v>
      </c>
      <c r="E863" s="79">
        <f t="shared" si="196"/>
        <v>65</v>
      </c>
      <c r="F863" s="79">
        <v>15</v>
      </c>
      <c r="G863" s="79">
        <f t="shared" si="197"/>
        <v>20</v>
      </c>
      <c r="H863" s="79">
        <f t="shared" si="198"/>
        <v>21</v>
      </c>
      <c r="I863" s="80">
        <v>1403.74</v>
      </c>
      <c r="J863" s="80">
        <f>'Fator aplicado no salr'!$I$33*I863</f>
        <v>1240.9398597101022</v>
      </c>
      <c r="K863" s="79">
        <f t="shared" si="199"/>
        <v>21</v>
      </c>
      <c r="L863" s="92">
        <f t="shared" si="200"/>
        <v>0.29415540272272056</v>
      </c>
      <c r="M863" s="79">
        <f t="shared" si="201"/>
        <v>60</v>
      </c>
      <c r="N863" s="79">
        <f>VLOOKUP(D863,'IBGE 2014'!$A$9:$I$120,3,0)/VLOOKUP(C863,'IBGE 2014'!$A$9:$I$120,3,0)</f>
        <v>0.88939133636457135</v>
      </c>
      <c r="O863" s="79">
        <f>VLOOKUP(D863,'IBGE 2014'!$A$9:$I$120,6,0)</f>
        <v>11.482229001501651</v>
      </c>
      <c r="P863" s="80">
        <f t="shared" si="202"/>
        <v>48460.737051277334</v>
      </c>
      <c r="Q863" s="80">
        <f t="shared" si="203"/>
        <v>82392.5193</v>
      </c>
      <c r="R863" s="80">
        <f t="shared" si="204"/>
        <v>-33931.782248722666</v>
      </c>
      <c r="S863" s="80">
        <f t="shared" si="205"/>
        <v>20</v>
      </c>
      <c r="T863" s="80">
        <f t="shared" si="206"/>
        <v>0.31180472688608379</v>
      </c>
      <c r="U863" s="80">
        <f>VLOOKUP(D863,'IBGE 2014'!$A$9:$I$120,3,0)/VLOOKUP(C863+1,'IBGE 2014'!$A$9:$I$120,3,0)</f>
        <v>0.89162310837551761</v>
      </c>
      <c r="V863" s="80">
        <f t="shared" si="207"/>
        <v>51497.281243229678</v>
      </c>
      <c r="W863" s="80">
        <f t="shared" si="208"/>
        <v>78469.066000000006</v>
      </c>
      <c r="X863" s="80">
        <f t="shared" si="209"/>
        <v>-26971.784756770328</v>
      </c>
      <c r="Y863" s="120"/>
    </row>
    <row r="864" spans="1:25">
      <c r="A864" s="77">
        <v>852</v>
      </c>
      <c r="B864" s="79">
        <v>1</v>
      </c>
      <c r="C864" s="78">
        <v>73</v>
      </c>
      <c r="D864" s="78">
        <f t="shared" si="195"/>
        <v>73</v>
      </c>
      <c r="E864" s="79">
        <f t="shared" si="196"/>
        <v>65</v>
      </c>
      <c r="F864" s="79">
        <v>15</v>
      </c>
      <c r="G864" s="79">
        <f t="shared" si="197"/>
        <v>20</v>
      </c>
      <c r="H864" s="79">
        <f t="shared" si="198"/>
        <v>0</v>
      </c>
      <c r="I864" s="80">
        <v>3333.88</v>
      </c>
      <c r="J864" s="80">
        <f>'Fator aplicado no salr'!$I$33*I864</f>
        <v>2947.2299567514751</v>
      </c>
      <c r="K864" s="79">
        <f t="shared" si="199"/>
        <v>0</v>
      </c>
      <c r="L864" s="92">
        <f t="shared" si="200"/>
        <v>1</v>
      </c>
      <c r="M864" s="79">
        <f t="shared" si="201"/>
        <v>73</v>
      </c>
      <c r="N864" s="79">
        <f>VLOOKUP(D864,'IBGE 2014'!$A$9:$I$120,3,0)/VLOOKUP(C864,'IBGE 2014'!$A$9:$I$120,3,0)</f>
        <v>1</v>
      </c>
      <c r="O864" s="79">
        <f>VLOOKUP(D864,'IBGE 2014'!$A$9:$I$120,6,0)</f>
        <v>8.3713399255084653</v>
      </c>
      <c r="P864" s="80">
        <f t="shared" si="202"/>
        <v>320739.42948590673</v>
      </c>
      <c r="Q864" s="80">
        <f t="shared" si="203"/>
        <v>0</v>
      </c>
      <c r="R864" s="80">
        <f t="shared" si="204"/>
        <v>320739.42948590673</v>
      </c>
      <c r="S864" s="80">
        <f t="shared" si="205"/>
        <v>0</v>
      </c>
      <c r="T864" s="80">
        <f t="shared" si="206"/>
        <v>1</v>
      </c>
      <c r="U864" s="80">
        <f>VLOOKUP(D864,'IBGE 2014'!$A$9:$I$120,3,0)/VLOOKUP(C864+1,'IBGE 2014'!$A$9:$I$120,3,0)</f>
        <v>1.0331350533948824</v>
      </c>
      <c r="V864" s="80">
        <f t="shared" si="207"/>
        <v>331367.14760776638</v>
      </c>
      <c r="W864" s="80">
        <f t="shared" si="208"/>
        <v>0</v>
      </c>
      <c r="X864" s="80">
        <f t="shared" si="209"/>
        <v>331367.14760776638</v>
      </c>
      <c r="Y864" s="120"/>
    </row>
    <row r="865" spans="1:25">
      <c r="A865" s="77">
        <v>853</v>
      </c>
      <c r="B865" s="79">
        <v>1</v>
      </c>
      <c r="C865" s="78">
        <v>50</v>
      </c>
      <c r="D865" s="78">
        <f t="shared" si="195"/>
        <v>70</v>
      </c>
      <c r="E865" s="79">
        <f t="shared" si="196"/>
        <v>65</v>
      </c>
      <c r="F865" s="79">
        <v>14</v>
      </c>
      <c r="G865" s="79">
        <f t="shared" si="197"/>
        <v>21</v>
      </c>
      <c r="H865" s="79">
        <f t="shared" si="198"/>
        <v>20</v>
      </c>
      <c r="I865" s="80">
        <v>4835.43</v>
      </c>
      <c r="J865" s="80">
        <f>'Fator aplicado no salr'!$I$33*I865</f>
        <v>4274.6362045948817</v>
      </c>
      <c r="K865" s="79">
        <f t="shared" si="199"/>
        <v>20</v>
      </c>
      <c r="L865" s="92">
        <f t="shared" si="200"/>
        <v>0.31180472688608379</v>
      </c>
      <c r="M865" s="79">
        <f t="shared" si="201"/>
        <v>70</v>
      </c>
      <c r="N865" s="79">
        <f>VLOOKUP(D865,'IBGE 2014'!$A$9:$I$120,3,0)/VLOOKUP(C865,'IBGE 2014'!$A$9:$I$120,3,0)</f>
        <v>0.78638304548291271</v>
      </c>
      <c r="O865" s="79">
        <f>VLOOKUP(D865,'IBGE 2014'!$A$9:$I$120,6,0)</f>
        <v>9.1340168195096396</v>
      </c>
      <c r="P865" s="80">
        <f t="shared" si="202"/>
        <v>124457.52356995048</v>
      </c>
      <c r="Q865" s="80">
        <f t="shared" si="203"/>
        <v>270300.53700000001</v>
      </c>
      <c r="R865" s="80">
        <f t="shared" si="204"/>
        <v>-145843.01343004953</v>
      </c>
      <c r="S865" s="80">
        <f t="shared" si="205"/>
        <v>19</v>
      </c>
      <c r="T865" s="80">
        <f t="shared" si="206"/>
        <v>0.33051301049924886</v>
      </c>
      <c r="U865" s="80">
        <f>VLOOKUP(D865,'IBGE 2014'!$A$9:$I$120,3,0)/VLOOKUP(C865+1,'IBGE 2014'!$A$9:$I$120,3,0)</f>
        <v>0.79070302512191992</v>
      </c>
      <c r="V865" s="80">
        <f t="shared" si="207"/>
        <v>132649.70221355784</v>
      </c>
      <c r="W865" s="80">
        <f t="shared" si="208"/>
        <v>256785.51015000002</v>
      </c>
      <c r="X865" s="80">
        <f t="shared" si="209"/>
        <v>-124135.80793644217</v>
      </c>
      <c r="Y865" s="120"/>
    </row>
    <row r="866" spans="1:25">
      <c r="A866" s="77">
        <v>854</v>
      </c>
      <c r="B866" s="79">
        <v>2</v>
      </c>
      <c r="C866" s="78">
        <v>47</v>
      </c>
      <c r="D866" s="78">
        <f t="shared" si="195"/>
        <v>60</v>
      </c>
      <c r="E866" s="79">
        <f t="shared" si="196"/>
        <v>60</v>
      </c>
      <c r="F866" s="79">
        <v>14</v>
      </c>
      <c r="G866" s="79">
        <f t="shared" si="197"/>
        <v>16</v>
      </c>
      <c r="H866" s="79">
        <f t="shared" si="198"/>
        <v>13</v>
      </c>
      <c r="I866" s="80">
        <v>4835.43</v>
      </c>
      <c r="J866" s="80">
        <f>'Fator aplicado no salr'!$I$33*I866</f>
        <v>4274.6362045948817</v>
      </c>
      <c r="K866" s="79">
        <f t="shared" si="199"/>
        <v>13</v>
      </c>
      <c r="L866" s="92">
        <f t="shared" si="200"/>
        <v>0.46883902224245294</v>
      </c>
      <c r="M866" s="79">
        <f t="shared" si="201"/>
        <v>60</v>
      </c>
      <c r="N866" s="79">
        <f>VLOOKUP(D866,'IBGE 2014'!$A$9:$I$120,3,0)/VLOOKUP(C866,'IBGE 2014'!$A$9:$I$120,3,0)</f>
        <v>0.91245504841360547</v>
      </c>
      <c r="O866" s="79">
        <f>VLOOKUP(D866,'IBGE 2014'!$A$9:$I$120,6,0)</f>
        <v>11.482229001501651</v>
      </c>
      <c r="P866" s="80">
        <f t="shared" si="202"/>
        <v>272963.1027977225</v>
      </c>
      <c r="Q866" s="80">
        <f t="shared" si="203"/>
        <v>175695.34904999999</v>
      </c>
      <c r="R866" s="80">
        <f t="shared" si="204"/>
        <v>97267.753747722512</v>
      </c>
      <c r="S866" s="80">
        <f t="shared" si="205"/>
        <v>12</v>
      </c>
      <c r="T866" s="80">
        <f t="shared" si="206"/>
        <v>0.49696936357700011</v>
      </c>
      <c r="U866" s="80">
        <f>VLOOKUP(D866,'IBGE 2014'!$A$9:$I$120,3,0)/VLOOKUP(C866+1,'IBGE 2014'!$A$9:$I$120,3,0)</f>
        <v>0.91646859270948466</v>
      </c>
      <c r="V866" s="80">
        <f t="shared" si="207"/>
        <v>290613.58998958865</v>
      </c>
      <c r="W866" s="80">
        <f t="shared" si="208"/>
        <v>162180.3222</v>
      </c>
      <c r="X866" s="80">
        <f t="shared" si="209"/>
        <v>128433.26778958866</v>
      </c>
      <c r="Y866" s="120"/>
    </row>
    <row r="867" spans="1:25">
      <c r="A867" s="77">
        <v>855</v>
      </c>
      <c r="B867" s="79">
        <v>2</v>
      </c>
      <c r="C867" s="78">
        <v>44</v>
      </c>
      <c r="D867" s="78">
        <f t="shared" si="195"/>
        <v>60</v>
      </c>
      <c r="E867" s="79">
        <f t="shared" si="196"/>
        <v>60</v>
      </c>
      <c r="F867" s="79">
        <v>14</v>
      </c>
      <c r="G867" s="79">
        <f t="shared" si="197"/>
        <v>16</v>
      </c>
      <c r="H867" s="79">
        <f t="shared" si="198"/>
        <v>16</v>
      </c>
      <c r="I867" s="80">
        <v>1054.72</v>
      </c>
      <c r="J867" s="80">
        <f>'Fator aplicado no salr'!$I$33*I867</f>
        <v>932.39780075615067</v>
      </c>
      <c r="K867" s="79">
        <f t="shared" si="199"/>
        <v>16</v>
      </c>
      <c r="L867" s="92">
        <f t="shared" si="200"/>
        <v>0.39364628371277355</v>
      </c>
      <c r="M867" s="79">
        <f t="shared" si="201"/>
        <v>60</v>
      </c>
      <c r="N867" s="79">
        <f>VLOOKUP(D867,'IBGE 2014'!$A$9:$I$120,3,0)/VLOOKUP(C867,'IBGE 2014'!$A$9:$I$120,3,0)</f>
        <v>0.90216333477159161</v>
      </c>
      <c r="O867" s="79">
        <f>VLOOKUP(D867,'IBGE 2014'!$A$9:$I$120,6,0)</f>
        <v>11.482229001501651</v>
      </c>
      <c r="P867" s="80">
        <f t="shared" si="202"/>
        <v>49426.758039463188</v>
      </c>
      <c r="Q867" s="80">
        <f t="shared" si="203"/>
        <v>47167.078399999999</v>
      </c>
      <c r="R867" s="80">
        <f t="shared" si="204"/>
        <v>2259.6796394631892</v>
      </c>
      <c r="S867" s="80">
        <f t="shared" si="205"/>
        <v>15</v>
      </c>
      <c r="T867" s="80">
        <f t="shared" si="206"/>
        <v>0.41726506073553998</v>
      </c>
      <c r="U867" s="80">
        <f>VLOOKUP(D867,'IBGE 2014'!$A$9:$I$120,3,0)/VLOOKUP(C867+1,'IBGE 2014'!$A$9:$I$120,3,0)</f>
        <v>0.90532483645484907</v>
      </c>
      <c r="V867" s="80">
        <f t="shared" si="207"/>
        <v>52575.96502621493</v>
      </c>
      <c r="W867" s="80">
        <f t="shared" si="208"/>
        <v>44219.135999999999</v>
      </c>
      <c r="X867" s="80">
        <f t="shared" si="209"/>
        <v>8356.8290262149312</v>
      </c>
      <c r="Y867" s="120"/>
    </row>
    <row r="868" spans="1:25">
      <c r="A868" s="77">
        <v>856</v>
      </c>
      <c r="B868" s="79">
        <v>1</v>
      </c>
      <c r="C868" s="78">
        <v>41</v>
      </c>
      <c r="D868" s="78">
        <f t="shared" si="195"/>
        <v>62</v>
      </c>
      <c r="E868" s="79">
        <f t="shared" si="196"/>
        <v>65</v>
      </c>
      <c r="F868" s="79">
        <v>14</v>
      </c>
      <c r="G868" s="79">
        <f t="shared" si="197"/>
        <v>21</v>
      </c>
      <c r="H868" s="79">
        <f t="shared" si="198"/>
        <v>21</v>
      </c>
      <c r="I868" s="80">
        <v>3939.98</v>
      </c>
      <c r="J868" s="80">
        <f>'Fator aplicado no salr'!$I$33*I868</f>
        <v>3483.0369074476816</v>
      </c>
      <c r="K868" s="79">
        <f t="shared" si="199"/>
        <v>21</v>
      </c>
      <c r="L868" s="92">
        <f t="shared" si="200"/>
        <v>0.29415540272272056</v>
      </c>
      <c r="M868" s="79">
        <f t="shared" si="201"/>
        <v>62</v>
      </c>
      <c r="N868" s="79">
        <f>VLOOKUP(D868,'IBGE 2014'!$A$9:$I$120,3,0)/VLOOKUP(C868,'IBGE 2014'!$A$9:$I$120,3,0)</f>
        <v>0.87351990844041549</v>
      </c>
      <c r="O868" s="79">
        <f>VLOOKUP(D868,'IBGE 2014'!$A$9:$I$120,6,0)</f>
        <v>11.049834511016218</v>
      </c>
      <c r="P868" s="80">
        <f t="shared" si="202"/>
        <v>128560.28882192112</v>
      </c>
      <c r="Q868" s="80">
        <f t="shared" si="203"/>
        <v>231257.12609999999</v>
      </c>
      <c r="R868" s="80">
        <f t="shared" si="204"/>
        <v>-102696.83727807888</v>
      </c>
      <c r="S868" s="80">
        <f t="shared" si="205"/>
        <v>20</v>
      </c>
      <c r="T868" s="80">
        <f t="shared" si="206"/>
        <v>0.31180472688608379</v>
      </c>
      <c r="U868" s="80">
        <f>VLOOKUP(D868,'IBGE 2014'!$A$9:$I$120,3,0)/VLOOKUP(C868+1,'IBGE 2014'!$A$9:$I$120,3,0)</f>
        <v>0.8759925485177471</v>
      </c>
      <c r="V868" s="80">
        <f t="shared" si="207"/>
        <v>136659.65159171028</v>
      </c>
      <c r="W868" s="80">
        <f t="shared" si="208"/>
        <v>220244.88199999998</v>
      </c>
      <c r="X868" s="80">
        <f t="shared" si="209"/>
        <v>-83585.230408289703</v>
      </c>
      <c r="Y868" s="120"/>
    </row>
    <row r="869" spans="1:25">
      <c r="A869" s="77">
        <v>857</v>
      </c>
      <c r="B869" s="79">
        <v>1</v>
      </c>
      <c r="C869" s="78">
        <v>64</v>
      </c>
      <c r="D869" s="78">
        <f t="shared" si="195"/>
        <v>70</v>
      </c>
      <c r="E869" s="79">
        <f t="shared" si="196"/>
        <v>65</v>
      </c>
      <c r="F869" s="79">
        <v>14</v>
      </c>
      <c r="G869" s="79">
        <f t="shared" si="197"/>
        <v>21</v>
      </c>
      <c r="H869" s="79">
        <f t="shared" si="198"/>
        <v>6</v>
      </c>
      <c r="I869" s="80">
        <v>1495.79</v>
      </c>
      <c r="J869" s="80">
        <f>'Fator aplicado no salr'!$I$33*I869</f>
        <v>1322.3142695625784</v>
      </c>
      <c r="K869" s="79">
        <f t="shared" si="199"/>
        <v>6</v>
      </c>
      <c r="L869" s="92">
        <f t="shared" si="200"/>
        <v>0.70496054043967604</v>
      </c>
      <c r="M869" s="79">
        <f t="shared" si="201"/>
        <v>70</v>
      </c>
      <c r="N869" s="79">
        <f>VLOOKUP(D869,'IBGE 2014'!$A$9:$I$120,3,0)/VLOOKUP(C869,'IBGE 2014'!$A$9:$I$120,3,0)</f>
        <v>0.89330498213394294</v>
      </c>
      <c r="O869" s="79">
        <f>VLOOKUP(D869,'IBGE 2014'!$A$9:$I$120,6,0)</f>
        <v>9.1340168195096396</v>
      </c>
      <c r="P869" s="80">
        <f t="shared" si="202"/>
        <v>98879.078058523679</v>
      </c>
      <c r="Q869" s="80">
        <f t="shared" si="203"/>
        <v>25084.398300000001</v>
      </c>
      <c r="R869" s="80">
        <f t="shared" si="204"/>
        <v>73794.679758523678</v>
      </c>
      <c r="S869" s="80">
        <f t="shared" si="205"/>
        <v>5</v>
      </c>
      <c r="T869" s="80">
        <f t="shared" si="206"/>
        <v>0.74725817286605678</v>
      </c>
      <c r="U869" s="80">
        <f>VLOOKUP(D869,'IBGE 2014'!$A$9:$I$120,3,0)/VLOOKUP(C869+1,'IBGE 2014'!$A$9:$I$120,3,0)</f>
        <v>0.90694126620900062</v>
      </c>
      <c r="V869" s="80">
        <f t="shared" si="207"/>
        <v>106411.773282914</v>
      </c>
      <c r="W869" s="80">
        <f t="shared" si="208"/>
        <v>20903.665249999998</v>
      </c>
      <c r="X869" s="80">
        <f t="shared" si="209"/>
        <v>85508.108032913995</v>
      </c>
      <c r="Y869" s="120"/>
    </row>
    <row r="870" spans="1:25">
      <c r="A870" s="77">
        <v>858</v>
      </c>
      <c r="B870" s="79">
        <v>1</v>
      </c>
      <c r="C870" s="78">
        <v>42</v>
      </c>
      <c r="D870" s="78">
        <f t="shared" si="195"/>
        <v>63</v>
      </c>
      <c r="E870" s="79">
        <f t="shared" si="196"/>
        <v>65</v>
      </c>
      <c r="F870" s="79">
        <v>14</v>
      </c>
      <c r="G870" s="79">
        <f t="shared" si="197"/>
        <v>21</v>
      </c>
      <c r="H870" s="79">
        <f t="shared" si="198"/>
        <v>21</v>
      </c>
      <c r="I870" s="80">
        <v>5714.51</v>
      </c>
      <c r="J870" s="80">
        <f>'Fator aplicado no salr'!$I$33*I870</f>
        <v>5051.7640287460472</v>
      </c>
      <c r="K870" s="79">
        <f t="shared" si="199"/>
        <v>21</v>
      </c>
      <c r="L870" s="92">
        <f t="shared" si="200"/>
        <v>0.29415540272272056</v>
      </c>
      <c r="M870" s="79">
        <f t="shared" si="201"/>
        <v>63</v>
      </c>
      <c r="N870" s="79">
        <f>VLOOKUP(D870,'IBGE 2014'!$A$9:$I$120,3,0)/VLOOKUP(C870,'IBGE 2014'!$A$9:$I$120,3,0)</f>
        <v>0.8647414409870342</v>
      </c>
      <c r="O870" s="79">
        <f>VLOOKUP(D870,'IBGE 2014'!$A$9:$I$120,6,0)</f>
        <v>10.825249101319233</v>
      </c>
      <c r="P870" s="80">
        <f t="shared" si="202"/>
        <v>180837.04794714483</v>
      </c>
      <c r="Q870" s="80">
        <f t="shared" si="203"/>
        <v>335413.16445000004</v>
      </c>
      <c r="R870" s="80">
        <f t="shared" si="204"/>
        <v>-154576.11650285521</v>
      </c>
      <c r="S870" s="80">
        <f t="shared" si="205"/>
        <v>20</v>
      </c>
      <c r="T870" s="80">
        <f t="shared" si="206"/>
        <v>0.31180472688608379</v>
      </c>
      <c r="U870" s="80">
        <f>VLOOKUP(D870,'IBGE 2014'!$A$9:$I$120,3,0)/VLOOKUP(C870+1,'IBGE 2014'!$A$9:$I$120,3,0)</f>
        <v>0.86735856442806991</v>
      </c>
      <c r="V870" s="80">
        <f t="shared" si="207"/>
        <v>192267.40868489174</v>
      </c>
      <c r="W870" s="80">
        <f t="shared" si="208"/>
        <v>319441.10900000005</v>
      </c>
      <c r="X870" s="80">
        <f t="shared" si="209"/>
        <v>-127173.70031510832</v>
      </c>
      <c r="Y870" s="120"/>
    </row>
    <row r="871" spans="1:25">
      <c r="A871" s="77">
        <v>859</v>
      </c>
      <c r="B871" s="79">
        <v>2</v>
      </c>
      <c r="C871" s="78">
        <v>55</v>
      </c>
      <c r="D871" s="78">
        <f t="shared" si="195"/>
        <v>70</v>
      </c>
      <c r="E871" s="79">
        <f t="shared" si="196"/>
        <v>60</v>
      </c>
      <c r="F871" s="79">
        <v>14</v>
      </c>
      <c r="G871" s="79">
        <f t="shared" si="197"/>
        <v>16</v>
      </c>
      <c r="H871" s="79">
        <f t="shared" si="198"/>
        <v>15</v>
      </c>
      <c r="I871" s="80">
        <v>1495.79</v>
      </c>
      <c r="J871" s="80">
        <f>'Fator aplicado no salr'!$I$33*I871</f>
        <v>1322.3142695625784</v>
      </c>
      <c r="K871" s="79">
        <f t="shared" si="199"/>
        <v>15</v>
      </c>
      <c r="L871" s="92">
        <f t="shared" si="200"/>
        <v>0.41726506073553998</v>
      </c>
      <c r="M871" s="79">
        <f t="shared" si="201"/>
        <v>70</v>
      </c>
      <c r="N871" s="79">
        <f>VLOOKUP(D871,'IBGE 2014'!$A$9:$I$120,3,0)/VLOOKUP(C871,'IBGE 2014'!$A$9:$I$120,3,0)</f>
        <v>0.81183466248225811</v>
      </c>
      <c r="O871" s="79">
        <f>VLOOKUP(D871,'IBGE 2014'!$A$9:$I$120,6,0)</f>
        <v>9.1340168195096396</v>
      </c>
      <c r="P871" s="80">
        <f t="shared" si="202"/>
        <v>53188.709723814492</v>
      </c>
      <c r="Q871" s="80">
        <f t="shared" si="203"/>
        <v>62710.995749999995</v>
      </c>
      <c r="R871" s="80">
        <f t="shared" si="204"/>
        <v>-9522.2860261855021</v>
      </c>
      <c r="S871" s="80">
        <f t="shared" si="205"/>
        <v>14</v>
      </c>
      <c r="T871" s="80">
        <f t="shared" si="206"/>
        <v>0.44230096437967248</v>
      </c>
      <c r="U871" s="80">
        <f>VLOOKUP(D871,'IBGE 2014'!$A$9:$I$120,3,0)/VLOOKUP(C871+1,'IBGE 2014'!$A$9:$I$120,3,0)</f>
        <v>0.81824688059570916</v>
      </c>
      <c r="V871" s="80">
        <f t="shared" si="207"/>
        <v>56825.345966667672</v>
      </c>
      <c r="W871" s="80">
        <f t="shared" si="208"/>
        <v>58530.262699999999</v>
      </c>
      <c r="X871" s="80">
        <f t="shared" si="209"/>
        <v>-1704.9167333323276</v>
      </c>
      <c r="Y871" s="120"/>
    </row>
    <row r="872" spans="1:25">
      <c r="A872" s="77">
        <v>860</v>
      </c>
      <c r="B872" s="79">
        <v>1</v>
      </c>
      <c r="C872" s="78">
        <v>40</v>
      </c>
      <c r="D872" s="78">
        <f t="shared" si="195"/>
        <v>61</v>
      </c>
      <c r="E872" s="79">
        <f t="shared" si="196"/>
        <v>65</v>
      </c>
      <c r="F872" s="79">
        <v>14</v>
      </c>
      <c r="G872" s="79">
        <f t="shared" si="197"/>
        <v>21</v>
      </c>
      <c r="H872" s="79">
        <f t="shared" si="198"/>
        <v>21</v>
      </c>
      <c r="I872" s="80">
        <v>1265.6600000000001</v>
      </c>
      <c r="J872" s="80">
        <f>'Fator aplicado no salr'!$I$33*I872</f>
        <v>1118.8738248113525</v>
      </c>
      <c r="K872" s="79">
        <f t="shared" si="199"/>
        <v>21</v>
      </c>
      <c r="L872" s="92">
        <f t="shared" si="200"/>
        <v>0.29415540272272056</v>
      </c>
      <c r="M872" s="79">
        <f t="shared" si="201"/>
        <v>61</v>
      </c>
      <c r="N872" s="79">
        <f>VLOOKUP(D872,'IBGE 2014'!$A$9:$I$120,3,0)/VLOOKUP(C872,'IBGE 2014'!$A$9:$I$120,3,0)</f>
        <v>0.88171798968809034</v>
      </c>
      <c r="O872" s="79">
        <f>VLOOKUP(D872,'IBGE 2014'!$A$9:$I$120,6,0)</f>
        <v>11.26894206432668</v>
      </c>
      <c r="P872" s="80">
        <f t="shared" si="202"/>
        <v>42512.255150775221</v>
      </c>
      <c r="Q872" s="80">
        <f t="shared" si="203"/>
        <v>74287.91369999999</v>
      </c>
      <c r="R872" s="80">
        <f t="shared" si="204"/>
        <v>-31775.658549224769</v>
      </c>
      <c r="S872" s="80">
        <f t="shared" si="205"/>
        <v>20</v>
      </c>
      <c r="T872" s="80">
        <f t="shared" si="206"/>
        <v>0.31180472688608379</v>
      </c>
      <c r="U872" s="80">
        <f>VLOOKUP(D872,'IBGE 2014'!$A$9:$I$120,3,0)/VLOOKUP(C872+1,'IBGE 2014'!$A$9:$I$120,3,0)</f>
        <v>0.88406398634470484</v>
      </c>
      <c r="V872" s="80">
        <f t="shared" si="207"/>
        <v>45182.890049250767</v>
      </c>
      <c r="W872" s="80">
        <f t="shared" si="208"/>
        <v>70750.394</v>
      </c>
      <c r="X872" s="80">
        <f t="shared" si="209"/>
        <v>-25567.503950749233</v>
      </c>
      <c r="Y872" s="120"/>
    </row>
    <row r="873" spans="1:25">
      <c r="A873" s="77">
        <v>861</v>
      </c>
      <c r="B873" s="79">
        <v>2</v>
      </c>
      <c r="C873" s="78">
        <v>37</v>
      </c>
      <c r="D873" s="78">
        <f t="shared" si="195"/>
        <v>55</v>
      </c>
      <c r="E873" s="79">
        <f t="shared" si="196"/>
        <v>60</v>
      </c>
      <c r="F873" s="79">
        <v>14</v>
      </c>
      <c r="G873" s="79">
        <f t="shared" si="197"/>
        <v>16</v>
      </c>
      <c r="H873" s="79">
        <f t="shared" si="198"/>
        <v>18</v>
      </c>
      <c r="I873" s="80">
        <v>1054.72</v>
      </c>
      <c r="J873" s="80">
        <f>'Fator aplicado no salr'!$I$33*I873</f>
        <v>932.39780075615067</v>
      </c>
      <c r="K873" s="79">
        <f t="shared" si="199"/>
        <v>18</v>
      </c>
      <c r="L873" s="92">
        <f t="shared" si="200"/>
        <v>0.35034379112920383</v>
      </c>
      <c r="M873" s="79">
        <f t="shared" si="201"/>
        <v>55</v>
      </c>
      <c r="N873" s="79">
        <f>VLOOKUP(D873,'IBGE 2014'!$A$9:$I$120,3,0)/VLOOKUP(C873,'IBGE 2014'!$A$9:$I$120,3,0)</f>
        <v>0.92655312851652682</v>
      </c>
      <c r="O873" s="79">
        <f>VLOOKUP(D873,'IBGE 2014'!$A$9:$I$120,6,0)</f>
        <v>12.461864196915771</v>
      </c>
      <c r="P873" s="80">
        <f t="shared" si="202"/>
        <v>49033.439579273938</v>
      </c>
      <c r="Q873" s="80">
        <f t="shared" si="203"/>
        <v>53062.963199999998</v>
      </c>
      <c r="R873" s="80">
        <f t="shared" si="204"/>
        <v>-4029.5236207260605</v>
      </c>
      <c r="S873" s="80">
        <f t="shared" si="205"/>
        <v>17</v>
      </c>
      <c r="T873" s="80">
        <f t="shared" si="206"/>
        <v>0.37136441859695613</v>
      </c>
      <c r="U873" s="80">
        <f>VLOOKUP(D873,'IBGE 2014'!$A$9:$I$120,3,0)/VLOOKUP(C873+1,'IBGE 2014'!$A$9:$I$120,3,0)</f>
        <v>0.92864317462322288</v>
      </c>
      <c r="V873" s="80">
        <f t="shared" si="207"/>
        <v>52092.68810142234</v>
      </c>
      <c r="W873" s="80">
        <f t="shared" si="208"/>
        <v>50115.020799999998</v>
      </c>
      <c r="X873" s="80">
        <f t="shared" si="209"/>
        <v>1977.6673014223416</v>
      </c>
      <c r="Y873" s="120"/>
    </row>
    <row r="874" spans="1:25">
      <c r="A874" s="77">
        <v>862</v>
      </c>
      <c r="B874" s="79">
        <v>2</v>
      </c>
      <c r="C874" s="78">
        <v>42</v>
      </c>
      <c r="D874" s="78">
        <f t="shared" si="195"/>
        <v>58</v>
      </c>
      <c r="E874" s="79">
        <f t="shared" si="196"/>
        <v>60</v>
      </c>
      <c r="F874" s="79">
        <v>14</v>
      </c>
      <c r="G874" s="79">
        <f t="shared" si="197"/>
        <v>16</v>
      </c>
      <c r="H874" s="79">
        <f t="shared" si="198"/>
        <v>16</v>
      </c>
      <c r="I874" s="80">
        <v>1334.23</v>
      </c>
      <c r="J874" s="80">
        <f>'Fator aplicado no salr'!$I$33*I874</f>
        <v>1179.4913509773958</v>
      </c>
      <c r="K874" s="79">
        <f t="shared" si="199"/>
        <v>16</v>
      </c>
      <c r="L874" s="92">
        <f t="shared" si="200"/>
        <v>0.39364628371277355</v>
      </c>
      <c r="M874" s="79">
        <f t="shared" si="201"/>
        <v>58</v>
      </c>
      <c r="N874" s="79">
        <f>VLOOKUP(D874,'IBGE 2014'!$A$9:$I$120,3,0)/VLOOKUP(C874,'IBGE 2014'!$A$9:$I$120,3,0)</f>
        <v>0.91477718812238229</v>
      </c>
      <c r="O874" s="79">
        <f>VLOOKUP(D874,'IBGE 2014'!$A$9:$I$120,6,0)</f>
        <v>11.890960856490537</v>
      </c>
      <c r="P874" s="80">
        <f t="shared" si="202"/>
        <v>65656.321070637365</v>
      </c>
      <c r="Q874" s="80">
        <f t="shared" si="203"/>
        <v>59666.765599999999</v>
      </c>
      <c r="R874" s="80">
        <f t="shared" si="204"/>
        <v>5989.5554706373659</v>
      </c>
      <c r="S874" s="80">
        <f t="shared" si="205"/>
        <v>15</v>
      </c>
      <c r="T874" s="80">
        <f t="shared" si="206"/>
        <v>0.41726506073553998</v>
      </c>
      <c r="U874" s="80">
        <f>VLOOKUP(D874,'IBGE 2014'!$A$9:$I$120,3,0)/VLOOKUP(C874+1,'IBGE 2014'!$A$9:$I$120,3,0)</f>
        <v>0.91754574379565634</v>
      </c>
      <c r="V874" s="80">
        <f t="shared" si="207"/>
        <v>69806.330391570722</v>
      </c>
      <c r="W874" s="80">
        <f t="shared" si="208"/>
        <v>55937.592749999996</v>
      </c>
      <c r="X874" s="80">
        <f t="shared" si="209"/>
        <v>13868.737641570726</v>
      </c>
      <c r="Y874" s="120"/>
    </row>
    <row r="875" spans="1:25">
      <c r="A875" s="77">
        <v>863</v>
      </c>
      <c r="B875" s="79">
        <v>1</v>
      </c>
      <c r="C875" s="78">
        <v>46</v>
      </c>
      <c r="D875" s="78">
        <f t="shared" si="195"/>
        <v>65</v>
      </c>
      <c r="E875" s="79">
        <f t="shared" si="196"/>
        <v>65</v>
      </c>
      <c r="F875" s="79">
        <v>14</v>
      </c>
      <c r="G875" s="79">
        <f t="shared" si="197"/>
        <v>21</v>
      </c>
      <c r="H875" s="79">
        <f t="shared" si="198"/>
        <v>19</v>
      </c>
      <c r="I875" s="80">
        <v>1345.25</v>
      </c>
      <c r="J875" s="80">
        <f>'Fator aplicado no salr'!$I$33*I875</f>
        <v>1189.2332955355087</v>
      </c>
      <c r="K875" s="79">
        <f t="shared" si="199"/>
        <v>19</v>
      </c>
      <c r="L875" s="92">
        <f t="shared" si="200"/>
        <v>0.33051301049924886</v>
      </c>
      <c r="M875" s="79">
        <f t="shared" si="201"/>
        <v>65</v>
      </c>
      <c r="N875" s="79">
        <f>VLOOKUP(D875,'IBGE 2014'!$A$9:$I$120,3,0)/VLOOKUP(C875,'IBGE 2014'!$A$9:$I$120,3,0)</f>
        <v>0.85136830361096849</v>
      </c>
      <c r="O875" s="79">
        <f>VLOOKUP(D875,'IBGE 2014'!$A$9:$I$120,6,0)</f>
        <v>10.361611814973374</v>
      </c>
      <c r="P875" s="80">
        <f t="shared" si="202"/>
        <v>45075.833648348453</v>
      </c>
      <c r="Q875" s="80">
        <f t="shared" si="203"/>
        <v>71439.501250000001</v>
      </c>
      <c r="R875" s="80">
        <f t="shared" si="204"/>
        <v>-26363.667601651548</v>
      </c>
      <c r="S875" s="80">
        <f t="shared" si="205"/>
        <v>18</v>
      </c>
      <c r="T875" s="80">
        <f t="shared" si="206"/>
        <v>0.35034379112920383</v>
      </c>
      <c r="U875" s="80">
        <f>VLOOKUP(D875,'IBGE 2014'!$A$9:$I$120,3,0)/VLOOKUP(C875+1,'IBGE 2014'!$A$9:$I$120,3,0)</f>
        <v>0.85484119100844658</v>
      </c>
      <c r="V875" s="80">
        <f t="shared" si="207"/>
        <v>47975.28861212558</v>
      </c>
      <c r="W875" s="80">
        <f t="shared" si="208"/>
        <v>67679.527499999997</v>
      </c>
      <c r="X875" s="80">
        <f t="shared" si="209"/>
        <v>-19704.238887874417</v>
      </c>
      <c r="Y875" s="120"/>
    </row>
    <row r="876" spans="1:25">
      <c r="A876" s="77">
        <v>864</v>
      </c>
      <c r="B876" s="79">
        <v>1</v>
      </c>
      <c r="C876" s="78">
        <v>52</v>
      </c>
      <c r="D876" s="78">
        <f t="shared" si="195"/>
        <v>70</v>
      </c>
      <c r="E876" s="79">
        <f t="shared" si="196"/>
        <v>65</v>
      </c>
      <c r="F876" s="79">
        <v>14</v>
      </c>
      <c r="G876" s="79">
        <f t="shared" si="197"/>
        <v>21</v>
      </c>
      <c r="H876" s="79">
        <f t="shared" si="198"/>
        <v>18</v>
      </c>
      <c r="I876" s="80">
        <v>1265.6600000000001</v>
      </c>
      <c r="J876" s="80">
        <f>'Fator aplicado no salr'!$I$33*I876</f>
        <v>1118.8738248113525</v>
      </c>
      <c r="K876" s="79">
        <f t="shared" si="199"/>
        <v>18</v>
      </c>
      <c r="L876" s="92">
        <f t="shared" si="200"/>
        <v>0.35034379112920383</v>
      </c>
      <c r="M876" s="79">
        <f t="shared" si="201"/>
        <v>70</v>
      </c>
      <c r="N876" s="79">
        <f>VLOOKUP(D876,'IBGE 2014'!$A$9:$I$120,3,0)/VLOOKUP(C876,'IBGE 2014'!$A$9:$I$120,3,0)</f>
        <v>0.7953795781575006</v>
      </c>
      <c r="O876" s="79">
        <f>VLOOKUP(D876,'IBGE 2014'!$A$9:$I$120,6,0)</f>
        <v>9.1340168195096396</v>
      </c>
      <c r="P876" s="80">
        <f t="shared" si="202"/>
        <v>37021.595769243853</v>
      </c>
      <c r="Q876" s="80">
        <f t="shared" si="203"/>
        <v>63675.354599999999</v>
      </c>
      <c r="R876" s="80">
        <f t="shared" si="204"/>
        <v>-26653.758830756145</v>
      </c>
      <c r="S876" s="80">
        <f t="shared" si="205"/>
        <v>17</v>
      </c>
      <c r="T876" s="80">
        <f t="shared" si="206"/>
        <v>0.37136441859695613</v>
      </c>
      <c r="U876" s="80">
        <f>VLOOKUP(D876,'IBGE 2014'!$A$9:$I$120,3,0)/VLOOKUP(C876+1,'IBGE 2014'!$A$9:$I$120,3,0)</f>
        <v>0.80044023808591946</v>
      </c>
      <c r="V876" s="80">
        <f t="shared" si="207"/>
        <v>39492.577242843632</v>
      </c>
      <c r="W876" s="80">
        <f t="shared" si="208"/>
        <v>60137.834899999994</v>
      </c>
      <c r="X876" s="80">
        <f t="shared" si="209"/>
        <v>-20645.257657156362</v>
      </c>
      <c r="Y876" s="120"/>
    </row>
    <row r="877" spans="1:25">
      <c r="A877" s="77">
        <v>865</v>
      </c>
      <c r="B877" s="79">
        <v>2</v>
      </c>
      <c r="C877" s="78">
        <v>39</v>
      </c>
      <c r="D877" s="78">
        <f t="shared" si="195"/>
        <v>55</v>
      </c>
      <c r="E877" s="79">
        <f t="shared" si="196"/>
        <v>60</v>
      </c>
      <c r="F877" s="79">
        <v>14</v>
      </c>
      <c r="G877" s="79">
        <f t="shared" si="197"/>
        <v>16</v>
      </c>
      <c r="H877" s="79">
        <f t="shared" si="198"/>
        <v>16</v>
      </c>
      <c r="I877" s="80">
        <v>1054.72</v>
      </c>
      <c r="J877" s="80">
        <f>'Fator aplicado no salr'!$I$33*I877</f>
        <v>932.39780075615067</v>
      </c>
      <c r="K877" s="79">
        <f t="shared" si="199"/>
        <v>16</v>
      </c>
      <c r="L877" s="92">
        <f t="shared" si="200"/>
        <v>0.39364628371277355</v>
      </c>
      <c r="M877" s="79">
        <f t="shared" si="201"/>
        <v>55</v>
      </c>
      <c r="N877" s="79">
        <f>VLOOKUP(D877,'IBGE 2014'!$A$9:$I$120,3,0)/VLOOKUP(C877,'IBGE 2014'!$A$9:$I$120,3,0)</f>
        <v>0.93084727063907946</v>
      </c>
      <c r="O877" s="79">
        <f>VLOOKUP(D877,'IBGE 2014'!$A$9:$I$120,6,0)</f>
        <v>12.461864196915771</v>
      </c>
      <c r="P877" s="80">
        <f t="shared" si="202"/>
        <v>55349.3076096574</v>
      </c>
      <c r="Q877" s="80">
        <f t="shared" si="203"/>
        <v>47167.078399999999</v>
      </c>
      <c r="R877" s="80">
        <f t="shared" si="204"/>
        <v>8182.229209657402</v>
      </c>
      <c r="S877" s="80">
        <f t="shared" si="205"/>
        <v>15</v>
      </c>
      <c r="T877" s="80">
        <f t="shared" si="206"/>
        <v>0.41726506073553998</v>
      </c>
      <c r="U877" s="80">
        <f>VLOOKUP(D877,'IBGE 2014'!$A$9:$I$120,3,0)/VLOOKUP(C877+1,'IBGE 2014'!$A$9:$I$120,3,0)</f>
        <v>0.93318306906676562</v>
      </c>
      <c r="V877" s="80">
        <f t="shared" si="207"/>
        <v>58817.488837954661</v>
      </c>
      <c r="W877" s="80">
        <f t="shared" si="208"/>
        <v>44219.135999999999</v>
      </c>
      <c r="X877" s="80">
        <f t="shared" si="209"/>
        <v>14598.352837954662</v>
      </c>
      <c r="Y877" s="120"/>
    </row>
    <row r="878" spans="1:25">
      <c r="A878" s="77">
        <v>866</v>
      </c>
      <c r="B878" s="79">
        <v>1</v>
      </c>
      <c r="C878" s="78">
        <v>43</v>
      </c>
      <c r="D878" s="78">
        <f t="shared" si="195"/>
        <v>64</v>
      </c>
      <c r="E878" s="79">
        <f t="shared" si="196"/>
        <v>65</v>
      </c>
      <c r="F878" s="79">
        <v>14</v>
      </c>
      <c r="G878" s="79">
        <f t="shared" si="197"/>
        <v>21</v>
      </c>
      <c r="H878" s="79">
        <f t="shared" si="198"/>
        <v>21</v>
      </c>
      <c r="I878" s="80">
        <v>1555.09</v>
      </c>
      <c r="J878" s="80">
        <f>'Fator aplicado no salr'!$I$33*I878</f>
        <v>1374.7368931829133</v>
      </c>
      <c r="K878" s="79">
        <f t="shared" si="199"/>
        <v>21</v>
      </c>
      <c r="L878" s="92">
        <f t="shared" si="200"/>
        <v>0.29415540272272056</v>
      </c>
      <c r="M878" s="79">
        <f t="shared" si="201"/>
        <v>64</v>
      </c>
      <c r="N878" s="79">
        <f>VLOOKUP(D878,'IBGE 2014'!$A$9:$I$120,3,0)/VLOOKUP(C878,'IBGE 2014'!$A$9:$I$120,3,0)</f>
        <v>0.85532011511920902</v>
      </c>
      <c r="O878" s="79">
        <f>VLOOKUP(D878,'IBGE 2014'!$A$9:$I$120,6,0)</f>
        <v>10.595687644814832</v>
      </c>
      <c r="P878" s="80">
        <f t="shared" si="202"/>
        <v>47642.835649561115</v>
      </c>
      <c r="Q878" s="80">
        <f t="shared" si="203"/>
        <v>91276.00754999998</v>
      </c>
      <c r="R878" s="80">
        <f t="shared" si="204"/>
        <v>-43633.171900438865</v>
      </c>
      <c r="S878" s="80">
        <f t="shared" si="205"/>
        <v>20</v>
      </c>
      <c r="T878" s="80">
        <f t="shared" si="206"/>
        <v>0.31180472688608379</v>
      </c>
      <c r="U878" s="80">
        <f>VLOOKUP(D878,'IBGE 2014'!$A$9:$I$120,3,0)/VLOOKUP(C878+1,'IBGE 2014'!$A$9:$I$120,3,0)</f>
        <v>0.85810126438644807</v>
      </c>
      <c r="V878" s="80">
        <f t="shared" si="207"/>
        <v>50665.615591648973</v>
      </c>
      <c r="W878" s="80">
        <f t="shared" si="208"/>
        <v>86929.530999999988</v>
      </c>
      <c r="X878" s="80">
        <f t="shared" si="209"/>
        <v>-36263.915408351015</v>
      </c>
      <c r="Y878" s="120"/>
    </row>
    <row r="879" spans="1:25">
      <c r="A879" s="77">
        <v>867</v>
      </c>
      <c r="B879" s="79">
        <v>1</v>
      </c>
      <c r="C879" s="78">
        <v>51</v>
      </c>
      <c r="D879" s="78">
        <f t="shared" si="195"/>
        <v>70</v>
      </c>
      <c r="E879" s="79">
        <f t="shared" si="196"/>
        <v>65</v>
      </c>
      <c r="F879" s="79">
        <v>14</v>
      </c>
      <c r="G879" s="79">
        <f t="shared" si="197"/>
        <v>21</v>
      </c>
      <c r="H879" s="79">
        <f t="shared" si="198"/>
        <v>19</v>
      </c>
      <c r="I879" s="80">
        <v>1392.24</v>
      </c>
      <c r="J879" s="80">
        <f>'Fator aplicado no salr'!$I$33*I879</f>
        <v>1230.7735836285869</v>
      </c>
      <c r="K879" s="79">
        <f t="shared" si="199"/>
        <v>19</v>
      </c>
      <c r="L879" s="92">
        <f t="shared" si="200"/>
        <v>0.33051301049924886</v>
      </c>
      <c r="M879" s="79">
        <f t="shared" si="201"/>
        <v>70</v>
      </c>
      <c r="N879" s="79">
        <f>VLOOKUP(D879,'IBGE 2014'!$A$9:$I$120,3,0)/VLOOKUP(C879,'IBGE 2014'!$A$9:$I$120,3,0)</f>
        <v>0.79070302512191992</v>
      </c>
      <c r="O879" s="79">
        <f>VLOOKUP(D879,'IBGE 2014'!$A$9:$I$120,6,0)</f>
        <v>9.1340168195096396</v>
      </c>
      <c r="P879" s="80">
        <f t="shared" si="202"/>
        <v>38193.133063616631</v>
      </c>
      <c r="Q879" s="80">
        <f t="shared" si="203"/>
        <v>73934.905199999994</v>
      </c>
      <c r="R879" s="80">
        <f t="shared" si="204"/>
        <v>-35741.772136383363</v>
      </c>
      <c r="S879" s="80">
        <f t="shared" si="205"/>
        <v>18</v>
      </c>
      <c r="T879" s="80">
        <f t="shared" si="206"/>
        <v>0.35034379112920383</v>
      </c>
      <c r="U879" s="80">
        <f>VLOOKUP(D879,'IBGE 2014'!$A$9:$I$120,3,0)/VLOOKUP(C879+1,'IBGE 2014'!$A$9:$I$120,3,0)</f>
        <v>0.7953795781575006</v>
      </c>
      <c r="V879" s="80">
        <f t="shared" si="207"/>
        <v>40724.164857680618</v>
      </c>
      <c r="W879" s="80">
        <f t="shared" si="208"/>
        <v>70043.594400000002</v>
      </c>
      <c r="X879" s="80">
        <f t="shared" si="209"/>
        <v>-29319.429542319383</v>
      </c>
      <c r="Y879" s="120"/>
    </row>
    <row r="880" spans="1:25">
      <c r="A880" s="77">
        <v>868</v>
      </c>
      <c r="B880" s="79">
        <v>1</v>
      </c>
      <c r="C880" s="78">
        <v>41</v>
      </c>
      <c r="D880" s="78">
        <f t="shared" si="195"/>
        <v>62</v>
      </c>
      <c r="E880" s="79">
        <f t="shared" si="196"/>
        <v>65</v>
      </c>
      <c r="F880" s="79">
        <v>14</v>
      </c>
      <c r="G880" s="79">
        <f t="shared" si="197"/>
        <v>21</v>
      </c>
      <c r="H880" s="79">
        <f t="shared" si="198"/>
        <v>21</v>
      </c>
      <c r="I880" s="80">
        <v>1276.22</v>
      </c>
      <c r="J880" s="80">
        <f>'Fator aplicado no salr'!$I$33*I880</f>
        <v>1128.2091183262048</v>
      </c>
      <c r="K880" s="79">
        <f t="shared" si="199"/>
        <v>21</v>
      </c>
      <c r="L880" s="92">
        <f t="shared" si="200"/>
        <v>0.29415540272272056</v>
      </c>
      <c r="M880" s="79">
        <f t="shared" si="201"/>
        <v>62</v>
      </c>
      <c r="N880" s="79">
        <f>VLOOKUP(D880,'IBGE 2014'!$A$9:$I$120,3,0)/VLOOKUP(C880,'IBGE 2014'!$A$9:$I$120,3,0)</f>
        <v>0.87351990844041549</v>
      </c>
      <c r="O880" s="79">
        <f>VLOOKUP(D880,'IBGE 2014'!$A$9:$I$120,6,0)</f>
        <v>11.049834511016218</v>
      </c>
      <c r="P880" s="80">
        <f t="shared" si="202"/>
        <v>41642.650927241302</v>
      </c>
      <c r="Q880" s="80">
        <f t="shared" si="203"/>
        <v>74907.732899999988</v>
      </c>
      <c r="R880" s="80">
        <f t="shared" si="204"/>
        <v>-33265.081972758686</v>
      </c>
      <c r="S880" s="80">
        <f t="shared" si="205"/>
        <v>20</v>
      </c>
      <c r="T880" s="80">
        <f t="shared" si="206"/>
        <v>0.31180472688608379</v>
      </c>
      <c r="U880" s="80">
        <f>VLOOKUP(D880,'IBGE 2014'!$A$9:$I$120,3,0)/VLOOKUP(C880+1,'IBGE 2014'!$A$9:$I$120,3,0)</f>
        <v>0.8759925485177471</v>
      </c>
      <c r="V880" s="80">
        <f t="shared" si="207"/>
        <v>44266.158852169938</v>
      </c>
      <c r="W880" s="80">
        <f t="shared" si="208"/>
        <v>71340.697999999989</v>
      </c>
      <c r="X880" s="80">
        <f t="shared" si="209"/>
        <v>-27074.539147830052</v>
      </c>
      <c r="Y880" s="120"/>
    </row>
    <row r="881" spans="1:25">
      <c r="A881" s="77">
        <v>869</v>
      </c>
      <c r="B881" s="79">
        <v>1</v>
      </c>
      <c r="C881" s="78">
        <v>44</v>
      </c>
      <c r="D881" s="78">
        <f t="shared" si="195"/>
        <v>65</v>
      </c>
      <c r="E881" s="79">
        <f t="shared" si="196"/>
        <v>65</v>
      </c>
      <c r="F881" s="79">
        <v>14</v>
      </c>
      <c r="G881" s="79">
        <f t="shared" si="197"/>
        <v>21</v>
      </c>
      <c r="H881" s="79">
        <f t="shared" si="198"/>
        <v>21</v>
      </c>
      <c r="I881" s="80">
        <v>1054.72</v>
      </c>
      <c r="J881" s="80">
        <f>'Fator aplicado no salr'!$I$33*I881</f>
        <v>932.39780075615067</v>
      </c>
      <c r="K881" s="79">
        <f t="shared" si="199"/>
        <v>21</v>
      </c>
      <c r="L881" s="92">
        <f t="shared" si="200"/>
        <v>0.29415540272272056</v>
      </c>
      <c r="M881" s="79">
        <f t="shared" si="201"/>
        <v>65</v>
      </c>
      <c r="N881" s="79">
        <f>VLOOKUP(D881,'IBGE 2014'!$A$9:$I$120,3,0)/VLOOKUP(C881,'IBGE 2014'!$A$9:$I$120,3,0)</f>
        <v>0.84519931247146785</v>
      </c>
      <c r="O881" s="79">
        <f>VLOOKUP(D881,'IBGE 2014'!$A$9:$I$120,6,0)</f>
        <v>10.361611814973374</v>
      </c>
      <c r="P881" s="80">
        <f t="shared" si="202"/>
        <v>31225.390282660137</v>
      </c>
      <c r="Q881" s="80">
        <f t="shared" si="203"/>
        <v>61906.790399999998</v>
      </c>
      <c r="R881" s="80">
        <f t="shared" si="204"/>
        <v>-30681.400117339861</v>
      </c>
      <c r="S881" s="80">
        <f t="shared" si="205"/>
        <v>20</v>
      </c>
      <c r="T881" s="80">
        <f t="shared" si="206"/>
        <v>0.31180472688608379</v>
      </c>
      <c r="U881" s="80">
        <f>VLOOKUP(D881,'IBGE 2014'!$A$9:$I$120,3,0)/VLOOKUP(C881+1,'IBGE 2014'!$A$9:$I$120,3,0)</f>
        <v>0.84816119192951867</v>
      </c>
      <c r="V881" s="80">
        <f t="shared" si="207"/>
        <v>33214.9040833365</v>
      </c>
      <c r="W881" s="80">
        <f t="shared" si="208"/>
        <v>58958.847999999998</v>
      </c>
      <c r="X881" s="80">
        <f t="shared" si="209"/>
        <v>-25743.943916663498</v>
      </c>
      <c r="Y881" s="120"/>
    </row>
    <row r="882" spans="1:25">
      <c r="A882" s="77">
        <v>870</v>
      </c>
      <c r="B882" s="79">
        <v>1</v>
      </c>
      <c r="C882" s="78">
        <v>54</v>
      </c>
      <c r="D882" s="78">
        <f t="shared" si="195"/>
        <v>70</v>
      </c>
      <c r="E882" s="79">
        <f t="shared" si="196"/>
        <v>65</v>
      </c>
      <c r="F882" s="79">
        <v>14</v>
      </c>
      <c r="G882" s="79">
        <f t="shared" si="197"/>
        <v>21</v>
      </c>
      <c r="H882" s="79">
        <f t="shared" si="198"/>
        <v>16</v>
      </c>
      <c r="I882" s="80">
        <v>1334.23</v>
      </c>
      <c r="J882" s="80">
        <f>'Fator aplicado no salr'!$I$33*I882</f>
        <v>1179.4913509773958</v>
      </c>
      <c r="K882" s="79">
        <f t="shared" si="199"/>
        <v>16</v>
      </c>
      <c r="L882" s="92">
        <f t="shared" si="200"/>
        <v>0.39364628371277355</v>
      </c>
      <c r="M882" s="79">
        <f t="shared" si="201"/>
        <v>70</v>
      </c>
      <c r="N882" s="79">
        <f>VLOOKUP(D882,'IBGE 2014'!$A$9:$I$120,3,0)/VLOOKUP(C882,'IBGE 2014'!$A$9:$I$120,3,0)</f>
        <v>0.80591419118490248</v>
      </c>
      <c r="O882" s="79">
        <f>VLOOKUP(D882,'IBGE 2014'!$A$9:$I$120,6,0)</f>
        <v>9.1340168195096396</v>
      </c>
      <c r="P882" s="80">
        <f t="shared" si="202"/>
        <v>44431.899381670766</v>
      </c>
      <c r="Q882" s="80">
        <f t="shared" si="203"/>
        <v>59666.765599999999</v>
      </c>
      <c r="R882" s="80">
        <f t="shared" si="204"/>
        <v>-15234.866218329233</v>
      </c>
      <c r="S882" s="80">
        <f t="shared" si="205"/>
        <v>15</v>
      </c>
      <c r="T882" s="80">
        <f t="shared" si="206"/>
        <v>0.41726506073553998</v>
      </c>
      <c r="U882" s="80">
        <f>VLOOKUP(D882,'IBGE 2014'!$A$9:$I$120,3,0)/VLOOKUP(C882+1,'IBGE 2014'!$A$9:$I$120,3,0)</f>
        <v>0.81183466248225811</v>
      </c>
      <c r="V882" s="80">
        <f t="shared" si="207"/>
        <v>47443.807068375245</v>
      </c>
      <c r="W882" s="80">
        <f t="shared" si="208"/>
        <v>55937.592749999996</v>
      </c>
      <c r="X882" s="80">
        <f t="shared" si="209"/>
        <v>-8493.7856816247513</v>
      </c>
      <c r="Y882" s="120"/>
    </row>
    <row r="883" spans="1:25">
      <c r="A883" s="77">
        <v>871</v>
      </c>
      <c r="B883" s="79">
        <v>2</v>
      </c>
      <c r="C883" s="78">
        <v>51</v>
      </c>
      <c r="D883" s="78">
        <f t="shared" si="195"/>
        <v>60</v>
      </c>
      <c r="E883" s="79">
        <f t="shared" si="196"/>
        <v>60</v>
      </c>
      <c r="F883" s="79">
        <v>14</v>
      </c>
      <c r="G883" s="79">
        <f t="shared" si="197"/>
        <v>16</v>
      </c>
      <c r="H883" s="79">
        <f t="shared" si="198"/>
        <v>9</v>
      </c>
      <c r="I883" s="80">
        <v>1150.5999999999999</v>
      </c>
      <c r="J883" s="80">
        <f>'Fator aplicado no salr'!$I$33*I883</f>
        <v>1017.1580225557749</v>
      </c>
      <c r="K883" s="79">
        <f t="shared" si="199"/>
        <v>9</v>
      </c>
      <c r="L883" s="92">
        <f t="shared" si="200"/>
        <v>0.59189846353002462</v>
      </c>
      <c r="M883" s="79">
        <f t="shared" si="201"/>
        <v>60</v>
      </c>
      <c r="N883" s="79">
        <f>VLOOKUP(D883,'IBGE 2014'!$A$9:$I$120,3,0)/VLOOKUP(C883,'IBGE 2014'!$A$9:$I$120,3,0)</f>
        <v>0.93059405782792626</v>
      </c>
      <c r="O883" s="79">
        <f>VLOOKUP(D883,'IBGE 2014'!$A$9:$I$120,6,0)</f>
        <v>11.482229001501651</v>
      </c>
      <c r="P883" s="80">
        <f t="shared" si="202"/>
        <v>83630.650147079505</v>
      </c>
      <c r="Q883" s="80">
        <f t="shared" si="203"/>
        <v>28943.342999999997</v>
      </c>
      <c r="R883" s="80">
        <f t="shared" si="204"/>
        <v>54687.307147079511</v>
      </c>
      <c r="S883" s="80">
        <f t="shared" si="205"/>
        <v>8</v>
      </c>
      <c r="T883" s="80">
        <f t="shared" si="206"/>
        <v>0.62741237134182615</v>
      </c>
      <c r="U883" s="80">
        <f>VLOOKUP(D883,'IBGE 2014'!$A$9:$I$120,3,0)/VLOOKUP(C883+1,'IBGE 2014'!$A$9:$I$120,3,0)</f>
        <v>0.93609798576010728</v>
      </c>
      <c r="V883" s="80">
        <f t="shared" si="207"/>
        <v>89172.793917477393</v>
      </c>
      <c r="W883" s="80">
        <f t="shared" si="208"/>
        <v>25727.415999999997</v>
      </c>
      <c r="X883" s="80">
        <f t="shared" si="209"/>
        <v>63445.377917477395</v>
      </c>
      <c r="Y883" s="120"/>
    </row>
    <row r="884" spans="1:25">
      <c r="A884" s="77">
        <v>872</v>
      </c>
      <c r="B884" s="79">
        <v>1</v>
      </c>
      <c r="C884" s="78">
        <v>43</v>
      </c>
      <c r="D884" s="78">
        <f t="shared" si="195"/>
        <v>64</v>
      </c>
      <c r="E884" s="79">
        <f t="shared" si="196"/>
        <v>65</v>
      </c>
      <c r="F884" s="79">
        <v>14</v>
      </c>
      <c r="G884" s="79">
        <f t="shared" si="197"/>
        <v>21</v>
      </c>
      <c r="H884" s="79">
        <f t="shared" si="198"/>
        <v>21</v>
      </c>
      <c r="I884" s="80">
        <v>1380.73</v>
      </c>
      <c r="J884" s="80">
        <f>'Fator aplicado no salr'!$I$33*I884</f>
        <v>1220.5984673070009</v>
      </c>
      <c r="K884" s="79">
        <f t="shared" si="199"/>
        <v>21</v>
      </c>
      <c r="L884" s="92">
        <f t="shared" si="200"/>
        <v>0.29415540272272056</v>
      </c>
      <c r="M884" s="79">
        <f t="shared" si="201"/>
        <v>64</v>
      </c>
      <c r="N884" s="79">
        <f>VLOOKUP(D884,'IBGE 2014'!$A$9:$I$120,3,0)/VLOOKUP(C884,'IBGE 2014'!$A$9:$I$120,3,0)</f>
        <v>0.85532011511920902</v>
      </c>
      <c r="O884" s="79">
        <f>VLOOKUP(D884,'IBGE 2014'!$A$9:$I$120,6,0)</f>
        <v>10.595687644814832</v>
      </c>
      <c r="P884" s="80">
        <f t="shared" si="202"/>
        <v>42301.019533543738</v>
      </c>
      <c r="Q884" s="80">
        <f t="shared" si="203"/>
        <v>81041.947349999988</v>
      </c>
      <c r="R884" s="80">
        <f t="shared" si="204"/>
        <v>-38740.927816456249</v>
      </c>
      <c r="S884" s="80">
        <f t="shared" si="205"/>
        <v>20</v>
      </c>
      <c r="T884" s="80">
        <f t="shared" si="206"/>
        <v>0.31180472688608379</v>
      </c>
      <c r="U884" s="80">
        <f>VLOOKUP(D884,'IBGE 2014'!$A$9:$I$120,3,0)/VLOOKUP(C884+1,'IBGE 2014'!$A$9:$I$120,3,0)</f>
        <v>0.85810126438644807</v>
      </c>
      <c r="V884" s="80">
        <f t="shared" si="207"/>
        <v>44984.878956110246</v>
      </c>
      <c r="W884" s="80">
        <f t="shared" si="208"/>
        <v>77182.807000000001</v>
      </c>
      <c r="X884" s="80">
        <f t="shared" si="209"/>
        <v>-32197.928043889755</v>
      </c>
      <c r="Y884" s="120"/>
    </row>
    <row r="885" spans="1:25">
      <c r="A885" s="77">
        <v>873</v>
      </c>
      <c r="B885" s="79">
        <v>1</v>
      </c>
      <c r="C885" s="78">
        <v>48</v>
      </c>
      <c r="D885" s="78">
        <f t="shared" si="195"/>
        <v>65</v>
      </c>
      <c r="E885" s="79">
        <f t="shared" si="196"/>
        <v>65</v>
      </c>
      <c r="F885" s="79">
        <v>14</v>
      </c>
      <c r="G885" s="79">
        <f t="shared" si="197"/>
        <v>21</v>
      </c>
      <c r="H885" s="79">
        <f t="shared" si="198"/>
        <v>17</v>
      </c>
      <c r="I885" s="80">
        <v>1392.24</v>
      </c>
      <c r="J885" s="80">
        <f>'Fator aplicado no salr'!$I$33*I885</f>
        <v>1230.7735836285869</v>
      </c>
      <c r="K885" s="79">
        <f t="shared" si="199"/>
        <v>17</v>
      </c>
      <c r="L885" s="92">
        <f t="shared" si="200"/>
        <v>0.37136441859695613</v>
      </c>
      <c r="M885" s="79">
        <f t="shared" si="201"/>
        <v>65</v>
      </c>
      <c r="N885" s="79">
        <f>VLOOKUP(D885,'IBGE 2014'!$A$9:$I$120,3,0)/VLOOKUP(C885,'IBGE 2014'!$A$9:$I$120,3,0)</f>
        <v>0.85860131375862425</v>
      </c>
      <c r="O885" s="79">
        <f>VLOOKUP(D885,'IBGE 2014'!$A$9:$I$120,6,0)</f>
        <v>10.361611814973374</v>
      </c>
      <c r="P885" s="80">
        <f t="shared" si="202"/>
        <v>52861.645234861018</v>
      </c>
      <c r="Q885" s="80">
        <f t="shared" si="203"/>
        <v>66152.283599999995</v>
      </c>
      <c r="R885" s="80">
        <f t="shared" si="204"/>
        <v>-13290.638365138977</v>
      </c>
      <c r="S885" s="80">
        <f t="shared" si="205"/>
        <v>16</v>
      </c>
      <c r="T885" s="80">
        <f t="shared" si="206"/>
        <v>0.39364628371277355</v>
      </c>
      <c r="U885" s="80">
        <f>VLOOKUP(D885,'IBGE 2014'!$A$9:$I$120,3,0)/VLOOKUP(C885+1,'IBGE 2014'!$A$9:$I$120,3,0)</f>
        <v>0.86267016730913937</v>
      </c>
      <c r="V885" s="80">
        <f t="shared" si="207"/>
        <v>56298.882175857871</v>
      </c>
      <c r="W885" s="80">
        <f t="shared" si="208"/>
        <v>62260.972799999996</v>
      </c>
      <c r="X885" s="80">
        <f t="shared" si="209"/>
        <v>-5962.0906241421253</v>
      </c>
      <c r="Y885" s="120"/>
    </row>
    <row r="886" spans="1:25">
      <c r="A886" s="77">
        <v>874</v>
      </c>
      <c r="B886" s="79">
        <v>1</v>
      </c>
      <c r="C886" s="78">
        <v>39</v>
      </c>
      <c r="D886" s="78">
        <f t="shared" si="195"/>
        <v>60</v>
      </c>
      <c r="E886" s="79">
        <f t="shared" si="196"/>
        <v>65</v>
      </c>
      <c r="F886" s="79">
        <v>14</v>
      </c>
      <c r="G886" s="79">
        <f t="shared" si="197"/>
        <v>21</v>
      </c>
      <c r="H886" s="79">
        <f t="shared" si="198"/>
        <v>21</v>
      </c>
      <c r="I886" s="80">
        <v>1438.26</v>
      </c>
      <c r="J886" s="80">
        <f>'Fator aplicado no salr'!$I$33*I886</f>
        <v>1271.4563684347895</v>
      </c>
      <c r="K886" s="79">
        <f t="shared" si="199"/>
        <v>21</v>
      </c>
      <c r="L886" s="92">
        <f t="shared" si="200"/>
        <v>0.29415540272272056</v>
      </c>
      <c r="M886" s="79">
        <f t="shared" si="201"/>
        <v>60</v>
      </c>
      <c r="N886" s="79">
        <f>VLOOKUP(D886,'IBGE 2014'!$A$9:$I$120,3,0)/VLOOKUP(C886,'IBGE 2014'!$A$9:$I$120,3,0)</f>
        <v>0.88939133636457135</v>
      </c>
      <c r="O886" s="79">
        <f>VLOOKUP(D886,'IBGE 2014'!$A$9:$I$120,6,0)</f>
        <v>11.482229001501651</v>
      </c>
      <c r="P886" s="80">
        <f t="shared" si="202"/>
        <v>49652.456773597769</v>
      </c>
      <c r="Q886" s="80">
        <f t="shared" si="203"/>
        <v>84418.670699999988</v>
      </c>
      <c r="R886" s="80">
        <f t="shared" si="204"/>
        <v>-34766.213926402219</v>
      </c>
      <c r="S886" s="80">
        <f t="shared" si="205"/>
        <v>20</v>
      </c>
      <c r="T886" s="80">
        <f t="shared" si="206"/>
        <v>0.31180472688608379</v>
      </c>
      <c r="U886" s="80">
        <f>VLOOKUP(D886,'IBGE 2014'!$A$9:$I$120,3,0)/VLOOKUP(C886+1,'IBGE 2014'!$A$9:$I$120,3,0)</f>
        <v>0.89162310837551761</v>
      </c>
      <c r="V886" s="80">
        <f t="shared" si="207"/>
        <v>52763.673985843197</v>
      </c>
      <c r="W886" s="80">
        <f t="shared" si="208"/>
        <v>80398.733999999997</v>
      </c>
      <c r="X886" s="80">
        <f t="shared" si="209"/>
        <v>-27635.060014156799</v>
      </c>
      <c r="Y886" s="120"/>
    </row>
    <row r="887" spans="1:25">
      <c r="A887" s="77">
        <v>875</v>
      </c>
      <c r="B887" s="79">
        <v>1</v>
      </c>
      <c r="C887" s="78">
        <v>39</v>
      </c>
      <c r="D887" s="78">
        <f t="shared" si="195"/>
        <v>60</v>
      </c>
      <c r="E887" s="79">
        <f t="shared" si="196"/>
        <v>65</v>
      </c>
      <c r="F887" s="79">
        <v>14</v>
      </c>
      <c r="G887" s="79">
        <f t="shared" si="197"/>
        <v>21</v>
      </c>
      <c r="H887" s="79">
        <f t="shared" si="198"/>
        <v>21</v>
      </c>
      <c r="I887" s="80">
        <v>1403.74</v>
      </c>
      <c r="J887" s="80">
        <f>'Fator aplicado no salr'!$I$33*I887</f>
        <v>1240.9398597101022</v>
      </c>
      <c r="K887" s="79">
        <f t="shared" si="199"/>
        <v>21</v>
      </c>
      <c r="L887" s="92">
        <f t="shared" si="200"/>
        <v>0.29415540272272056</v>
      </c>
      <c r="M887" s="79">
        <f t="shared" si="201"/>
        <v>60</v>
      </c>
      <c r="N887" s="79">
        <f>VLOOKUP(D887,'IBGE 2014'!$A$9:$I$120,3,0)/VLOOKUP(C887,'IBGE 2014'!$A$9:$I$120,3,0)</f>
        <v>0.88939133636457135</v>
      </c>
      <c r="O887" s="79">
        <f>VLOOKUP(D887,'IBGE 2014'!$A$9:$I$120,6,0)</f>
        <v>11.482229001501651</v>
      </c>
      <c r="P887" s="80">
        <f t="shared" si="202"/>
        <v>48460.737051277334</v>
      </c>
      <c r="Q887" s="80">
        <f t="shared" si="203"/>
        <v>82392.5193</v>
      </c>
      <c r="R887" s="80">
        <f t="shared" si="204"/>
        <v>-33931.782248722666</v>
      </c>
      <c r="S887" s="80">
        <f t="shared" si="205"/>
        <v>20</v>
      </c>
      <c r="T887" s="80">
        <f t="shared" si="206"/>
        <v>0.31180472688608379</v>
      </c>
      <c r="U887" s="80">
        <f>VLOOKUP(D887,'IBGE 2014'!$A$9:$I$120,3,0)/VLOOKUP(C887+1,'IBGE 2014'!$A$9:$I$120,3,0)</f>
        <v>0.89162310837551761</v>
      </c>
      <c r="V887" s="80">
        <f t="shared" si="207"/>
        <v>51497.281243229678</v>
      </c>
      <c r="W887" s="80">
        <f t="shared" si="208"/>
        <v>78469.066000000006</v>
      </c>
      <c r="X887" s="80">
        <f t="shared" si="209"/>
        <v>-26971.784756770328</v>
      </c>
      <c r="Y887" s="120"/>
    </row>
    <row r="888" spans="1:25">
      <c r="A888" s="77">
        <v>876</v>
      </c>
      <c r="B888" s="79">
        <v>1</v>
      </c>
      <c r="C888" s="78">
        <v>45</v>
      </c>
      <c r="D888" s="78">
        <f t="shared" si="195"/>
        <v>65</v>
      </c>
      <c r="E888" s="79">
        <f t="shared" si="196"/>
        <v>65</v>
      </c>
      <c r="F888" s="79">
        <v>14</v>
      </c>
      <c r="G888" s="79">
        <f t="shared" si="197"/>
        <v>21</v>
      </c>
      <c r="H888" s="79">
        <f t="shared" si="198"/>
        <v>20</v>
      </c>
      <c r="I888" s="80">
        <v>1334.23</v>
      </c>
      <c r="J888" s="80">
        <f>'Fator aplicado no salr'!$I$33*I888</f>
        <v>1179.4913509773958</v>
      </c>
      <c r="K888" s="79">
        <f t="shared" si="199"/>
        <v>20</v>
      </c>
      <c r="L888" s="92">
        <f t="shared" si="200"/>
        <v>0.31180472688608379</v>
      </c>
      <c r="M888" s="79">
        <f t="shared" si="201"/>
        <v>65</v>
      </c>
      <c r="N888" s="79">
        <f>VLOOKUP(D888,'IBGE 2014'!$A$9:$I$120,3,0)/VLOOKUP(C888,'IBGE 2014'!$A$9:$I$120,3,0)</f>
        <v>0.84816119192951867</v>
      </c>
      <c r="O888" s="79">
        <f>VLOOKUP(D888,'IBGE 2014'!$A$9:$I$120,6,0)</f>
        <v>10.361611814973374</v>
      </c>
      <c r="P888" s="80">
        <f t="shared" si="202"/>
        <v>42017.143388871031</v>
      </c>
      <c r="Q888" s="80">
        <f t="shared" si="203"/>
        <v>74583.456999999995</v>
      </c>
      <c r="R888" s="80">
        <f t="shared" si="204"/>
        <v>-32566.313611128964</v>
      </c>
      <c r="S888" s="80">
        <f t="shared" si="205"/>
        <v>19</v>
      </c>
      <c r="T888" s="80">
        <f t="shared" si="206"/>
        <v>0.33051301049924886</v>
      </c>
      <c r="U888" s="80">
        <f>VLOOKUP(D888,'IBGE 2014'!$A$9:$I$120,3,0)/VLOOKUP(C888+1,'IBGE 2014'!$A$9:$I$120,3,0)</f>
        <v>0.85136830361096849</v>
      </c>
      <c r="V888" s="80">
        <f t="shared" si="207"/>
        <v>44706.582069233191</v>
      </c>
      <c r="W888" s="80">
        <f t="shared" si="208"/>
        <v>70854.284149999992</v>
      </c>
      <c r="X888" s="80">
        <f t="shared" si="209"/>
        <v>-26147.702080766801</v>
      </c>
      <c r="Y888" s="120"/>
    </row>
    <row r="889" spans="1:25">
      <c r="A889" s="77">
        <v>877</v>
      </c>
      <c r="B889" s="79">
        <v>1</v>
      </c>
      <c r="C889" s="78">
        <v>42</v>
      </c>
      <c r="D889" s="78">
        <f t="shared" si="195"/>
        <v>63</v>
      </c>
      <c r="E889" s="79">
        <f t="shared" si="196"/>
        <v>65</v>
      </c>
      <c r="F889" s="79">
        <v>14</v>
      </c>
      <c r="G889" s="79">
        <f t="shared" si="197"/>
        <v>21</v>
      </c>
      <c r="H889" s="79">
        <f t="shared" si="198"/>
        <v>21</v>
      </c>
      <c r="I889" s="80">
        <v>1392.24</v>
      </c>
      <c r="J889" s="80">
        <f>'Fator aplicado no salr'!$I$33*I889</f>
        <v>1230.7735836285869</v>
      </c>
      <c r="K889" s="79">
        <f t="shared" si="199"/>
        <v>21</v>
      </c>
      <c r="L889" s="92">
        <f t="shared" si="200"/>
        <v>0.29415540272272056</v>
      </c>
      <c r="M889" s="79">
        <f t="shared" si="201"/>
        <v>63</v>
      </c>
      <c r="N889" s="79">
        <f>VLOOKUP(D889,'IBGE 2014'!$A$9:$I$120,3,0)/VLOOKUP(C889,'IBGE 2014'!$A$9:$I$120,3,0)</f>
        <v>0.8647414409870342</v>
      </c>
      <c r="O889" s="79">
        <f>VLOOKUP(D889,'IBGE 2014'!$A$9:$I$120,6,0)</f>
        <v>10.825249101319233</v>
      </c>
      <c r="P889" s="80">
        <f t="shared" si="202"/>
        <v>44057.770768435592</v>
      </c>
      <c r="Q889" s="80">
        <f t="shared" si="203"/>
        <v>81717.526799999992</v>
      </c>
      <c r="R889" s="80">
        <f t="shared" si="204"/>
        <v>-37659.7560315644</v>
      </c>
      <c r="S889" s="80">
        <f t="shared" si="205"/>
        <v>20</v>
      </c>
      <c r="T889" s="80">
        <f t="shared" si="206"/>
        <v>0.31180472688608379</v>
      </c>
      <c r="U889" s="80">
        <f>VLOOKUP(D889,'IBGE 2014'!$A$9:$I$120,3,0)/VLOOKUP(C889+1,'IBGE 2014'!$A$9:$I$120,3,0)</f>
        <v>0.86735856442806991</v>
      </c>
      <c r="V889" s="80">
        <f t="shared" si="207"/>
        <v>46842.57741564083</v>
      </c>
      <c r="W889" s="80">
        <f t="shared" si="208"/>
        <v>77826.216</v>
      </c>
      <c r="X889" s="80">
        <f t="shared" si="209"/>
        <v>-30983.638584359171</v>
      </c>
      <c r="Y889" s="120"/>
    </row>
    <row r="890" spans="1:25">
      <c r="A890" s="77">
        <v>878</v>
      </c>
      <c r="B890" s="79">
        <v>1</v>
      </c>
      <c r="C890" s="78">
        <v>49</v>
      </c>
      <c r="D890" s="78">
        <f t="shared" si="195"/>
        <v>65</v>
      </c>
      <c r="E890" s="79">
        <f t="shared" si="196"/>
        <v>65</v>
      </c>
      <c r="F890" s="79">
        <v>14</v>
      </c>
      <c r="G890" s="79">
        <f t="shared" si="197"/>
        <v>21</v>
      </c>
      <c r="H890" s="79">
        <f t="shared" si="198"/>
        <v>16</v>
      </c>
      <c r="I890" s="80">
        <v>1380.73</v>
      </c>
      <c r="J890" s="80">
        <f>'Fator aplicado no salr'!$I$33*I890</f>
        <v>1220.5984673070009</v>
      </c>
      <c r="K890" s="79">
        <f t="shared" si="199"/>
        <v>16</v>
      </c>
      <c r="L890" s="92">
        <f t="shared" si="200"/>
        <v>0.39364628371277355</v>
      </c>
      <c r="M890" s="79">
        <f t="shared" si="201"/>
        <v>65</v>
      </c>
      <c r="N890" s="79">
        <f>VLOOKUP(D890,'IBGE 2014'!$A$9:$I$120,3,0)/VLOOKUP(C890,'IBGE 2014'!$A$9:$I$120,3,0)</f>
        <v>0.86267016730913937</v>
      </c>
      <c r="O890" s="79">
        <f>VLOOKUP(D890,'IBGE 2014'!$A$9:$I$120,6,0)</f>
        <v>10.361611814973374</v>
      </c>
      <c r="P890" s="80">
        <f t="shared" si="202"/>
        <v>55833.445086100262</v>
      </c>
      <c r="Q890" s="80">
        <f t="shared" si="203"/>
        <v>61746.245599999995</v>
      </c>
      <c r="R890" s="80">
        <f t="shared" si="204"/>
        <v>-5912.8005138997323</v>
      </c>
      <c r="S890" s="80">
        <f t="shared" si="205"/>
        <v>15</v>
      </c>
      <c r="T890" s="80">
        <f t="shared" si="206"/>
        <v>0.41726506073553998</v>
      </c>
      <c r="U890" s="80">
        <f>VLOOKUP(D890,'IBGE 2014'!$A$9:$I$120,3,0)/VLOOKUP(C890+1,'IBGE 2014'!$A$9:$I$120,3,0)</f>
        <v>0.86707163383355657</v>
      </c>
      <c r="V890" s="80">
        <f t="shared" si="207"/>
        <v>59485.414223410269</v>
      </c>
      <c r="W890" s="80">
        <f t="shared" si="208"/>
        <v>57887.105249999993</v>
      </c>
      <c r="X890" s="80">
        <f t="shared" si="209"/>
        <v>1598.3089734102759</v>
      </c>
      <c r="Y890" s="120"/>
    </row>
    <row r="891" spans="1:25">
      <c r="A891" s="77">
        <v>879</v>
      </c>
      <c r="B891" s="79">
        <v>1</v>
      </c>
      <c r="C891" s="78">
        <v>36</v>
      </c>
      <c r="D891" s="78">
        <f t="shared" si="195"/>
        <v>60</v>
      </c>
      <c r="E891" s="79">
        <f t="shared" si="196"/>
        <v>65</v>
      </c>
      <c r="F891" s="79">
        <v>14</v>
      </c>
      <c r="G891" s="79">
        <f t="shared" si="197"/>
        <v>21</v>
      </c>
      <c r="H891" s="79">
        <f t="shared" si="198"/>
        <v>24</v>
      </c>
      <c r="I891" s="80">
        <v>1380.73</v>
      </c>
      <c r="J891" s="80">
        <f>'Fator aplicado no salr'!$I$33*I891</f>
        <v>1220.5984673070009</v>
      </c>
      <c r="K891" s="79">
        <f t="shared" si="199"/>
        <v>24</v>
      </c>
      <c r="L891" s="92">
        <f t="shared" si="200"/>
        <v>0.24697854833412852</v>
      </c>
      <c r="M891" s="79">
        <f t="shared" si="201"/>
        <v>60</v>
      </c>
      <c r="N891" s="79">
        <f>VLOOKUP(D891,'IBGE 2014'!$A$9:$I$120,3,0)/VLOOKUP(C891,'IBGE 2014'!$A$9:$I$120,3,0)</f>
        <v>0.88338461970586457</v>
      </c>
      <c r="O891" s="79">
        <f>VLOOKUP(D891,'IBGE 2014'!$A$9:$I$120,6,0)</f>
        <v>11.482229001501651</v>
      </c>
      <c r="P891" s="80">
        <f t="shared" si="202"/>
        <v>39751.309881547117</v>
      </c>
      <c r="Q891" s="80">
        <f t="shared" si="203"/>
        <v>92619.368399999992</v>
      </c>
      <c r="R891" s="80">
        <f t="shared" si="204"/>
        <v>-52868.058518452875</v>
      </c>
      <c r="S891" s="80">
        <f t="shared" si="205"/>
        <v>23</v>
      </c>
      <c r="T891" s="80">
        <f t="shared" si="206"/>
        <v>0.26179726123417624</v>
      </c>
      <c r="U891" s="80">
        <f>VLOOKUP(D891,'IBGE 2014'!$A$9:$I$120,3,0)/VLOOKUP(C891+1,'IBGE 2014'!$A$9:$I$120,3,0)</f>
        <v>0.88528843686496339</v>
      </c>
      <c r="V891" s="80">
        <f t="shared" si="207"/>
        <v>42227.198273037982</v>
      </c>
      <c r="W891" s="80">
        <f t="shared" si="208"/>
        <v>88760.228049999991</v>
      </c>
      <c r="X891" s="80">
        <f t="shared" si="209"/>
        <v>-46533.029776962008</v>
      </c>
      <c r="Y891" s="120"/>
    </row>
    <row r="892" spans="1:25">
      <c r="A892" s="77">
        <v>880</v>
      </c>
      <c r="B892" s="79">
        <v>2</v>
      </c>
      <c r="C892" s="78">
        <v>41</v>
      </c>
      <c r="D892" s="78">
        <f t="shared" si="195"/>
        <v>57</v>
      </c>
      <c r="E892" s="79">
        <f t="shared" si="196"/>
        <v>60</v>
      </c>
      <c r="F892" s="79">
        <v>14</v>
      </c>
      <c r="G892" s="79">
        <f t="shared" si="197"/>
        <v>16</v>
      </c>
      <c r="H892" s="79">
        <f t="shared" si="198"/>
        <v>16</v>
      </c>
      <c r="I892" s="80">
        <v>1392.24</v>
      </c>
      <c r="J892" s="80">
        <f>'Fator aplicado no salr'!$I$33*I892</f>
        <v>1230.7735836285869</v>
      </c>
      <c r="K892" s="79">
        <f t="shared" si="199"/>
        <v>16</v>
      </c>
      <c r="L892" s="92">
        <f t="shared" si="200"/>
        <v>0.39364628371277355</v>
      </c>
      <c r="M892" s="79">
        <f t="shared" si="201"/>
        <v>57</v>
      </c>
      <c r="N892" s="79">
        <f>VLOOKUP(D892,'IBGE 2014'!$A$9:$I$120,3,0)/VLOOKUP(C892,'IBGE 2014'!$A$9:$I$120,3,0)</f>
        <v>0.92051493064738776</v>
      </c>
      <c r="O892" s="79">
        <f>VLOOKUP(D892,'IBGE 2014'!$A$9:$I$120,6,0)</f>
        <v>12.086645895133593</v>
      </c>
      <c r="P892" s="80">
        <f t="shared" si="202"/>
        <v>70075.194228111301</v>
      </c>
      <c r="Q892" s="80">
        <f t="shared" si="203"/>
        <v>62260.972799999996</v>
      </c>
      <c r="R892" s="80">
        <f t="shared" si="204"/>
        <v>7814.2214281113047</v>
      </c>
      <c r="S892" s="80">
        <f t="shared" si="205"/>
        <v>15</v>
      </c>
      <c r="T892" s="80">
        <f t="shared" si="206"/>
        <v>0.41726506073553998</v>
      </c>
      <c r="U892" s="80">
        <f>VLOOKUP(D892,'IBGE 2014'!$A$9:$I$120,3,0)/VLOOKUP(C892+1,'IBGE 2014'!$A$9:$I$120,3,0)</f>
        <v>0.92312059777335476</v>
      </c>
      <c r="V892" s="80">
        <f t="shared" si="207"/>
        <v>74489.966662257648</v>
      </c>
      <c r="W892" s="80">
        <f t="shared" si="208"/>
        <v>58369.661999999997</v>
      </c>
      <c r="X892" s="80">
        <f t="shared" si="209"/>
        <v>16120.304662257651</v>
      </c>
      <c r="Y892" s="120"/>
    </row>
    <row r="893" spans="1:25">
      <c r="A893" s="77">
        <v>881</v>
      </c>
      <c r="B893" s="79">
        <v>1</v>
      </c>
      <c r="C893" s="78">
        <v>40</v>
      </c>
      <c r="D893" s="78">
        <f t="shared" si="195"/>
        <v>61</v>
      </c>
      <c r="E893" s="79">
        <f t="shared" si="196"/>
        <v>65</v>
      </c>
      <c r="F893" s="79">
        <v>14</v>
      </c>
      <c r="G893" s="79">
        <f t="shared" si="197"/>
        <v>21</v>
      </c>
      <c r="H893" s="79">
        <f t="shared" si="198"/>
        <v>21</v>
      </c>
      <c r="I893" s="80">
        <v>1102.6600000000001</v>
      </c>
      <c r="J893" s="80">
        <f>'Fator aplicado no salr'!$I$33*I893</f>
        <v>974.77791165596284</v>
      </c>
      <c r="K893" s="79">
        <f t="shared" si="199"/>
        <v>21</v>
      </c>
      <c r="L893" s="92">
        <f t="shared" si="200"/>
        <v>0.29415540272272056</v>
      </c>
      <c r="M893" s="79">
        <f t="shared" si="201"/>
        <v>61</v>
      </c>
      <c r="N893" s="79">
        <f>VLOOKUP(D893,'IBGE 2014'!$A$9:$I$120,3,0)/VLOOKUP(C893,'IBGE 2014'!$A$9:$I$120,3,0)</f>
        <v>0.88171798968809034</v>
      </c>
      <c r="O893" s="79">
        <f>VLOOKUP(D893,'IBGE 2014'!$A$9:$I$120,6,0)</f>
        <v>11.26894206432668</v>
      </c>
      <c r="P893" s="80">
        <f t="shared" si="202"/>
        <v>37037.247969086333</v>
      </c>
      <c r="Q893" s="80">
        <f t="shared" si="203"/>
        <v>64720.628700000008</v>
      </c>
      <c r="R893" s="80">
        <f t="shared" si="204"/>
        <v>-27683.380730913676</v>
      </c>
      <c r="S893" s="80">
        <f t="shared" si="205"/>
        <v>20</v>
      </c>
      <c r="T893" s="80">
        <f t="shared" si="206"/>
        <v>0.31180472688608379</v>
      </c>
      <c r="U893" s="80">
        <f>VLOOKUP(D893,'IBGE 2014'!$A$9:$I$120,3,0)/VLOOKUP(C893+1,'IBGE 2014'!$A$9:$I$120,3,0)</f>
        <v>0.88406398634470484</v>
      </c>
      <c r="V893" s="80">
        <f t="shared" si="207"/>
        <v>39363.94098075854</v>
      </c>
      <c r="W893" s="80">
        <f t="shared" si="208"/>
        <v>61638.694000000003</v>
      </c>
      <c r="X893" s="80">
        <f t="shared" si="209"/>
        <v>-22274.753019241463</v>
      </c>
      <c r="Y893" s="120"/>
    </row>
    <row r="894" spans="1:25">
      <c r="A894" s="77">
        <v>882</v>
      </c>
      <c r="B894" s="79">
        <v>2</v>
      </c>
      <c r="C894" s="78">
        <v>37</v>
      </c>
      <c r="D894" s="78">
        <f t="shared" si="195"/>
        <v>55</v>
      </c>
      <c r="E894" s="79">
        <f t="shared" si="196"/>
        <v>60</v>
      </c>
      <c r="F894" s="79">
        <v>14</v>
      </c>
      <c r="G894" s="79">
        <f t="shared" si="197"/>
        <v>16</v>
      </c>
      <c r="H894" s="79">
        <f t="shared" si="198"/>
        <v>18</v>
      </c>
      <c r="I894" s="80">
        <v>1102.6600000000001</v>
      </c>
      <c r="J894" s="80">
        <f>'Fator aplicado no salr'!$I$33*I894</f>
        <v>974.77791165596284</v>
      </c>
      <c r="K894" s="79">
        <f t="shared" si="199"/>
        <v>18</v>
      </c>
      <c r="L894" s="92">
        <f t="shared" si="200"/>
        <v>0.35034379112920383</v>
      </c>
      <c r="M894" s="79">
        <f t="shared" si="201"/>
        <v>55</v>
      </c>
      <c r="N894" s="79">
        <f>VLOOKUP(D894,'IBGE 2014'!$A$9:$I$120,3,0)/VLOOKUP(C894,'IBGE 2014'!$A$9:$I$120,3,0)</f>
        <v>0.92655312851652682</v>
      </c>
      <c r="O894" s="79">
        <f>VLOOKUP(D894,'IBGE 2014'!$A$9:$I$120,6,0)</f>
        <v>12.461864196915771</v>
      </c>
      <c r="P894" s="80">
        <f t="shared" si="202"/>
        <v>51262.147761000262</v>
      </c>
      <c r="Q894" s="80">
        <f t="shared" si="203"/>
        <v>55474.824600000007</v>
      </c>
      <c r="R894" s="80">
        <f t="shared" si="204"/>
        <v>-4212.6768389997451</v>
      </c>
      <c r="S894" s="80">
        <f t="shared" si="205"/>
        <v>17</v>
      </c>
      <c r="T894" s="80">
        <f t="shared" si="206"/>
        <v>0.37136441859695613</v>
      </c>
      <c r="U894" s="80">
        <f>VLOOKUP(D894,'IBGE 2014'!$A$9:$I$120,3,0)/VLOOKUP(C894+1,'IBGE 2014'!$A$9:$I$120,3,0)</f>
        <v>0.92864317462322288</v>
      </c>
      <c r="V894" s="80">
        <f t="shared" si="207"/>
        <v>54460.447760461873</v>
      </c>
      <c r="W894" s="80">
        <f t="shared" si="208"/>
        <v>52392.889900000002</v>
      </c>
      <c r="X894" s="80">
        <f t="shared" si="209"/>
        <v>2067.5578604618713</v>
      </c>
      <c r="Y894" s="120"/>
    </row>
    <row r="895" spans="1:25">
      <c r="A895" s="77">
        <v>883</v>
      </c>
      <c r="B895" s="79">
        <v>1</v>
      </c>
      <c r="C895" s="78">
        <v>36</v>
      </c>
      <c r="D895" s="78">
        <f t="shared" si="195"/>
        <v>60</v>
      </c>
      <c r="E895" s="79">
        <f t="shared" si="196"/>
        <v>65</v>
      </c>
      <c r="F895" s="79">
        <v>14</v>
      </c>
      <c r="G895" s="79">
        <f t="shared" si="197"/>
        <v>21</v>
      </c>
      <c r="H895" s="79">
        <f t="shared" si="198"/>
        <v>24</v>
      </c>
      <c r="I895" s="80">
        <v>1102.6600000000001</v>
      </c>
      <c r="J895" s="80">
        <f>'Fator aplicado no salr'!$I$33*I895</f>
        <v>974.77791165596284</v>
      </c>
      <c r="K895" s="79">
        <f t="shared" si="199"/>
        <v>24</v>
      </c>
      <c r="L895" s="92">
        <f t="shared" si="200"/>
        <v>0.24697854833412852</v>
      </c>
      <c r="M895" s="79">
        <f t="shared" si="201"/>
        <v>60</v>
      </c>
      <c r="N895" s="79">
        <f>VLOOKUP(D895,'IBGE 2014'!$A$9:$I$120,3,0)/VLOOKUP(C895,'IBGE 2014'!$A$9:$I$120,3,0)</f>
        <v>0.88338461970586457</v>
      </c>
      <c r="O895" s="79">
        <f>VLOOKUP(D895,'IBGE 2014'!$A$9:$I$120,6,0)</f>
        <v>11.482229001501651</v>
      </c>
      <c r="P895" s="80">
        <f t="shared" si="202"/>
        <v>31745.655815392398</v>
      </c>
      <c r="Q895" s="80">
        <f t="shared" si="203"/>
        <v>73966.43280000001</v>
      </c>
      <c r="R895" s="80">
        <f t="shared" si="204"/>
        <v>-42220.776984607612</v>
      </c>
      <c r="S895" s="80">
        <f t="shared" si="205"/>
        <v>23</v>
      </c>
      <c r="T895" s="80">
        <f t="shared" si="206"/>
        <v>0.26179726123417624</v>
      </c>
      <c r="U895" s="80">
        <f>VLOOKUP(D895,'IBGE 2014'!$A$9:$I$120,3,0)/VLOOKUP(C895+1,'IBGE 2014'!$A$9:$I$120,3,0)</f>
        <v>0.88528843686496339</v>
      </c>
      <c r="V895" s="80">
        <f t="shared" si="207"/>
        <v>33722.916462847956</v>
      </c>
      <c r="W895" s="80">
        <f t="shared" si="208"/>
        <v>70884.498100000012</v>
      </c>
      <c r="X895" s="80">
        <f t="shared" si="209"/>
        <v>-37161.581637152056</v>
      </c>
      <c r="Y895" s="120"/>
    </row>
    <row r="896" spans="1:25">
      <c r="A896" s="77">
        <v>884</v>
      </c>
      <c r="B896" s="79">
        <v>1</v>
      </c>
      <c r="C896" s="78">
        <v>61</v>
      </c>
      <c r="D896" s="78">
        <f t="shared" si="195"/>
        <v>70</v>
      </c>
      <c r="E896" s="79">
        <f t="shared" si="196"/>
        <v>65</v>
      </c>
      <c r="F896" s="79">
        <v>14</v>
      </c>
      <c r="G896" s="79">
        <f t="shared" si="197"/>
        <v>21</v>
      </c>
      <c r="H896" s="79">
        <f t="shared" si="198"/>
        <v>9</v>
      </c>
      <c r="I896" s="80">
        <v>1102.6600000000001</v>
      </c>
      <c r="J896" s="80">
        <f>'Fator aplicado no salr'!$I$33*I896</f>
        <v>974.77791165596284</v>
      </c>
      <c r="K896" s="79">
        <f t="shared" si="199"/>
        <v>9</v>
      </c>
      <c r="L896" s="92">
        <f t="shared" si="200"/>
        <v>0.59189846353002462</v>
      </c>
      <c r="M896" s="79">
        <f t="shared" si="201"/>
        <v>70</v>
      </c>
      <c r="N896" s="79">
        <f>VLOOKUP(D896,'IBGE 2014'!$A$9:$I$120,3,0)/VLOOKUP(C896,'IBGE 2014'!$A$9:$I$120,3,0)</f>
        <v>0.85922071543303169</v>
      </c>
      <c r="O896" s="79">
        <f>VLOOKUP(D896,'IBGE 2014'!$A$9:$I$120,6,0)</f>
        <v>9.1340168195096396</v>
      </c>
      <c r="P896" s="80">
        <f t="shared" si="202"/>
        <v>58865.764765474123</v>
      </c>
      <c r="Q896" s="80">
        <f t="shared" si="203"/>
        <v>27737.412300000004</v>
      </c>
      <c r="R896" s="80">
        <f t="shared" si="204"/>
        <v>31128.35246547412</v>
      </c>
      <c r="S896" s="80">
        <f t="shared" si="205"/>
        <v>8</v>
      </c>
      <c r="T896" s="80">
        <f t="shared" si="206"/>
        <v>0.62741237134182615</v>
      </c>
      <c r="U896" s="80">
        <f>VLOOKUP(D896,'IBGE 2014'!$A$9:$I$120,3,0)/VLOOKUP(C896+1,'IBGE 2014'!$A$9:$I$120,3,0)</f>
        <v>0.86959219073996574</v>
      </c>
      <c r="V896" s="80">
        <f t="shared" si="207"/>
        <v>63150.900493786772</v>
      </c>
      <c r="W896" s="80">
        <f t="shared" si="208"/>
        <v>24655.477600000002</v>
      </c>
      <c r="X896" s="80">
        <f t="shared" si="209"/>
        <v>38495.422893786774</v>
      </c>
      <c r="Y896" s="120"/>
    </row>
    <row r="897" spans="1:25">
      <c r="A897" s="77">
        <v>885</v>
      </c>
      <c r="B897" s="79">
        <v>1</v>
      </c>
      <c r="C897" s="78">
        <v>53</v>
      </c>
      <c r="D897" s="78">
        <f t="shared" si="195"/>
        <v>70</v>
      </c>
      <c r="E897" s="79">
        <f t="shared" si="196"/>
        <v>65</v>
      </c>
      <c r="F897" s="79">
        <v>14</v>
      </c>
      <c r="G897" s="79">
        <f t="shared" si="197"/>
        <v>21</v>
      </c>
      <c r="H897" s="79">
        <f t="shared" si="198"/>
        <v>17</v>
      </c>
      <c r="I897" s="80">
        <v>1102.6600000000001</v>
      </c>
      <c r="J897" s="80">
        <f>'Fator aplicado no salr'!$I$33*I897</f>
        <v>974.77791165596284</v>
      </c>
      <c r="K897" s="79">
        <f t="shared" si="199"/>
        <v>17</v>
      </c>
      <c r="L897" s="92">
        <f t="shared" si="200"/>
        <v>0.37136441859695613</v>
      </c>
      <c r="M897" s="79">
        <f t="shared" si="201"/>
        <v>70</v>
      </c>
      <c r="N897" s="79">
        <f>VLOOKUP(D897,'IBGE 2014'!$A$9:$I$120,3,0)/VLOOKUP(C897,'IBGE 2014'!$A$9:$I$120,3,0)</f>
        <v>0.80044023808591946</v>
      </c>
      <c r="O897" s="79">
        <f>VLOOKUP(D897,'IBGE 2014'!$A$9:$I$120,6,0)</f>
        <v>9.1340168195096396</v>
      </c>
      <c r="P897" s="80">
        <f t="shared" si="202"/>
        <v>34406.463997119252</v>
      </c>
      <c r="Q897" s="80">
        <f t="shared" si="203"/>
        <v>52392.889900000002</v>
      </c>
      <c r="R897" s="80">
        <f t="shared" si="204"/>
        <v>-17986.42590288075</v>
      </c>
      <c r="S897" s="80">
        <f t="shared" si="205"/>
        <v>16</v>
      </c>
      <c r="T897" s="80">
        <f t="shared" si="206"/>
        <v>0.39364628371277355</v>
      </c>
      <c r="U897" s="80">
        <f>VLOOKUP(D897,'IBGE 2014'!$A$9:$I$120,3,0)/VLOOKUP(C897+1,'IBGE 2014'!$A$9:$I$120,3,0)</f>
        <v>0.80591419118490248</v>
      </c>
      <c r="V897" s="80">
        <f t="shared" si="207"/>
        <v>36720.264251435721</v>
      </c>
      <c r="W897" s="80">
        <f t="shared" si="208"/>
        <v>49310.955200000004</v>
      </c>
      <c r="X897" s="80">
        <f t="shared" si="209"/>
        <v>-12590.690948564283</v>
      </c>
      <c r="Y897" s="120"/>
    </row>
    <row r="898" spans="1:25">
      <c r="A898" s="77">
        <v>886</v>
      </c>
      <c r="B898" s="79">
        <v>1</v>
      </c>
      <c r="C898" s="78">
        <v>51</v>
      </c>
      <c r="D898" s="78">
        <f t="shared" si="195"/>
        <v>70</v>
      </c>
      <c r="E898" s="79">
        <f t="shared" si="196"/>
        <v>65</v>
      </c>
      <c r="F898" s="79">
        <v>14</v>
      </c>
      <c r="G898" s="79">
        <f t="shared" si="197"/>
        <v>21</v>
      </c>
      <c r="H898" s="79">
        <f t="shared" si="198"/>
        <v>19</v>
      </c>
      <c r="I898" s="80">
        <v>1102.6600000000001</v>
      </c>
      <c r="J898" s="80">
        <f>'Fator aplicado no salr'!$I$33*I898</f>
        <v>974.77791165596284</v>
      </c>
      <c r="K898" s="79">
        <f t="shared" si="199"/>
        <v>19</v>
      </c>
      <c r="L898" s="92">
        <f t="shared" si="200"/>
        <v>0.33051301049924886</v>
      </c>
      <c r="M898" s="79">
        <f t="shared" si="201"/>
        <v>70</v>
      </c>
      <c r="N898" s="79">
        <f>VLOOKUP(D898,'IBGE 2014'!$A$9:$I$120,3,0)/VLOOKUP(C898,'IBGE 2014'!$A$9:$I$120,3,0)</f>
        <v>0.79070302512191992</v>
      </c>
      <c r="O898" s="79">
        <f>VLOOKUP(D898,'IBGE 2014'!$A$9:$I$120,6,0)</f>
        <v>9.1340168195096396</v>
      </c>
      <c r="P898" s="80">
        <f t="shared" si="202"/>
        <v>30249.12378894983</v>
      </c>
      <c r="Q898" s="80">
        <f t="shared" si="203"/>
        <v>58556.759300000005</v>
      </c>
      <c r="R898" s="80">
        <f t="shared" si="204"/>
        <v>-28307.635511050175</v>
      </c>
      <c r="S898" s="80">
        <f t="shared" si="205"/>
        <v>18</v>
      </c>
      <c r="T898" s="80">
        <f t="shared" si="206"/>
        <v>0.35034379112920383</v>
      </c>
      <c r="U898" s="80">
        <f>VLOOKUP(D898,'IBGE 2014'!$A$9:$I$120,3,0)/VLOOKUP(C898+1,'IBGE 2014'!$A$9:$I$120,3,0)</f>
        <v>0.7953795781575006</v>
      </c>
      <c r="V898" s="80">
        <f t="shared" si="207"/>
        <v>32253.711732151147</v>
      </c>
      <c r="W898" s="80">
        <f t="shared" si="208"/>
        <v>55474.824600000007</v>
      </c>
      <c r="X898" s="80">
        <f t="shared" si="209"/>
        <v>-23221.11286784886</v>
      </c>
      <c r="Y898" s="120"/>
    </row>
    <row r="899" spans="1:25">
      <c r="A899" s="77">
        <v>887</v>
      </c>
      <c r="B899" s="79">
        <v>1</v>
      </c>
      <c r="C899" s="78">
        <v>36</v>
      </c>
      <c r="D899" s="78">
        <f t="shared" si="195"/>
        <v>60</v>
      </c>
      <c r="E899" s="79">
        <f t="shared" si="196"/>
        <v>65</v>
      </c>
      <c r="F899" s="79">
        <v>14</v>
      </c>
      <c r="G899" s="79">
        <f t="shared" si="197"/>
        <v>21</v>
      </c>
      <c r="H899" s="79">
        <f t="shared" si="198"/>
        <v>24</v>
      </c>
      <c r="I899" s="80">
        <v>1054.72</v>
      </c>
      <c r="J899" s="80">
        <f>'Fator aplicado no salr'!$I$33*I899</f>
        <v>932.39780075615067</v>
      </c>
      <c r="K899" s="79">
        <f t="shared" si="199"/>
        <v>24</v>
      </c>
      <c r="L899" s="92">
        <f t="shared" si="200"/>
        <v>0.24697854833412852</v>
      </c>
      <c r="M899" s="79">
        <f t="shared" si="201"/>
        <v>60</v>
      </c>
      <c r="N899" s="79">
        <f>VLOOKUP(D899,'IBGE 2014'!$A$9:$I$120,3,0)/VLOOKUP(C899,'IBGE 2014'!$A$9:$I$120,3,0)</f>
        <v>0.88338461970586457</v>
      </c>
      <c r="O899" s="79">
        <f>VLOOKUP(D899,'IBGE 2014'!$A$9:$I$120,6,0)</f>
        <v>11.482229001501651</v>
      </c>
      <c r="P899" s="80">
        <f t="shared" si="202"/>
        <v>30365.45998005792</v>
      </c>
      <c r="Q899" s="80">
        <f t="shared" si="203"/>
        <v>70750.617599999998</v>
      </c>
      <c r="R899" s="80">
        <f t="shared" si="204"/>
        <v>-40385.157619942082</v>
      </c>
      <c r="S899" s="80">
        <f t="shared" si="205"/>
        <v>23</v>
      </c>
      <c r="T899" s="80">
        <f t="shared" si="206"/>
        <v>0.26179726123417624</v>
      </c>
      <c r="U899" s="80">
        <f>VLOOKUP(D899,'IBGE 2014'!$A$9:$I$120,3,0)/VLOOKUP(C899+1,'IBGE 2014'!$A$9:$I$120,3,0)</f>
        <v>0.88528843686496339</v>
      </c>
      <c r="V899" s="80">
        <f t="shared" si="207"/>
        <v>32256.755891838824</v>
      </c>
      <c r="W899" s="80">
        <f t="shared" si="208"/>
        <v>67802.675199999998</v>
      </c>
      <c r="X899" s="80">
        <f t="shared" si="209"/>
        <v>-35545.919308161174</v>
      </c>
      <c r="Y899" s="120"/>
    </row>
    <row r="900" spans="1:25">
      <c r="A900" s="77">
        <v>888</v>
      </c>
      <c r="B900" s="79">
        <v>2</v>
      </c>
      <c r="C900" s="78">
        <v>34</v>
      </c>
      <c r="D900" s="78">
        <f t="shared" si="195"/>
        <v>55</v>
      </c>
      <c r="E900" s="79">
        <f t="shared" si="196"/>
        <v>60</v>
      </c>
      <c r="F900" s="79">
        <v>14</v>
      </c>
      <c r="G900" s="79">
        <f t="shared" si="197"/>
        <v>16</v>
      </c>
      <c r="H900" s="79">
        <f t="shared" si="198"/>
        <v>21</v>
      </c>
      <c r="I900" s="80">
        <v>1054.72</v>
      </c>
      <c r="J900" s="80">
        <f>'Fator aplicado no salr'!$I$33*I900</f>
        <v>932.39780075615067</v>
      </c>
      <c r="K900" s="79">
        <f t="shared" si="199"/>
        <v>21</v>
      </c>
      <c r="L900" s="92">
        <f t="shared" si="200"/>
        <v>0.29415540272272056</v>
      </c>
      <c r="M900" s="79">
        <f t="shared" si="201"/>
        <v>55</v>
      </c>
      <c r="N900" s="79">
        <f>VLOOKUP(D900,'IBGE 2014'!$A$9:$I$120,3,0)/VLOOKUP(C900,'IBGE 2014'!$A$9:$I$120,3,0)</f>
        <v>0.92081148122978385</v>
      </c>
      <c r="O900" s="79">
        <f>VLOOKUP(D900,'IBGE 2014'!$A$9:$I$120,6,0)</f>
        <v>12.461864196915771</v>
      </c>
      <c r="P900" s="80">
        <f t="shared" si="202"/>
        <v>40914.303475305969</v>
      </c>
      <c r="Q900" s="80">
        <f t="shared" si="203"/>
        <v>61906.790399999998</v>
      </c>
      <c r="R900" s="80">
        <f t="shared" si="204"/>
        <v>-20992.486924694029</v>
      </c>
      <c r="S900" s="80">
        <f t="shared" si="205"/>
        <v>20</v>
      </c>
      <c r="T900" s="80">
        <f t="shared" si="206"/>
        <v>0.31180472688608379</v>
      </c>
      <c r="U900" s="80">
        <f>VLOOKUP(D900,'IBGE 2014'!$A$9:$I$120,3,0)/VLOOKUP(C900+1,'IBGE 2014'!$A$9:$I$120,3,0)</f>
        <v>0.92265120953569657</v>
      </c>
      <c r="V900" s="80">
        <f t="shared" si="207"/>
        <v>43455.810771047785</v>
      </c>
      <c r="W900" s="80">
        <f t="shared" si="208"/>
        <v>58958.847999999998</v>
      </c>
      <c r="X900" s="80">
        <f t="shared" si="209"/>
        <v>-15503.037228952213</v>
      </c>
      <c r="Y900" s="120"/>
    </row>
    <row r="901" spans="1:25">
      <c r="A901" s="77">
        <v>889</v>
      </c>
      <c r="B901" s="79">
        <v>1</v>
      </c>
      <c r="C901" s="78">
        <v>44</v>
      </c>
      <c r="D901" s="78">
        <f t="shared" si="195"/>
        <v>65</v>
      </c>
      <c r="E901" s="79">
        <f t="shared" si="196"/>
        <v>65</v>
      </c>
      <c r="F901" s="79">
        <v>14</v>
      </c>
      <c r="G901" s="79">
        <f t="shared" si="197"/>
        <v>21</v>
      </c>
      <c r="H901" s="79">
        <f t="shared" si="198"/>
        <v>21</v>
      </c>
      <c r="I901" s="80">
        <v>1150.5999999999999</v>
      </c>
      <c r="J901" s="80">
        <f>'Fator aplicado no salr'!$I$33*I901</f>
        <v>1017.1580225557749</v>
      </c>
      <c r="K901" s="79">
        <f t="shared" si="199"/>
        <v>21</v>
      </c>
      <c r="L901" s="92">
        <f t="shared" si="200"/>
        <v>0.29415540272272056</v>
      </c>
      <c r="M901" s="79">
        <f t="shared" si="201"/>
        <v>65</v>
      </c>
      <c r="N901" s="79">
        <f>VLOOKUP(D901,'IBGE 2014'!$A$9:$I$120,3,0)/VLOOKUP(C901,'IBGE 2014'!$A$9:$I$120,3,0)</f>
        <v>0.84519931247146785</v>
      </c>
      <c r="O901" s="79">
        <f>VLOOKUP(D901,'IBGE 2014'!$A$9:$I$120,6,0)</f>
        <v>10.361611814973374</v>
      </c>
      <c r="P901" s="80">
        <f t="shared" si="202"/>
        <v>34063.954470597651</v>
      </c>
      <c r="Q901" s="80">
        <f t="shared" si="203"/>
        <v>67534.46699999999</v>
      </c>
      <c r="R901" s="80">
        <f t="shared" si="204"/>
        <v>-33470.512529402338</v>
      </c>
      <c r="S901" s="80">
        <f t="shared" si="205"/>
        <v>20</v>
      </c>
      <c r="T901" s="80">
        <f t="shared" si="206"/>
        <v>0.31180472688608379</v>
      </c>
      <c r="U901" s="80">
        <f>VLOOKUP(D901,'IBGE 2014'!$A$9:$I$120,3,0)/VLOOKUP(C901+1,'IBGE 2014'!$A$9:$I$120,3,0)</f>
        <v>0.84816119192951867</v>
      </c>
      <c r="V901" s="80">
        <f t="shared" si="207"/>
        <v>36234.326302987502</v>
      </c>
      <c r="W901" s="80">
        <f t="shared" si="208"/>
        <v>64318.539999999994</v>
      </c>
      <c r="X901" s="80">
        <f t="shared" si="209"/>
        <v>-28084.213697012492</v>
      </c>
      <c r="Y901" s="120"/>
    </row>
    <row r="902" spans="1:25">
      <c r="A902" s="77">
        <v>890</v>
      </c>
      <c r="B902" s="79">
        <v>1</v>
      </c>
      <c r="C902" s="78">
        <v>48</v>
      </c>
      <c r="D902" s="78">
        <f t="shared" si="195"/>
        <v>65</v>
      </c>
      <c r="E902" s="79">
        <f t="shared" si="196"/>
        <v>65</v>
      </c>
      <c r="F902" s="79">
        <v>14</v>
      </c>
      <c r="G902" s="79">
        <f t="shared" si="197"/>
        <v>21</v>
      </c>
      <c r="H902" s="79">
        <f t="shared" si="198"/>
        <v>17</v>
      </c>
      <c r="I902" s="80">
        <v>1323.2</v>
      </c>
      <c r="J902" s="80">
        <f>'Fator aplicado no salr'!$I$33*I902</f>
        <v>1169.7405661792122</v>
      </c>
      <c r="K902" s="79">
        <f t="shared" si="199"/>
        <v>17</v>
      </c>
      <c r="L902" s="92">
        <f t="shared" si="200"/>
        <v>0.37136441859695613</v>
      </c>
      <c r="M902" s="79">
        <f t="shared" si="201"/>
        <v>65</v>
      </c>
      <c r="N902" s="79">
        <f>VLOOKUP(D902,'IBGE 2014'!$A$9:$I$120,3,0)/VLOOKUP(C902,'IBGE 2014'!$A$9:$I$120,3,0)</f>
        <v>0.85860131375862425</v>
      </c>
      <c r="O902" s="79">
        <f>VLOOKUP(D902,'IBGE 2014'!$A$9:$I$120,6,0)</f>
        <v>10.361611814973374</v>
      </c>
      <c r="P902" s="80">
        <f t="shared" si="202"/>
        <v>50240.281111567048</v>
      </c>
      <c r="Q902" s="80">
        <f t="shared" si="203"/>
        <v>62871.847999999998</v>
      </c>
      <c r="R902" s="80">
        <f t="shared" si="204"/>
        <v>-12631.56688843295</v>
      </c>
      <c r="S902" s="80">
        <f t="shared" si="205"/>
        <v>16</v>
      </c>
      <c r="T902" s="80">
        <f t="shared" si="206"/>
        <v>0.39364628371277355</v>
      </c>
      <c r="U902" s="80">
        <f>VLOOKUP(D902,'IBGE 2014'!$A$9:$I$120,3,0)/VLOOKUP(C902+1,'IBGE 2014'!$A$9:$I$120,3,0)</f>
        <v>0.86267016730913937</v>
      </c>
      <c r="V902" s="80">
        <f t="shared" si="207"/>
        <v>53507.068389857457</v>
      </c>
      <c r="W902" s="80">
        <f t="shared" si="208"/>
        <v>59173.504000000001</v>
      </c>
      <c r="X902" s="80">
        <f t="shared" si="209"/>
        <v>-5666.4356101425437</v>
      </c>
      <c r="Y902" s="120"/>
    </row>
    <row r="903" spans="1:25">
      <c r="A903" s="77">
        <v>891</v>
      </c>
      <c r="B903" s="79">
        <v>1</v>
      </c>
      <c r="C903" s="78">
        <v>40</v>
      </c>
      <c r="D903" s="78">
        <f t="shared" si="195"/>
        <v>61</v>
      </c>
      <c r="E903" s="79">
        <f t="shared" si="196"/>
        <v>65</v>
      </c>
      <c r="F903" s="79">
        <v>14</v>
      </c>
      <c r="G903" s="79">
        <f t="shared" si="197"/>
        <v>21</v>
      </c>
      <c r="H903" s="79">
        <f t="shared" si="198"/>
        <v>21</v>
      </c>
      <c r="I903" s="80">
        <v>1380.73</v>
      </c>
      <c r="J903" s="80">
        <f>'Fator aplicado no salr'!$I$33*I903</f>
        <v>1220.5984673070009</v>
      </c>
      <c r="K903" s="79">
        <f t="shared" si="199"/>
        <v>21</v>
      </c>
      <c r="L903" s="92">
        <f t="shared" si="200"/>
        <v>0.29415540272272056</v>
      </c>
      <c r="M903" s="79">
        <f t="shared" si="201"/>
        <v>61</v>
      </c>
      <c r="N903" s="79">
        <f>VLOOKUP(D903,'IBGE 2014'!$A$9:$I$120,3,0)/VLOOKUP(C903,'IBGE 2014'!$A$9:$I$120,3,0)</f>
        <v>0.88171798968809034</v>
      </c>
      <c r="O903" s="79">
        <f>VLOOKUP(D903,'IBGE 2014'!$A$9:$I$120,6,0)</f>
        <v>11.26894206432668</v>
      </c>
      <c r="P903" s="80">
        <f t="shared" si="202"/>
        <v>46377.341509038655</v>
      </c>
      <c r="Q903" s="80">
        <f t="shared" si="203"/>
        <v>81041.947349999988</v>
      </c>
      <c r="R903" s="80">
        <f t="shared" si="204"/>
        <v>-34664.605840961332</v>
      </c>
      <c r="S903" s="80">
        <f t="shared" si="205"/>
        <v>20</v>
      </c>
      <c r="T903" s="80">
        <f t="shared" si="206"/>
        <v>0.31180472688608379</v>
      </c>
      <c r="U903" s="80">
        <f>VLOOKUP(D903,'IBGE 2014'!$A$9:$I$120,3,0)/VLOOKUP(C903+1,'IBGE 2014'!$A$9:$I$120,3,0)</f>
        <v>0.88406398634470484</v>
      </c>
      <c r="V903" s="80">
        <f t="shared" si="207"/>
        <v>49290.782499013949</v>
      </c>
      <c r="W903" s="80">
        <f t="shared" si="208"/>
        <v>77182.807000000001</v>
      </c>
      <c r="X903" s="80">
        <f t="shared" si="209"/>
        <v>-27892.024500986052</v>
      </c>
      <c r="Y903" s="120"/>
    </row>
    <row r="904" spans="1:25">
      <c r="A904" s="77">
        <v>892</v>
      </c>
      <c r="B904" s="79">
        <v>1</v>
      </c>
      <c r="C904" s="78">
        <v>39</v>
      </c>
      <c r="D904" s="78">
        <f t="shared" si="195"/>
        <v>60</v>
      </c>
      <c r="E904" s="79">
        <f t="shared" si="196"/>
        <v>65</v>
      </c>
      <c r="F904" s="79">
        <v>14</v>
      </c>
      <c r="G904" s="79">
        <f t="shared" si="197"/>
        <v>21</v>
      </c>
      <c r="H904" s="79">
        <f t="shared" si="198"/>
        <v>21</v>
      </c>
      <c r="I904" s="80">
        <v>1380.73</v>
      </c>
      <c r="J904" s="80">
        <f>'Fator aplicado no salr'!$I$33*I904</f>
        <v>1220.5984673070009</v>
      </c>
      <c r="K904" s="79">
        <f t="shared" si="199"/>
        <v>21</v>
      </c>
      <c r="L904" s="92">
        <f t="shared" si="200"/>
        <v>0.29415540272272056</v>
      </c>
      <c r="M904" s="79">
        <f t="shared" si="201"/>
        <v>60</v>
      </c>
      <c r="N904" s="79">
        <f>VLOOKUP(D904,'IBGE 2014'!$A$9:$I$120,3,0)/VLOOKUP(C904,'IBGE 2014'!$A$9:$I$120,3,0)</f>
        <v>0.88939133636457135</v>
      </c>
      <c r="O904" s="79">
        <f>VLOOKUP(D904,'IBGE 2014'!$A$9:$I$120,6,0)</f>
        <v>11.482229001501651</v>
      </c>
      <c r="P904" s="80">
        <f t="shared" si="202"/>
        <v>47666.372311688887</v>
      </c>
      <c r="Q904" s="80">
        <f t="shared" si="203"/>
        <v>81041.947349999988</v>
      </c>
      <c r="R904" s="80">
        <f t="shared" si="204"/>
        <v>-33375.575038311101</v>
      </c>
      <c r="S904" s="80">
        <f t="shared" si="205"/>
        <v>20</v>
      </c>
      <c r="T904" s="80">
        <f t="shared" si="206"/>
        <v>0.31180472688608379</v>
      </c>
      <c r="U904" s="80">
        <f>VLOOKUP(D904,'IBGE 2014'!$A$9:$I$120,3,0)/VLOOKUP(C904+1,'IBGE 2014'!$A$9:$I$120,3,0)</f>
        <v>0.89162310837551761</v>
      </c>
      <c r="V904" s="80">
        <f t="shared" si="207"/>
        <v>50653.141700717031</v>
      </c>
      <c r="W904" s="80">
        <f t="shared" si="208"/>
        <v>77182.807000000001</v>
      </c>
      <c r="X904" s="80">
        <f t="shared" si="209"/>
        <v>-26529.665299282969</v>
      </c>
      <c r="Y904" s="120"/>
    </row>
    <row r="905" spans="1:25">
      <c r="A905" s="77">
        <v>893</v>
      </c>
      <c r="B905" s="79">
        <v>1</v>
      </c>
      <c r="C905" s="78">
        <v>54</v>
      </c>
      <c r="D905" s="78">
        <f t="shared" si="195"/>
        <v>70</v>
      </c>
      <c r="E905" s="79">
        <f t="shared" si="196"/>
        <v>65</v>
      </c>
      <c r="F905" s="79">
        <v>14</v>
      </c>
      <c r="G905" s="79">
        <f t="shared" si="197"/>
        <v>21</v>
      </c>
      <c r="H905" s="79">
        <f t="shared" si="198"/>
        <v>16</v>
      </c>
      <c r="I905" s="80">
        <v>1380.73</v>
      </c>
      <c r="J905" s="80">
        <f>'Fator aplicado no salr'!$I$33*I905</f>
        <v>1220.5984673070009</v>
      </c>
      <c r="K905" s="79">
        <f t="shared" si="199"/>
        <v>16</v>
      </c>
      <c r="L905" s="92">
        <f t="shared" si="200"/>
        <v>0.39364628371277355</v>
      </c>
      <c r="M905" s="79">
        <f t="shared" si="201"/>
        <v>70</v>
      </c>
      <c r="N905" s="79">
        <f>VLOOKUP(D905,'IBGE 2014'!$A$9:$I$120,3,0)/VLOOKUP(C905,'IBGE 2014'!$A$9:$I$120,3,0)</f>
        <v>0.80591419118490248</v>
      </c>
      <c r="O905" s="79">
        <f>VLOOKUP(D905,'IBGE 2014'!$A$9:$I$120,6,0)</f>
        <v>9.1340168195096396</v>
      </c>
      <c r="P905" s="80">
        <f t="shared" si="202"/>
        <v>45980.420492159727</v>
      </c>
      <c r="Q905" s="80">
        <f t="shared" si="203"/>
        <v>61746.245599999995</v>
      </c>
      <c r="R905" s="80">
        <f t="shared" si="204"/>
        <v>-15765.825107840268</v>
      </c>
      <c r="S905" s="80">
        <f t="shared" si="205"/>
        <v>15</v>
      </c>
      <c r="T905" s="80">
        <f t="shared" si="206"/>
        <v>0.41726506073553998</v>
      </c>
      <c r="U905" s="80">
        <f>VLOOKUP(D905,'IBGE 2014'!$A$9:$I$120,3,0)/VLOOKUP(C905+1,'IBGE 2014'!$A$9:$I$120,3,0)</f>
        <v>0.81183466248225811</v>
      </c>
      <c r="V905" s="80">
        <f t="shared" si="207"/>
        <v>49097.297867322544</v>
      </c>
      <c r="W905" s="80">
        <f t="shared" si="208"/>
        <v>57887.105249999993</v>
      </c>
      <c r="X905" s="80">
        <f t="shared" si="209"/>
        <v>-8789.8073826774489</v>
      </c>
      <c r="Y905" s="120"/>
    </row>
    <row r="906" spans="1:25">
      <c r="A906" s="77">
        <v>894</v>
      </c>
      <c r="B906" s="79">
        <v>1</v>
      </c>
      <c r="C906" s="78">
        <v>39</v>
      </c>
      <c r="D906" s="78">
        <f t="shared" si="195"/>
        <v>60</v>
      </c>
      <c r="E906" s="79">
        <f t="shared" si="196"/>
        <v>65</v>
      </c>
      <c r="F906" s="79">
        <v>14</v>
      </c>
      <c r="G906" s="79">
        <f t="shared" si="197"/>
        <v>21</v>
      </c>
      <c r="H906" s="79">
        <f t="shared" si="198"/>
        <v>21</v>
      </c>
      <c r="I906" s="80">
        <v>1380.73</v>
      </c>
      <c r="J906" s="80">
        <f>'Fator aplicado no salr'!$I$33*I906</f>
        <v>1220.5984673070009</v>
      </c>
      <c r="K906" s="79">
        <f t="shared" si="199"/>
        <v>21</v>
      </c>
      <c r="L906" s="92">
        <f t="shared" si="200"/>
        <v>0.29415540272272056</v>
      </c>
      <c r="M906" s="79">
        <f t="shared" si="201"/>
        <v>60</v>
      </c>
      <c r="N906" s="79">
        <f>VLOOKUP(D906,'IBGE 2014'!$A$9:$I$120,3,0)/VLOOKUP(C906,'IBGE 2014'!$A$9:$I$120,3,0)</f>
        <v>0.88939133636457135</v>
      </c>
      <c r="O906" s="79">
        <f>VLOOKUP(D906,'IBGE 2014'!$A$9:$I$120,6,0)</f>
        <v>11.482229001501651</v>
      </c>
      <c r="P906" s="80">
        <f t="shared" si="202"/>
        <v>47666.372311688887</v>
      </c>
      <c r="Q906" s="80">
        <f t="shared" si="203"/>
        <v>81041.947349999988</v>
      </c>
      <c r="R906" s="80">
        <f t="shared" si="204"/>
        <v>-33375.575038311101</v>
      </c>
      <c r="S906" s="80">
        <f t="shared" si="205"/>
        <v>20</v>
      </c>
      <c r="T906" s="80">
        <f t="shared" si="206"/>
        <v>0.31180472688608379</v>
      </c>
      <c r="U906" s="80">
        <f>VLOOKUP(D906,'IBGE 2014'!$A$9:$I$120,3,0)/VLOOKUP(C906+1,'IBGE 2014'!$A$9:$I$120,3,0)</f>
        <v>0.89162310837551761</v>
      </c>
      <c r="V906" s="80">
        <f t="shared" si="207"/>
        <v>50653.141700717031</v>
      </c>
      <c r="W906" s="80">
        <f t="shared" si="208"/>
        <v>77182.807000000001</v>
      </c>
      <c r="X906" s="80">
        <f t="shared" si="209"/>
        <v>-26529.665299282969</v>
      </c>
      <c r="Y906" s="120"/>
    </row>
    <row r="907" spans="1:25">
      <c r="A907" s="77">
        <v>895</v>
      </c>
      <c r="B907" s="79">
        <v>1</v>
      </c>
      <c r="C907" s="78">
        <v>39</v>
      </c>
      <c r="D907" s="78">
        <f t="shared" si="195"/>
        <v>60</v>
      </c>
      <c r="E907" s="79">
        <f t="shared" si="196"/>
        <v>65</v>
      </c>
      <c r="F907" s="79">
        <v>14</v>
      </c>
      <c r="G907" s="79">
        <f t="shared" si="197"/>
        <v>21</v>
      </c>
      <c r="H907" s="79">
        <f t="shared" si="198"/>
        <v>21</v>
      </c>
      <c r="I907" s="80">
        <v>1054.72</v>
      </c>
      <c r="J907" s="80">
        <f>'Fator aplicado no salr'!$I$33*I907</f>
        <v>932.39780075615067</v>
      </c>
      <c r="K907" s="79">
        <f t="shared" si="199"/>
        <v>21</v>
      </c>
      <c r="L907" s="92">
        <f t="shared" si="200"/>
        <v>0.29415540272272056</v>
      </c>
      <c r="M907" s="79">
        <f t="shared" si="201"/>
        <v>60</v>
      </c>
      <c r="N907" s="79">
        <f>VLOOKUP(D907,'IBGE 2014'!$A$9:$I$120,3,0)/VLOOKUP(C907,'IBGE 2014'!$A$9:$I$120,3,0)</f>
        <v>0.88939133636457135</v>
      </c>
      <c r="O907" s="79">
        <f>VLOOKUP(D907,'IBGE 2014'!$A$9:$I$120,6,0)</f>
        <v>11.482229001501651</v>
      </c>
      <c r="P907" s="80">
        <f t="shared" si="202"/>
        <v>36411.663543621493</v>
      </c>
      <c r="Q907" s="80">
        <f t="shared" si="203"/>
        <v>61906.790399999998</v>
      </c>
      <c r="R907" s="80">
        <f t="shared" si="204"/>
        <v>-25495.126856378505</v>
      </c>
      <c r="S907" s="80">
        <f t="shared" si="205"/>
        <v>20</v>
      </c>
      <c r="T907" s="80">
        <f t="shared" si="206"/>
        <v>0.31180472688608379</v>
      </c>
      <c r="U907" s="80">
        <f>VLOOKUP(D907,'IBGE 2014'!$A$9:$I$120,3,0)/VLOOKUP(C907+1,'IBGE 2014'!$A$9:$I$120,3,0)</f>
        <v>0.89162310837551761</v>
      </c>
      <c r="V907" s="80">
        <f t="shared" si="207"/>
        <v>38693.214179876057</v>
      </c>
      <c r="W907" s="80">
        <f t="shared" si="208"/>
        <v>58958.847999999998</v>
      </c>
      <c r="X907" s="80">
        <f t="shared" si="209"/>
        <v>-20265.633820123941</v>
      </c>
      <c r="Y907" s="120"/>
    </row>
    <row r="908" spans="1:25">
      <c r="A908" s="77">
        <v>896</v>
      </c>
      <c r="B908" s="79">
        <v>1</v>
      </c>
      <c r="C908" s="78">
        <v>53</v>
      </c>
      <c r="D908" s="78">
        <f t="shared" si="195"/>
        <v>70</v>
      </c>
      <c r="E908" s="79">
        <f t="shared" si="196"/>
        <v>65</v>
      </c>
      <c r="F908" s="79">
        <v>14</v>
      </c>
      <c r="G908" s="79">
        <f t="shared" si="197"/>
        <v>21</v>
      </c>
      <c r="H908" s="79">
        <f t="shared" si="198"/>
        <v>17</v>
      </c>
      <c r="I908" s="80">
        <v>1345.25</v>
      </c>
      <c r="J908" s="80">
        <f>'Fator aplicado no salr'!$I$33*I908</f>
        <v>1189.2332955355087</v>
      </c>
      <c r="K908" s="79">
        <f t="shared" si="199"/>
        <v>17</v>
      </c>
      <c r="L908" s="92">
        <f t="shared" si="200"/>
        <v>0.37136441859695613</v>
      </c>
      <c r="M908" s="79">
        <f t="shared" si="201"/>
        <v>70</v>
      </c>
      <c r="N908" s="79">
        <f>VLOOKUP(D908,'IBGE 2014'!$A$9:$I$120,3,0)/VLOOKUP(C908,'IBGE 2014'!$A$9:$I$120,3,0)</f>
        <v>0.80044023808591946</v>
      </c>
      <c r="O908" s="79">
        <f>VLOOKUP(D908,'IBGE 2014'!$A$9:$I$120,6,0)</f>
        <v>9.1340168195096396</v>
      </c>
      <c r="P908" s="80">
        <f t="shared" si="202"/>
        <v>41976.035851599474</v>
      </c>
      <c r="Q908" s="80">
        <f t="shared" si="203"/>
        <v>63919.553749999999</v>
      </c>
      <c r="R908" s="80">
        <f t="shared" si="204"/>
        <v>-21943.517898400525</v>
      </c>
      <c r="S908" s="80">
        <f t="shared" si="205"/>
        <v>16</v>
      </c>
      <c r="T908" s="80">
        <f t="shared" si="206"/>
        <v>0.39364628371277355</v>
      </c>
      <c r="U908" s="80">
        <f>VLOOKUP(D908,'IBGE 2014'!$A$9:$I$120,3,0)/VLOOKUP(C908+1,'IBGE 2014'!$A$9:$I$120,3,0)</f>
        <v>0.80591419118490248</v>
      </c>
      <c r="V908" s="80">
        <f t="shared" si="207"/>
        <v>44798.882234092009</v>
      </c>
      <c r="W908" s="80">
        <f t="shared" si="208"/>
        <v>60159.58</v>
      </c>
      <c r="X908" s="80">
        <f t="shared" si="209"/>
        <v>-15360.697765907993</v>
      </c>
      <c r="Y908" s="120"/>
    </row>
    <row r="909" spans="1:25">
      <c r="A909" s="77">
        <v>897</v>
      </c>
      <c r="B909" s="79">
        <v>1</v>
      </c>
      <c r="C909" s="78">
        <v>54</v>
      </c>
      <c r="D909" s="78">
        <f t="shared" si="195"/>
        <v>70</v>
      </c>
      <c r="E909" s="79">
        <f t="shared" si="196"/>
        <v>65</v>
      </c>
      <c r="F909" s="79">
        <v>14</v>
      </c>
      <c r="G909" s="79">
        <f t="shared" si="197"/>
        <v>21</v>
      </c>
      <c r="H909" s="79">
        <f t="shared" si="198"/>
        <v>16</v>
      </c>
      <c r="I909" s="80">
        <v>1265.67</v>
      </c>
      <c r="J909" s="80">
        <f>'Fator aplicado no salr'!$I$33*I909</f>
        <v>1118.8826650514234</v>
      </c>
      <c r="K909" s="79">
        <f t="shared" si="199"/>
        <v>16</v>
      </c>
      <c r="L909" s="92">
        <f t="shared" si="200"/>
        <v>0.39364628371277355</v>
      </c>
      <c r="M909" s="79">
        <f t="shared" si="201"/>
        <v>70</v>
      </c>
      <c r="N909" s="79">
        <f>VLOOKUP(D909,'IBGE 2014'!$A$9:$I$120,3,0)/VLOOKUP(C909,'IBGE 2014'!$A$9:$I$120,3,0)</f>
        <v>0.80591419118490248</v>
      </c>
      <c r="O909" s="79">
        <f>VLOOKUP(D909,'IBGE 2014'!$A$9:$I$120,6,0)</f>
        <v>9.1340168195096396</v>
      </c>
      <c r="P909" s="80">
        <f t="shared" si="202"/>
        <v>42148.74653575413</v>
      </c>
      <c r="Q909" s="80">
        <f t="shared" si="203"/>
        <v>56600.762400000007</v>
      </c>
      <c r="R909" s="80">
        <f t="shared" si="204"/>
        <v>-14452.015864245877</v>
      </c>
      <c r="S909" s="80">
        <f t="shared" si="205"/>
        <v>15</v>
      </c>
      <c r="T909" s="80">
        <f t="shared" si="206"/>
        <v>0.41726506073553998</v>
      </c>
      <c r="U909" s="80">
        <f>VLOOKUP(D909,'IBGE 2014'!$A$9:$I$120,3,0)/VLOOKUP(C909+1,'IBGE 2014'!$A$9:$I$120,3,0)</f>
        <v>0.81183466248225811</v>
      </c>
      <c r="V909" s="80">
        <f t="shared" si="207"/>
        <v>45005.886010830596</v>
      </c>
      <c r="W909" s="80">
        <f t="shared" si="208"/>
        <v>53063.214750000006</v>
      </c>
      <c r="X909" s="80">
        <f t="shared" si="209"/>
        <v>-8057.3287391694103</v>
      </c>
      <c r="Y909" s="120"/>
    </row>
    <row r="910" spans="1:25">
      <c r="A910" s="77">
        <v>898</v>
      </c>
      <c r="B910" s="79">
        <v>1</v>
      </c>
      <c r="C910" s="78">
        <v>50</v>
      </c>
      <c r="D910" s="78">
        <f t="shared" ref="D910:D973" si="210">IF(IF(C910+G910&gt;70,70,IF(C910+G910&lt;E910,IF(B910=1,IF(C910+G910&lt;60,60,C910+G910),IF(C910+G910&lt;55,55,C910+G910)),E910))&lt;C910,C910,IF(C910+G910&gt;70,70,IF(C910+G910&lt;E910,IF(B910=1,IF(C910+G910&lt;60,60,C910+G910),IF(C910+G910&lt;55,55,C910+G910)),E910)))</f>
        <v>70</v>
      </c>
      <c r="E910" s="79">
        <f t="shared" ref="E910:E973" si="211">IF(B910=1,65,60)</f>
        <v>65</v>
      </c>
      <c r="F910" s="79">
        <v>14</v>
      </c>
      <c r="G910" s="79">
        <f t="shared" ref="G910:G973" si="212">IF(B910=1,IF(35-F910&lt;=1,1,35-F910),IF(30-F910&lt;=1,1,30-F910))</f>
        <v>21</v>
      </c>
      <c r="H910" s="79">
        <f t="shared" ref="H910:H973" si="213">D910-C910</f>
        <v>20</v>
      </c>
      <c r="I910" s="80">
        <v>1334.23</v>
      </c>
      <c r="J910" s="80">
        <f>'Fator aplicado no salr'!$I$33*I910</f>
        <v>1179.4913509773958</v>
      </c>
      <c r="K910" s="79">
        <f t="shared" ref="K910:K973" si="214">H910</f>
        <v>20</v>
      </c>
      <c r="L910" s="92">
        <f t="shared" ref="L910:L973" si="215">(1/(1+$F$6))^K910</f>
        <v>0.31180472688608379</v>
      </c>
      <c r="M910" s="79">
        <f t="shared" ref="M910:M973" si="216">D910</f>
        <v>70</v>
      </c>
      <c r="N910" s="79">
        <f>VLOOKUP(D910,'IBGE 2014'!$A$9:$I$120,3,0)/VLOOKUP(C910,'IBGE 2014'!$A$9:$I$120,3,0)</f>
        <v>0.78638304548291271</v>
      </c>
      <c r="O910" s="79">
        <f>VLOOKUP(D910,'IBGE 2014'!$A$9:$I$120,6,0)</f>
        <v>9.1340168195096396</v>
      </c>
      <c r="P910" s="80">
        <f t="shared" ref="P910:P973" si="217">J910*L910*N910*O910*13</f>
        <v>34341.301946824802</v>
      </c>
      <c r="Q910" s="80">
        <f t="shared" ref="Q910:Q973" si="218">0.215*I910*13*H910+IF(J910&gt;5839.45,0.11*(J910-5839.45)*O910*N910*L910*13,0)</f>
        <v>74583.456999999995</v>
      </c>
      <c r="R910" s="80">
        <f t="shared" ref="R910:R973" si="219">P910-Q910</f>
        <v>-40242.155053175193</v>
      </c>
      <c r="S910" s="80">
        <f t="shared" ref="S910:S973" si="220">IF(K910=0,0,K910-1)</f>
        <v>19</v>
      </c>
      <c r="T910" s="80">
        <f t="shared" ref="T910:T973" si="221">(1/(1+$F$6))^S910</f>
        <v>0.33051301049924886</v>
      </c>
      <c r="U910" s="80">
        <f>VLOOKUP(D910,'IBGE 2014'!$A$9:$I$120,3,0)/VLOOKUP(C910+1,'IBGE 2014'!$A$9:$I$120,3,0)</f>
        <v>0.79070302512191992</v>
      </c>
      <c r="V910" s="80">
        <f t="shared" ref="V910:V973" si="222">J910*T910*U910*13*O910</f>
        <v>36601.752519299269</v>
      </c>
      <c r="W910" s="80">
        <f t="shared" ref="W910:W973" si="223">0.215*I910*13*S910+IF(J910&gt;5839.45,0.11*(J910-5839.45)*O910*U910*T910*13,0)</f>
        <v>70854.284149999992</v>
      </c>
      <c r="X910" s="80">
        <f t="shared" ref="X910:X973" si="224">V910-W910</f>
        <v>-34252.531630700723</v>
      </c>
      <c r="Y910" s="120"/>
    </row>
    <row r="911" spans="1:25">
      <c r="A911" s="77">
        <v>899</v>
      </c>
      <c r="B911" s="79">
        <v>1</v>
      </c>
      <c r="C911" s="78">
        <v>53</v>
      </c>
      <c r="D911" s="78">
        <f t="shared" si="210"/>
        <v>70</v>
      </c>
      <c r="E911" s="79">
        <f t="shared" si="211"/>
        <v>65</v>
      </c>
      <c r="F911" s="79">
        <v>14</v>
      </c>
      <c r="G911" s="79">
        <f t="shared" si="212"/>
        <v>21</v>
      </c>
      <c r="H911" s="79">
        <f t="shared" si="213"/>
        <v>17</v>
      </c>
      <c r="I911" s="80">
        <v>1294.43</v>
      </c>
      <c r="J911" s="80">
        <f>'Fator aplicado no salr'!$I$33*I911</f>
        <v>1144.3071954952823</v>
      </c>
      <c r="K911" s="79">
        <f t="shared" si="214"/>
        <v>17</v>
      </c>
      <c r="L911" s="92">
        <f t="shared" si="215"/>
        <v>0.37136441859695613</v>
      </c>
      <c r="M911" s="79">
        <f t="shared" si="216"/>
        <v>70</v>
      </c>
      <c r="N911" s="79">
        <f>VLOOKUP(D911,'IBGE 2014'!$A$9:$I$120,3,0)/VLOOKUP(C911,'IBGE 2014'!$A$9:$I$120,3,0)</f>
        <v>0.80044023808591946</v>
      </c>
      <c r="O911" s="79">
        <f>VLOOKUP(D911,'IBGE 2014'!$A$9:$I$120,6,0)</f>
        <v>9.1340168195096396</v>
      </c>
      <c r="P911" s="80">
        <f t="shared" si="217"/>
        <v>40390.291832288349</v>
      </c>
      <c r="Q911" s="80">
        <f t="shared" si="218"/>
        <v>61504.841450000007</v>
      </c>
      <c r="R911" s="80">
        <f t="shared" si="219"/>
        <v>-21114.549617711658</v>
      </c>
      <c r="S911" s="80">
        <f t="shared" si="220"/>
        <v>16</v>
      </c>
      <c r="T911" s="80">
        <f t="shared" si="221"/>
        <v>0.39364628371277355</v>
      </c>
      <c r="U911" s="80">
        <f>VLOOKUP(D911,'IBGE 2014'!$A$9:$I$120,3,0)/VLOOKUP(C911+1,'IBGE 2014'!$A$9:$I$120,3,0)</f>
        <v>0.80591419118490248</v>
      </c>
      <c r="V911" s="80">
        <f t="shared" si="222"/>
        <v>43106.498517209235</v>
      </c>
      <c r="W911" s="80">
        <f t="shared" si="223"/>
        <v>57886.909600000006</v>
      </c>
      <c r="X911" s="80">
        <f t="shared" si="224"/>
        <v>-14780.411082790772</v>
      </c>
      <c r="Y911" s="120"/>
    </row>
    <row r="912" spans="1:25">
      <c r="A912" s="77">
        <v>900</v>
      </c>
      <c r="B912" s="79">
        <v>1</v>
      </c>
      <c r="C912" s="78">
        <v>51</v>
      </c>
      <c r="D912" s="78">
        <f t="shared" si="210"/>
        <v>70</v>
      </c>
      <c r="E912" s="79">
        <f t="shared" si="211"/>
        <v>65</v>
      </c>
      <c r="F912" s="79">
        <v>14</v>
      </c>
      <c r="G912" s="79">
        <f t="shared" si="212"/>
        <v>21</v>
      </c>
      <c r="H912" s="79">
        <f t="shared" si="213"/>
        <v>19</v>
      </c>
      <c r="I912" s="80">
        <v>1054.72</v>
      </c>
      <c r="J912" s="80">
        <f>'Fator aplicado no salr'!$I$33*I912</f>
        <v>932.39780075615067</v>
      </c>
      <c r="K912" s="79">
        <f t="shared" si="214"/>
        <v>19</v>
      </c>
      <c r="L912" s="92">
        <f t="shared" si="215"/>
        <v>0.33051301049924886</v>
      </c>
      <c r="M912" s="79">
        <f t="shared" si="216"/>
        <v>70</v>
      </c>
      <c r="N912" s="79">
        <f>VLOOKUP(D912,'IBGE 2014'!$A$9:$I$120,3,0)/VLOOKUP(C912,'IBGE 2014'!$A$9:$I$120,3,0)</f>
        <v>0.79070302512191992</v>
      </c>
      <c r="O912" s="79">
        <f>VLOOKUP(D912,'IBGE 2014'!$A$9:$I$120,6,0)</f>
        <v>9.1340168195096396</v>
      </c>
      <c r="P912" s="80">
        <f t="shared" si="217"/>
        <v>28933.992203109905</v>
      </c>
      <c r="Q912" s="80">
        <f t="shared" si="218"/>
        <v>56010.905599999998</v>
      </c>
      <c r="R912" s="80">
        <f t="shared" si="219"/>
        <v>-27076.913396890093</v>
      </c>
      <c r="S912" s="80">
        <f t="shared" si="220"/>
        <v>18</v>
      </c>
      <c r="T912" s="80">
        <f t="shared" si="221"/>
        <v>0.35034379112920383</v>
      </c>
      <c r="U912" s="80">
        <f>VLOOKUP(D912,'IBGE 2014'!$A$9:$I$120,3,0)/VLOOKUP(C912+1,'IBGE 2014'!$A$9:$I$120,3,0)</f>
        <v>0.7953795781575006</v>
      </c>
      <c r="V912" s="80">
        <f t="shared" si="222"/>
        <v>30851.427310444251</v>
      </c>
      <c r="W912" s="80">
        <f t="shared" si="223"/>
        <v>53062.963199999998</v>
      </c>
      <c r="X912" s="80">
        <f t="shared" si="224"/>
        <v>-22211.535889555747</v>
      </c>
      <c r="Y912" s="120"/>
    </row>
    <row r="913" spans="1:25">
      <c r="A913" s="77">
        <v>901</v>
      </c>
      <c r="B913" s="79">
        <v>1</v>
      </c>
      <c r="C913" s="78">
        <v>42</v>
      </c>
      <c r="D913" s="78">
        <f t="shared" si="210"/>
        <v>63</v>
      </c>
      <c r="E913" s="79">
        <f t="shared" si="211"/>
        <v>65</v>
      </c>
      <c r="F913" s="79">
        <v>14</v>
      </c>
      <c r="G913" s="79">
        <f t="shared" si="212"/>
        <v>21</v>
      </c>
      <c r="H913" s="79">
        <f t="shared" si="213"/>
        <v>21</v>
      </c>
      <c r="I913" s="80">
        <v>1054.72</v>
      </c>
      <c r="J913" s="80">
        <f>'Fator aplicado no salr'!$I$33*I913</f>
        <v>932.39780075615067</v>
      </c>
      <c r="K913" s="79">
        <f t="shared" si="214"/>
        <v>21</v>
      </c>
      <c r="L913" s="92">
        <f t="shared" si="215"/>
        <v>0.29415540272272056</v>
      </c>
      <c r="M913" s="79">
        <f t="shared" si="216"/>
        <v>63</v>
      </c>
      <c r="N913" s="79">
        <f>VLOOKUP(D913,'IBGE 2014'!$A$9:$I$120,3,0)/VLOOKUP(C913,'IBGE 2014'!$A$9:$I$120,3,0)</f>
        <v>0.8647414409870342</v>
      </c>
      <c r="O913" s="79">
        <f>VLOOKUP(D913,'IBGE 2014'!$A$9:$I$120,6,0)</f>
        <v>10.825249101319233</v>
      </c>
      <c r="P913" s="80">
        <f t="shared" si="217"/>
        <v>33376.868919787092</v>
      </c>
      <c r="Q913" s="80">
        <f t="shared" si="218"/>
        <v>61906.790399999998</v>
      </c>
      <c r="R913" s="80">
        <f t="shared" si="219"/>
        <v>-28529.921480212906</v>
      </c>
      <c r="S913" s="80">
        <f t="shared" si="220"/>
        <v>20</v>
      </c>
      <c r="T913" s="80">
        <f t="shared" si="221"/>
        <v>0.31180472688608379</v>
      </c>
      <c r="U913" s="80">
        <f>VLOOKUP(D913,'IBGE 2014'!$A$9:$I$120,3,0)/VLOOKUP(C913+1,'IBGE 2014'!$A$9:$I$120,3,0)</f>
        <v>0.86735856442806991</v>
      </c>
      <c r="V913" s="80">
        <f t="shared" si="222"/>
        <v>35486.556378084737</v>
      </c>
      <c r="W913" s="80">
        <f t="shared" si="223"/>
        <v>58958.847999999998</v>
      </c>
      <c r="X913" s="80">
        <f t="shared" si="224"/>
        <v>-23472.291621915261</v>
      </c>
      <c r="Y913" s="120"/>
    </row>
    <row r="914" spans="1:25">
      <c r="A914" s="77">
        <v>902</v>
      </c>
      <c r="B914" s="79">
        <v>1</v>
      </c>
      <c r="C914" s="78">
        <v>61</v>
      </c>
      <c r="D914" s="78">
        <f t="shared" si="210"/>
        <v>70</v>
      </c>
      <c r="E914" s="79">
        <f t="shared" si="211"/>
        <v>65</v>
      </c>
      <c r="F914" s="79">
        <v>14</v>
      </c>
      <c r="G914" s="79">
        <f t="shared" si="212"/>
        <v>21</v>
      </c>
      <c r="H914" s="79">
        <f t="shared" si="213"/>
        <v>9</v>
      </c>
      <c r="I914" s="80">
        <v>1150.5999999999999</v>
      </c>
      <c r="J914" s="80">
        <f>'Fator aplicado no salr'!$I$33*I914</f>
        <v>1017.1580225557749</v>
      </c>
      <c r="K914" s="79">
        <f t="shared" si="214"/>
        <v>9</v>
      </c>
      <c r="L914" s="92">
        <f t="shared" si="215"/>
        <v>0.59189846353002462</v>
      </c>
      <c r="M914" s="79">
        <f t="shared" si="216"/>
        <v>70</v>
      </c>
      <c r="N914" s="79">
        <f>VLOOKUP(D914,'IBGE 2014'!$A$9:$I$120,3,0)/VLOOKUP(C914,'IBGE 2014'!$A$9:$I$120,3,0)</f>
        <v>0.85922071543303169</v>
      </c>
      <c r="O914" s="79">
        <f>VLOOKUP(D914,'IBGE 2014'!$A$9:$I$120,6,0)</f>
        <v>9.1340168195096396</v>
      </c>
      <c r="P914" s="80">
        <f t="shared" si="217"/>
        <v>61425.052998344472</v>
      </c>
      <c r="Q914" s="80">
        <f t="shared" si="218"/>
        <v>28943.342999999997</v>
      </c>
      <c r="R914" s="80">
        <f t="shared" si="219"/>
        <v>32481.709998344475</v>
      </c>
      <c r="S914" s="80">
        <f t="shared" si="220"/>
        <v>8</v>
      </c>
      <c r="T914" s="80">
        <f t="shared" si="221"/>
        <v>0.62741237134182615</v>
      </c>
      <c r="U914" s="80">
        <f>VLOOKUP(D914,'IBGE 2014'!$A$9:$I$120,3,0)/VLOOKUP(C914+1,'IBGE 2014'!$A$9:$I$120,3,0)</f>
        <v>0.86959219073996574</v>
      </c>
      <c r="V914" s="80">
        <f t="shared" si="222"/>
        <v>65896.492217139501</v>
      </c>
      <c r="W914" s="80">
        <f t="shared" si="223"/>
        <v>25727.415999999997</v>
      </c>
      <c r="X914" s="80">
        <f t="shared" si="224"/>
        <v>40169.076217139504</v>
      </c>
      <c r="Y914" s="120"/>
    </row>
    <row r="915" spans="1:25">
      <c r="A915" s="77">
        <v>903</v>
      </c>
      <c r="B915" s="79">
        <v>2</v>
      </c>
      <c r="C915" s="78">
        <v>40</v>
      </c>
      <c r="D915" s="78">
        <f t="shared" si="210"/>
        <v>56</v>
      </c>
      <c r="E915" s="79">
        <f t="shared" si="211"/>
        <v>60</v>
      </c>
      <c r="F915" s="79">
        <v>14</v>
      </c>
      <c r="G915" s="79">
        <f t="shared" si="212"/>
        <v>16</v>
      </c>
      <c r="H915" s="79">
        <f t="shared" si="213"/>
        <v>16</v>
      </c>
      <c r="I915" s="80">
        <v>1054.72</v>
      </c>
      <c r="J915" s="80">
        <f>'Fator aplicado no salr'!$I$33*I915</f>
        <v>932.39780075615067</v>
      </c>
      <c r="K915" s="79">
        <f t="shared" si="214"/>
        <v>16</v>
      </c>
      <c r="L915" s="92">
        <f t="shared" si="215"/>
        <v>0.39364628371277355</v>
      </c>
      <c r="M915" s="79">
        <f t="shared" si="216"/>
        <v>56</v>
      </c>
      <c r="N915" s="79">
        <f>VLOOKUP(D915,'IBGE 2014'!$A$9:$I$120,3,0)/VLOOKUP(C915,'IBGE 2014'!$A$9:$I$120,3,0)</f>
        <v>0.92587014979931981</v>
      </c>
      <c r="O915" s="79">
        <f>VLOOKUP(D915,'IBGE 2014'!$A$9:$I$120,6,0)</f>
        <v>12.276875927517381</v>
      </c>
      <c r="P915" s="80">
        <f t="shared" si="217"/>
        <v>54236.130614126669</v>
      </c>
      <c r="Q915" s="80">
        <f t="shared" si="218"/>
        <v>47167.078399999999</v>
      </c>
      <c r="R915" s="80">
        <f t="shared" si="219"/>
        <v>7069.0522141266702</v>
      </c>
      <c r="S915" s="80">
        <f t="shared" si="220"/>
        <v>15</v>
      </c>
      <c r="T915" s="80">
        <f t="shared" si="221"/>
        <v>0.41726506073553998</v>
      </c>
      <c r="U915" s="80">
        <f>VLOOKUP(D915,'IBGE 2014'!$A$9:$I$120,3,0)/VLOOKUP(C915+1,'IBGE 2014'!$A$9:$I$120,3,0)</f>
        <v>0.92833362258913643</v>
      </c>
      <c r="V915" s="80">
        <f t="shared" si="222"/>
        <v>57643.263514102306</v>
      </c>
      <c r="W915" s="80">
        <f t="shared" si="223"/>
        <v>44219.135999999999</v>
      </c>
      <c r="X915" s="80">
        <f t="shared" si="224"/>
        <v>13424.127514102307</v>
      </c>
      <c r="Y915" s="120"/>
    </row>
    <row r="916" spans="1:25">
      <c r="A916" s="77">
        <v>904</v>
      </c>
      <c r="B916" s="79">
        <v>1</v>
      </c>
      <c r="C916" s="78">
        <v>45</v>
      </c>
      <c r="D916" s="78">
        <f t="shared" si="210"/>
        <v>65</v>
      </c>
      <c r="E916" s="79">
        <f t="shared" si="211"/>
        <v>65</v>
      </c>
      <c r="F916" s="79">
        <v>14</v>
      </c>
      <c r="G916" s="79">
        <f t="shared" si="212"/>
        <v>21</v>
      </c>
      <c r="H916" s="79">
        <f t="shared" si="213"/>
        <v>20</v>
      </c>
      <c r="I916" s="80">
        <v>1054.72</v>
      </c>
      <c r="J916" s="80">
        <f>'Fator aplicado no salr'!$I$33*I916</f>
        <v>932.39780075615067</v>
      </c>
      <c r="K916" s="79">
        <f t="shared" si="214"/>
        <v>20</v>
      </c>
      <c r="L916" s="92">
        <f t="shared" si="215"/>
        <v>0.31180472688608379</v>
      </c>
      <c r="M916" s="79">
        <f t="shared" si="216"/>
        <v>65</v>
      </c>
      <c r="N916" s="79">
        <f>VLOOKUP(D916,'IBGE 2014'!$A$9:$I$120,3,0)/VLOOKUP(C916,'IBGE 2014'!$A$9:$I$120,3,0)</f>
        <v>0.84816119192951867</v>
      </c>
      <c r="O916" s="79">
        <f>VLOOKUP(D916,'IBGE 2014'!$A$9:$I$120,6,0)</f>
        <v>10.361611814973374</v>
      </c>
      <c r="P916" s="80">
        <f t="shared" si="217"/>
        <v>33214.9040833365</v>
      </c>
      <c r="Q916" s="80">
        <f t="shared" si="218"/>
        <v>58958.847999999998</v>
      </c>
      <c r="R916" s="80">
        <f t="shared" si="219"/>
        <v>-25743.943916663498</v>
      </c>
      <c r="S916" s="80">
        <f t="shared" si="220"/>
        <v>19</v>
      </c>
      <c r="T916" s="80">
        <f t="shared" si="221"/>
        <v>0.33051301049924886</v>
      </c>
      <c r="U916" s="80">
        <f>VLOOKUP(D916,'IBGE 2014'!$A$9:$I$120,3,0)/VLOOKUP(C916+1,'IBGE 2014'!$A$9:$I$120,3,0)</f>
        <v>0.85136830361096849</v>
      </c>
      <c r="V916" s="80">
        <f t="shared" si="222"/>
        <v>35340.927906029428</v>
      </c>
      <c r="W916" s="80">
        <f t="shared" si="223"/>
        <v>56010.905599999998</v>
      </c>
      <c r="X916" s="80">
        <f t="shared" si="224"/>
        <v>-20669.97769397057</v>
      </c>
      <c r="Y916" s="120"/>
    </row>
    <row r="917" spans="1:25">
      <c r="A917" s="77">
        <v>905</v>
      </c>
      <c r="B917" s="79">
        <v>2</v>
      </c>
      <c r="C917" s="78">
        <v>48</v>
      </c>
      <c r="D917" s="78">
        <f t="shared" si="210"/>
        <v>60</v>
      </c>
      <c r="E917" s="79">
        <f t="shared" si="211"/>
        <v>60</v>
      </c>
      <c r="F917" s="79">
        <v>14</v>
      </c>
      <c r="G917" s="79">
        <f t="shared" si="212"/>
        <v>16</v>
      </c>
      <c r="H917" s="79">
        <f t="shared" si="213"/>
        <v>12</v>
      </c>
      <c r="I917" s="80">
        <v>1153.51</v>
      </c>
      <c r="J917" s="80">
        <f>'Fator aplicado no salr'!$I$33*I917</f>
        <v>1019.7305324164018</v>
      </c>
      <c r="K917" s="79">
        <f t="shared" si="214"/>
        <v>12</v>
      </c>
      <c r="L917" s="92">
        <f t="shared" si="215"/>
        <v>0.49696936357700011</v>
      </c>
      <c r="M917" s="79">
        <f t="shared" si="216"/>
        <v>60</v>
      </c>
      <c r="N917" s="79">
        <f>VLOOKUP(D917,'IBGE 2014'!$A$9:$I$120,3,0)/VLOOKUP(C917,'IBGE 2014'!$A$9:$I$120,3,0)</f>
        <v>0.91646859270948466</v>
      </c>
      <c r="O917" s="79">
        <f>VLOOKUP(D917,'IBGE 2014'!$A$9:$I$120,6,0)</f>
        <v>11.482229001501651</v>
      </c>
      <c r="P917" s="80">
        <f t="shared" si="217"/>
        <v>69326.964135328279</v>
      </c>
      <c r="Q917" s="80">
        <f t="shared" si="218"/>
        <v>38688.725399999996</v>
      </c>
      <c r="R917" s="80">
        <f t="shared" si="219"/>
        <v>30638.238735328283</v>
      </c>
      <c r="S917" s="80">
        <f t="shared" si="220"/>
        <v>11</v>
      </c>
      <c r="T917" s="80">
        <f t="shared" si="221"/>
        <v>0.52678752539162021</v>
      </c>
      <c r="U917" s="80">
        <f>VLOOKUP(D917,'IBGE 2014'!$A$9:$I$120,3,0)/VLOOKUP(C917+1,'IBGE 2014'!$A$9:$I$120,3,0)</f>
        <v>0.92081167538083242</v>
      </c>
      <c r="V917" s="80">
        <f t="shared" si="222"/>
        <v>73834.82992486986</v>
      </c>
      <c r="W917" s="80">
        <f t="shared" si="223"/>
        <v>35464.664949999998</v>
      </c>
      <c r="X917" s="80">
        <f t="shared" si="224"/>
        <v>38370.164974869862</v>
      </c>
      <c r="Y917" s="120"/>
    </row>
    <row r="918" spans="1:25">
      <c r="A918" s="77">
        <v>906</v>
      </c>
      <c r="B918" s="79">
        <v>2</v>
      </c>
      <c r="C918" s="78">
        <v>45</v>
      </c>
      <c r="D918" s="78">
        <f t="shared" si="210"/>
        <v>60</v>
      </c>
      <c r="E918" s="79">
        <f t="shared" si="211"/>
        <v>60</v>
      </c>
      <c r="F918" s="79">
        <v>14</v>
      </c>
      <c r="G918" s="79">
        <f t="shared" si="212"/>
        <v>16</v>
      </c>
      <c r="H918" s="79">
        <f t="shared" si="213"/>
        <v>15</v>
      </c>
      <c r="I918" s="80">
        <v>1054.72</v>
      </c>
      <c r="J918" s="80">
        <f>'Fator aplicado no salr'!$I$33*I918</f>
        <v>932.39780075615067</v>
      </c>
      <c r="K918" s="79">
        <f t="shared" si="214"/>
        <v>15</v>
      </c>
      <c r="L918" s="92">
        <f t="shared" si="215"/>
        <v>0.41726506073553998</v>
      </c>
      <c r="M918" s="79">
        <f t="shared" si="216"/>
        <v>60</v>
      </c>
      <c r="N918" s="79">
        <f>VLOOKUP(D918,'IBGE 2014'!$A$9:$I$120,3,0)/VLOOKUP(C918,'IBGE 2014'!$A$9:$I$120,3,0)</f>
        <v>0.90532483645484907</v>
      </c>
      <c r="O918" s="79">
        <f>VLOOKUP(D918,'IBGE 2014'!$A$9:$I$120,6,0)</f>
        <v>11.482229001501651</v>
      </c>
      <c r="P918" s="80">
        <f t="shared" si="217"/>
        <v>52575.96502621493</v>
      </c>
      <c r="Q918" s="80">
        <f t="shared" si="218"/>
        <v>44219.135999999999</v>
      </c>
      <c r="R918" s="80">
        <f t="shared" si="219"/>
        <v>8356.8290262149312</v>
      </c>
      <c r="S918" s="80">
        <f t="shared" si="220"/>
        <v>14</v>
      </c>
      <c r="T918" s="80">
        <f t="shared" si="221"/>
        <v>0.44230096437967248</v>
      </c>
      <c r="U918" s="80">
        <f>VLOOKUP(D918,'IBGE 2014'!$A$9:$I$120,3,0)/VLOOKUP(C918+1,'IBGE 2014'!$A$9:$I$120,3,0)</f>
        <v>0.90874809831371328</v>
      </c>
      <c r="V918" s="80">
        <f t="shared" si="222"/>
        <v>55941.254110487214</v>
      </c>
      <c r="W918" s="80">
        <f t="shared" si="223"/>
        <v>41271.193599999999</v>
      </c>
      <c r="X918" s="80">
        <f t="shared" si="224"/>
        <v>14670.060510487216</v>
      </c>
      <c r="Y918" s="120"/>
    </row>
    <row r="919" spans="1:25">
      <c r="A919" s="77">
        <v>907</v>
      </c>
      <c r="B919" s="79">
        <v>1</v>
      </c>
      <c r="C919" s="78">
        <v>38</v>
      </c>
      <c r="D919" s="78">
        <f t="shared" si="210"/>
        <v>60</v>
      </c>
      <c r="E919" s="79">
        <f t="shared" si="211"/>
        <v>65</v>
      </c>
      <c r="F919" s="79">
        <v>14</v>
      </c>
      <c r="G919" s="79">
        <f t="shared" si="212"/>
        <v>21</v>
      </c>
      <c r="H919" s="79">
        <f t="shared" si="213"/>
        <v>22</v>
      </c>
      <c r="I919" s="80">
        <v>1150.5999999999999</v>
      </c>
      <c r="J919" s="80">
        <f>'Fator aplicado no salr'!$I$33*I919</f>
        <v>1017.1580225557749</v>
      </c>
      <c r="K919" s="79">
        <f t="shared" si="214"/>
        <v>22</v>
      </c>
      <c r="L919" s="92">
        <f t="shared" si="215"/>
        <v>0.27750509690822689</v>
      </c>
      <c r="M919" s="79">
        <f t="shared" si="216"/>
        <v>60</v>
      </c>
      <c r="N919" s="79">
        <f>VLOOKUP(D919,'IBGE 2014'!$A$9:$I$120,3,0)/VLOOKUP(C919,'IBGE 2014'!$A$9:$I$120,3,0)</f>
        <v>0.88728540130642519</v>
      </c>
      <c r="O919" s="79">
        <f>VLOOKUP(D919,'IBGE 2014'!$A$9:$I$120,6,0)</f>
        <v>11.482229001501651</v>
      </c>
      <c r="P919" s="80">
        <f t="shared" si="217"/>
        <v>37384.561030804703</v>
      </c>
      <c r="Q919" s="80">
        <f t="shared" si="218"/>
        <v>70750.394</v>
      </c>
      <c r="R919" s="80">
        <f t="shared" si="219"/>
        <v>-33365.832969195297</v>
      </c>
      <c r="S919" s="80">
        <f t="shared" si="220"/>
        <v>21</v>
      </c>
      <c r="T919" s="80">
        <f t="shared" si="221"/>
        <v>0.29415540272272056</v>
      </c>
      <c r="U919" s="80">
        <f>VLOOKUP(D919,'IBGE 2014'!$A$9:$I$120,3,0)/VLOOKUP(C919+1,'IBGE 2014'!$A$9:$I$120,3,0)</f>
        <v>0.88939133636457135</v>
      </c>
      <c r="V919" s="80">
        <f t="shared" si="222"/>
        <v>39721.689238177794</v>
      </c>
      <c r="W919" s="80">
        <f t="shared" si="223"/>
        <v>67534.46699999999</v>
      </c>
      <c r="X919" s="80">
        <f t="shared" si="224"/>
        <v>-27812.777761822195</v>
      </c>
      <c r="Y919" s="120"/>
    </row>
    <row r="920" spans="1:25">
      <c r="A920" s="77">
        <v>908</v>
      </c>
      <c r="B920" s="79">
        <v>1</v>
      </c>
      <c r="C920" s="78">
        <v>47</v>
      </c>
      <c r="D920" s="78">
        <f t="shared" si="210"/>
        <v>65</v>
      </c>
      <c r="E920" s="79">
        <f t="shared" si="211"/>
        <v>65</v>
      </c>
      <c r="F920" s="79">
        <v>14</v>
      </c>
      <c r="G920" s="79">
        <f t="shared" si="212"/>
        <v>21</v>
      </c>
      <c r="H920" s="79">
        <f t="shared" si="213"/>
        <v>18</v>
      </c>
      <c r="I920" s="80">
        <v>1380.73</v>
      </c>
      <c r="J920" s="80">
        <f>'Fator aplicado no salr'!$I$33*I920</f>
        <v>1220.5984673070009</v>
      </c>
      <c r="K920" s="79">
        <f t="shared" si="214"/>
        <v>18</v>
      </c>
      <c r="L920" s="92">
        <f t="shared" si="215"/>
        <v>0.35034379112920383</v>
      </c>
      <c r="M920" s="79">
        <f t="shared" si="216"/>
        <v>65</v>
      </c>
      <c r="N920" s="79">
        <f>VLOOKUP(D920,'IBGE 2014'!$A$9:$I$120,3,0)/VLOOKUP(C920,'IBGE 2014'!$A$9:$I$120,3,0)</f>
        <v>0.85484119100844658</v>
      </c>
      <c r="O920" s="79">
        <f>VLOOKUP(D920,'IBGE 2014'!$A$9:$I$120,6,0)</f>
        <v>10.361611814973374</v>
      </c>
      <c r="P920" s="80">
        <f t="shared" si="217"/>
        <v>49240.602300999934</v>
      </c>
      <c r="Q920" s="80">
        <f t="shared" si="218"/>
        <v>69464.526299999998</v>
      </c>
      <c r="R920" s="80">
        <f t="shared" si="219"/>
        <v>-20223.923999000064</v>
      </c>
      <c r="S920" s="80">
        <f t="shared" si="220"/>
        <v>17</v>
      </c>
      <c r="T920" s="80">
        <f t="shared" si="221"/>
        <v>0.37136441859695613</v>
      </c>
      <c r="U920" s="80">
        <f>VLOOKUP(D920,'IBGE 2014'!$A$9:$I$120,3,0)/VLOOKUP(C920+1,'IBGE 2014'!$A$9:$I$120,3,0)</f>
        <v>0.85860131375862425</v>
      </c>
      <c r="V920" s="80">
        <f t="shared" si="222"/>
        <v>52424.624651733648</v>
      </c>
      <c r="W920" s="80">
        <f t="shared" si="223"/>
        <v>65605.385949999996</v>
      </c>
      <c r="X920" s="80">
        <f t="shared" si="224"/>
        <v>-13180.761298266349</v>
      </c>
      <c r="Y920" s="120"/>
    </row>
    <row r="921" spans="1:25">
      <c r="A921" s="77">
        <v>909</v>
      </c>
      <c r="B921" s="79">
        <v>1</v>
      </c>
      <c r="C921" s="78">
        <v>41</v>
      </c>
      <c r="D921" s="78">
        <f t="shared" si="210"/>
        <v>62</v>
      </c>
      <c r="E921" s="79">
        <f t="shared" si="211"/>
        <v>65</v>
      </c>
      <c r="F921" s="79">
        <v>14</v>
      </c>
      <c r="G921" s="79">
        <f t="shared" si="212"/>
        <v>21</v>
      </c>
      <c r="H921" s="79">
        <f t="shared" si="213"/>
        <v>21</v>
      </c>
      <c r="I921" s="80">
        <v>11410.19</v>
      </c>
      <c r="J921" s="80">
        <f>'Fator aplicado no salr'!$I$33*I921</f>
        <v>10086.881885438623</v>
      </c>
      <c r="K921" s="79">
        <f t="shared" si="214"/>
        <v>21</v>
      </c>
      <c r="L921" s="92">
        <f t="shared" si="215"/>
        <v>0.29415540272272056</v>
      </c>
      <c r="M921" s="79">
        <f t="shared" si="216"/>
        <v>62</v>
      </c>
      <c r="N921" s="79">
        <f>VLOOKUP(D921,'IBGE 2014'!$A$9:$I$120,3,0)/VLOOKUP(C921,'IBGE 2014'!$A$9:$I$120,3,0)</f>
        <v>0.87351990844041549</v>
      </c>
      <c r="O921" s="79">
        <f>VLOOKUP(D921,'IBGE 2014'!$A$9:$I$120,6,0)</f>
        <v>11.049834511016218</v>
      </c>
      <c r="P921" s="80">
        <f t="shared" si="217"/>
        <v>372310.85485535359</v>
      </c>
      <c r="Q921" s="80">
        <f t="shared" si="218"/>
        <v>686966.287584882</v>
      </c>
      <c r="R921" s="80">
        <f t="shared" si="219"/>
        <v>-314655.4327295284</v>
      </c>
      <c r="S921" s="80">
        <f t="shared" si="220"/>
        <v>20</v>
      </c>
      <c r="T921" s="80">
        <f t="shared" si="221"/>
        <v>0.31180472688608379</v>
      </c>
      <c r="U921" s="80">
        <f>VLOOKUP(D921,'IBGE 2014'!$A$9:$I$120,3,0)/VLOOKUP(C921+1,'IBGE 2014'!$A$9:$I$120,3,0)</f>
        <v>0.8759925485177471</v>
      </c>
      <c r="V921" s="80">
        <f t="shared" si="222"/>
        <v>395766.62571769825</v>
      </c>
      <c r="W921" s="80">
        <f t="shared" si="223"/>
        <v>656161.26188559143</v>
      </c>
      <c r="X921" s="80">
        <f t="shared" si="224"/>
        <v>-260394.63616789319</v>
      </c>
      <c r="Y921" s="120"/>
    </row>
    <row r="922" spans="1:25">
      <c r="A922" s="77">
        <v>910</v>
      </c>
      <c r="B922" s="79">
        <v>1</v>
      </c>
      <c r="C922" s="78">
        <v>35</v>
      </c>
      <c r="D922" s="78">
        <f t="shared" si="210"/>
        <v>60</v>
      </c>
      <c r="E922" s="79">
        <f t="shared" si="211"/>
        <v>65</v>
      </c>
      <c r="F922" s="79">
        <v>14</v>
      </c>
      <c r="G922" s="79">
        <f t="shared" si="212"/>
        <v>21</v>
      </c>
      <c r="H922" s="79">
        <f t="shared" si="213"/>
        <v>25</v>
      </c>
      <c r="I922" s="80">
        <v>1054.72</v>
      </c>
      <c r="J922" s="80">
        <f>'Fator aplicado no salr'!$I$33*I922</f>
        <v>932.39780075615067</v>
      </c>
      <c r="K922" s="79">
        <f t="shared" si="214"/>
        <v>25</v>
      </c>
      <c r="L922" s="92">
        <f t="shared" si="215"/>
        <v>0.23299863050389483</v>
      </c>
      <c r="M922" s="79">
        <f t="shared" si="216"/>
        <v>60</v>
      </c>
      <c r="N922" s="79">
        <f>VLOOKUP(D922,'IBGE 2014'!$A$9:$I$120,3,0)/VLOOKUP(C922,'IBGE 2014'!$A$9:$I$120,3,0)</f>
        <v>0.88156029257512269</v>
      </c>
      <c r="O922" s="79">
        <f>VLOOKUP(D922,'IBGE 2014'!$A$9:$I$120,6,0)</f>
        <v>11.482229001501651</v>
      </c>
      <c r="P922" s="80">
        <f t="shared" si="217"/>
        <v>28587.50053333267</v>
      </c>
      <c r="Q922" s="80">
        <f t="shared" si="218"/>
        <v>73698.559999999998</v>
      </c>
      <c r="R922" s="80">
        <f t="shared" si="219"/>
        <v>-45111.059466667328</v>
      </c>
      <c r="S922" s="80">
        <f t="shared" si="220"/>
        <v>24</v>
      </c>
      <c r="T922" s="80">
        <f t="shared" si="221"/>
        <v>0.24697854833412852</v>
      </c>
      <c r="U922" s="80">
        <f>VLOOKUP(D922,'IBGE 2014'!$A$9:$I$120,3,0)/VLOOKUP(C922+1,'IBGE 2014'!$A$9:$I$120,3,0)</f>
        <v>0.88338461970586457</v>
      </c>
      <c r="V922" s="80">
        <f t="shared" si="222"/>
        <v>30365.459980057924</v>
      </c>
      <c r="W922" s="80">
        <f t="shared" si="223"/>
        <v>70750.617599999998</v>
      </c>
      <c r="X922" s="80">
        <f t="shared" si="224"/>
        <v>-40385.157619942074</v>
      </c>
      <c r="Y922" s="120"/>
    </row>
    <row r="923" spans="1:25">
      <c r="A923" s="77">
        <v>911</v>
      </c>
      <c r="B923" s="79">
        <v>1</v>
      </c>
      <c r="C923" s="78">
        <v>54</v>
      </c>
      <c r="D923" s="78">
        <f t="shared" si="210"/>
        <v>70</v>
      </c>
      <c r="E923" s="79">
        <f t="shared" si="211"/>
        <v>65</v>
      </c>
      <c r="F923" s="79">
        <v>14</v>
      </c>
      <c r="G923" s="79">
        <f t="shared" si="212"/>
        <v>21</v>
      </c>
      <c r="H923" s="79">
        <f t="shared" si="213"/>
        <v>16</v>
      </c>
      <c r="I923" s="80">
        <v>1054.72</v>
      </c>
      <c r="J923" s="80">
        <f>'Fator aplicado no salr'!$I$33*I923</f>
        <v>932.39780075615067</v>
      </c>
      <c r="K923" s="79">
        <f t="shared" si="214"/>
        <v>16</v>
      </c>
      <c r="L923" s="92">
        <f t="shared" si="215"/>
        <v>0.39364628371277355</v>
      </c>
      <c r="M923" s="79">
        <f t="shared" si="216"/>
        <v>70</v>
      </c>
      <c r="N923" s="79">
        <f>VLOOKUP(D923,'IBGE 2014'!$A$9:$I$120,3,0)/VLOOKUP(C923,'IBGE 2014'!$A$9:$I$120,3,0)</f>
        <v>0.80591419118490248</v>
      </c>
      <c r="O923" s="79">
        <f>VLOOKUP(D923,'IBGE 2014'!$A$9:$I$120,6,0)</f>
        <v>9.1340168195096396</v>
      </c>
      <c r="P923" s="80">
        <f t="shared" si="217"/>
        <v>35123.78893881548</v>
      </c>
      <c r="Q923" s="80">
        <f t="shared" si="218"/>
        <v>47167.078399999999</v>
      </c>
      <c r="R923" s="80">
        <f t="shared" si="219"/>
        <v>-12043.289461184519</v>
      </c>
      <c r="S923" s="80">
        <f t="shared" si="220"/>
        <v>15</v>
      </c>
      <c r="T923" s="80">
        <f t="shared" si="221"/>
        <v>0.41726506073553998</v>
      </c>
      <c r="U923" s="80">
        <f>VLOOKUP(D923,'IBGE 2014'!$A$9:$I$120,3,0)/VLOOKUP(C923+1,'IBGE 2014'!$A$9:$I$120,3,0)</f>
        <v>0.81183466248225811</v>
      </c>
      <c r="V923" s="80">
        <f t="shared" si="222"/>
        <v>37504.727214315935</v>
      </c>
      <c r="W923" s="80">
        <f t="shared" si="223"/>
        <v>44219.135999999999</v>
      </c>
      <c r="X923" s="80">
        <f t="shared" si="224"/>
        <v>-6714.4087856840633</v>
      </c>
      <c r="Y923" s="120"/>
    </row>
    <row r="924" spans="1:25">
      <c r="A924" s="77">
        <v>912</v>
      </c>
      <c r="B924" s="79">
        <v>2</v>
      </c>
      <c r="C924" s="78">
        <v>35</v>
      </c>
      <c r="D924" s="78">
        <f t="shared" si="210"/>
        <v>55</v>
      </c>
      <c r="E924" s="79">
        <f t="shared" si="211"/>
        <v>60</v>
      </c>
      <c r="F924" s="79">
        <v>14</v>
      </c>
      <c r="G924" s="79">
        <f t="shared" si="212"/>
        <v>16</v>
      </c>
      <c r="H924" s="79">
        <f t="shared" si="213"/>
        <v>20</v>
      </c>
      <c r="I924" s="80">
        <v>1054.72</v>
      </c>
      <c r="J924" s="80">
        <f>'Fator aplicado no salr'!$I$33*I924</f>
        <v>932.39780075615067</v>
      </c>
      <c r="K924" s="79">
        <f t="shared" si="214"/>
        <v>20</v>
      </c>
      <c r="L924" s="92">
        <f t="shared" si="215"/>
        <v>0.31180472688608379</v>
      </c>
      <c r="M924" s="79">
        <f t="shared" si="216"/>
        <v>55</v>
      </c>
      <c r="N924" s="79">
        <f>VLOOKUP(D924,'IBGE 2014'!$A$9:$I$120,3,0)/VLOOKUP(C924,'IBGE 2014'!$A$9:$I$120,3,0)</f>
        <v>0.92265120953569657</v>
      </c>
      <c r="O924" s="79">
        <f>VLOOKUP(D924,'IBGE 2014'!$A$9:$I$120,6,0)</f>
        <v>12.461864196915771</v>
      </c>
      <c r="P924" s="80">
        <f t="shared" si="217"/>
        <v>43455.810771047785</v>
      </c>
      <c r="Q924" s="80">
        <f t="shared" si="218"/>
        <v>58958.847999999998</v>
      </c>
      <c r="R924" s="80">
        <f t="shared" si="219"/>
        <v>-15503.037228952213</v>
      </c>
      <c r="S924" s="80">
        <f t="shared" si="220"/>
        <v>19</v>
      </c>
      <c r="T924" s="80">
        <f t="shared" si="221"/>
        <v>0.33051301049924886</v>
      </c>
      <c r="U924" s="80">
        <f>VLOOKUP(D924,'IBGE 2014'!$A$9:$I$120,3,0)/VLOOKUP(C924+1,'IBGE 2014'!$A$9:$I$120,3,0)</f>
        <v>0.92456057143407677</v>
      </c>
      <c r="V924" s="80">
        <f t="shared" si="222"/>
        <v>46158.483891609772</v>
      </c>
      <c r="W924" s="80">
        <f t="shared" si="223"/>
        <v>56010.905599999998</v>
      </c>
      <c r="X924" s="80">
        <f t="shared" si="224"/>
        <v>-9852.4217083902258</v>
      </c>
      <c r="Y924" s="120"/>
    </row>
    <row r="925" spans="1:25">
      <c r="A925" s="77">
        <v>913</v>
      </c>
      <c r="B925" s="79">
        <v>2</v>
      </c>
      <c r="C925" s="78">
        <v>35</v>
      </c>
      <c r="D925" s="78">
        <f t="shared" si="210"/>
        <v>55</v>
      </c>
      <c r="E925" s="79">
        <f t="shared" si="211"/>
        <v>60</v>
      </c>
      <c r="F925" s="79">
        <v>14</v>
      </c>
      <c r="G925" s="79">
        <f t="shared" si="212"/>
        <v>16</v>
      </c>
      <c r="H925" s="79">
        <f t="shared" si="213"/>
        <v>20</v>
      </c>
      <c r="I925" s="80">
        <v>1664.92</v>
      </c>
      <c r="J925" s="80">
        <f>'Fator aplicado no salr'!$I$33*I925</f>
        <v>1471.8292498814192</v>
      </c>
      <c r="K925" s="79">
        <f t="shared" si="214"/>
        <v>20</v>
      </c>
      <c r="L925" s="92">
        <f t="shared" si="215"/>
        <v>0.31180472688608379</v>
      </c>
      <c r="M925" s="79">
        <f t="shared" si="216"/>
        <v>55</v>
      </c>
      <c r="N925" s="79">
        <f>VLOOKUP(D925,'IBGE 2014'!$A$9:$I$120,3,0)/VLOOKUP(C925,'IBGE 2014'!$A$9:$I$120,3,0)</f>
        <v>0.92265120953569657</v>
      </c>
      <c r="O925" s="79">
        <f>VLOOKUP(D925,'IBGE 2014'!$A$9:$I$120,6,0)</f>
        <v>12.461864196915771</v>
      </c>
      <c r="P925" s="80">
        <f t="shared" si="217"/>
        <v>68596.829934895402</v>
      </c>
      <c r="Q925" s="80">
        <f t="shared" si="218"/>
        <v>93069.027999999991</v>
      </c>
      <c r="R925" s="80">
        <f t="shared" si="219"/>
        <v>-24472.198065104589</v>
      </c>
      <c r="S925" s="80">
        <f t="shared" si="220"/>
        <v>19</v>
      </c>
      <c r="T925" s="80">
        <f t="shared" si="221"/>
        <v>0.33051301049924886</v>
      </c>
      <c r="U925" s="80">
        <f>VLOOKUP(D925,'IBGE 2014'!$A$9:$I$120,3,0)/VLOOKUP(C925+1,'IBGE 2014'!$A$9:$I$120,3,0)</f>
        <v>0.92456057143407677</v>
      </c>
      <c r="V925" s="80">
        <f t="shared" si="222"/>
        <v>72863.113433725477</v>
      </c>
      <c r="W925" s="80">
        <f t="shared" si="223"/>
        <v>88415.5766</v>
      </c>
      <c r="X925" s="80">
        <f t="shared" si="224"/>
        <v>-15552.463166274523</v>
      </c>
      <c r="Y925" s="120"/>
    </row>
    <row r="926" spans="1:25">
      <c r="A926" s="77">
        <v>914</v>
      </c>
      <c r="B926" s="79">
        <v>2</v>
      </c>
      <c r="C926" s="78">
        <v>47</v>
      </c>
      <c r="D926" s="78">
        <f t="shared" si="210"/>
        <v>60</v>
      </c>
      <c r="E926" s="79">
        <f t="shared" si="211"/>
        <v>60</v>
      </c>
      <c r="F926" s="79">
        <v>14</v>
      </c>
      <c r="G926" s="79">
        <f t="shared" si="212"/>
        <v>16</v>
      </c>
      <c r="H926" s="79">
        <f t="shared" si="213"/>
        <v>13</v>
      </c>
      <c r="I926" s="80">
        <v>1054.72</v>
      </c>
      <c r="J926" s="80">
        <f>'Fator aplicado no salr'!$I$33*I926</f>
        <v>932.39780075615067</v>
      </c>
      <c r="K926" s="79">
        <f t="shared" si="214"/>
        <v>13</v>
      </c>
      <c r="L926" s="92">
        <f t="shared" si="215"/>
        <v>0.46883902224245294</v>
      </c>
      <c r="M926" s="79">
        <f t="shared" si="216"/>
        <v>60</v>
      </c>
      <c r="N926" s="79">
        <f>VLOOKUP(D926,'IBGE 2014'!$A$9:$I$120,3,0)/VLOOKUP(C926,'IBGE 2014'!$A$9:$I$120,3,0)</f>
        <v>0.91245504841360547</v>
      </c>
      <c r="O926" s="79">
        <f>VLOOKUP(D926,'IBGE 2014'!$A$9:$I$120,6,0)</f>
        <v>11.482229001501651</v>
      </c>
      <c r="P926" s="80">
        <f t="shared" si="217"/>
        <v>59539.61566661371</v>
      </c>
      <c r="Q926" s="80">
        <f t="shared" si="218"/>
        <v>38323.251199999999</v>
      </c>
      <c r="R926" s="80">
        <f t="shared" si="219"/>
        <v>21216.364466613712</v>
      </c>
      <c r="S926" s="80">
        <f t="shared" si="220"/>
        <v>12</v>
      </c>
      <c r="T926" s="80">
        <f t="shared" si="221"/>
        <v>0.49696936357700011</v>
      </c>
      <c r="U926" s="80">
        <f>VLOOKUP(D926,'IBGE 2014'!$A$9:$I$120,3,0)/VLOOKUP(C926+1,'IBGE 2014'!$A$9:$I$120,3,0)</f>
        <v>0.91646859270948466</v>
      </c>
      <c r="V926" s="80">
        <f t="shared" si="222"/>
        <v>63389.598367429353</v>
      </c>
      <c r="W926" s="80">
        <f t="shared" si="223"/>
        <v>35375.308799999999</v>
      </c>
      <c r="X926" s="80">
        <f t="shared" si="224"/>
        <v>28014.289567429354</v>
      </c>
      <c r="Y926" s="120"/>
    </row>
    <row r="927" spans="1:25">
      <c r="A927" s="77">
        <v>915</v>
      </c>
      <c r="B927" s="79">
        <v>1</v>
      </c>
      <c r="C927" s="78">
        <v>36</v>
      </c>
      <c r="D927" s="78">
        <f t="shared" si="210"/>
        <v>60</v>
      </c>
      <c r="E927" s="79">
        <f t="shared" si="211"/>
        <v>65</v>
      </c>
      <c r="F927" s="79">
        <v>14</v>
      </c>
      <c r="G927" s="79">
        <f t="shared" si="212"/>
        <v>21</v>
      </c>
      <c r="H927" s="79">
        <f t="shared" si="213"/>
        <v>24</v>
      </c>
      <c r="I927" s="80">
        <v>1265.6600000000001</v>
      </c>
      <c r="J927" s="80">
        <f>'Fator aplicado no salr'!$I$33*I927</f>
        <v>1118.8738248113525</v>
      </c>
      <c r="K927" s="79">
        <f t="shared" si="214"/>
        <v>24</v>
      </c>
      <c r="L927" s="92">
        <f t="shared" si="215"/>
        <v>0.24697854833412852</v>
      </c>
      <c r="M927" s="79">
        <f t="shared" si="216"/>
        <v>60</v>
      </c>
      <c r="N927" s="79">
        <f>VLOOKUP(D927,'IBGE 2014'!$A$9:$I$120,3,0)/VLOOKUP(C927,'IBGE 2014'!$A$9:$I$120,3,0)</f>
        <v>0.88338461970586457</v>
      </c>
      <c r="O927" s="79">
        <f>VLOOKUP(D927,'IBGE 2014'!$A$9:$I$120,6,0)</f>
        <v>11.482229001501651</v>
      </c>
      <c r="P927" s="80">
        <f t="shared" si="217"/>
        <v>36438.436815799556</v>
      </c>
      <c r="Q927" s="80">
        <f t="shared" si="218"/>
        <v>84900.472799999989</v>
      </c>
      <c r="R927" s="80">
        <f t="shared" si="219"/>
        <v>-48462.035984200433</v>
      </c>
      <c r="S927" s="80">
        <f t="shared" si="220"/>
        <v>23</v>
      </c>
      <c r="T927" s="80">
        <f t="shared" si="221"/>
        <v>0.26179726123417624</v>
      </c>
      <c r="U927" s="80">
        <f>VLOOKUP(D927,'IBGE 2014'!$A$9:$I$120,3,0)/VLOOKUP(C927+1,'IBGE 2014'!$A$9:$I$120,3,0)</f>
        <v>0.88528843686496339</v>
      </c>
      <c r="V927" s="80">
        <f t="shared" si="222"/>
        <v>38707.984737242798</v>
      </c>
      <c r="W927" s="80">
        <f t="shared" si="223"/>
        <v>81362.953099999999</v>
      </c>
      <c r="X927" s="80">
        <f t="shared" si="224"/>
        <v>-42654.968362757201</v>
      </c>
      <c r="Y927" s="120"/>
    </row>
    <row r="928" spans="1:25">
      <c r="A928" s="77">
        <v>916</v>
      </c>
      <c r="B928" s="79">
        <v>1</v>
      </c>
      <c r="C928" s="78">
        <v>43</v>
      </c>
      <c r="D928" s="78">
        <f t="shared" si="210"/>
        <v>64</v>
      </c>
      <c r="E928" s="79">
        <f t="shared" si="211"/>
        <v>65</v>
      </c>
      <c r="F928" s="79">
        <v>14</v>
      </c>
      <c r="G928" s="79">
        <f t="shared" si="212"/>
        <v>21</v>
      </c>
      <c r="H928" s="79">
        <f t="shared" si="213"/>
        <v>21</v>
      </c>
      <c r="I928" s="80">
        <v>1102.6600000000001</v>
      </c>
      <c r="J928" s="80">
        <f>'Fator aplicado no salr'!$I$33*I928</f>
        <v>974.77791165596284</v>
      </c>
      <c r="K928" s="79">
        <f t="shared" si="214"/>
        <v>21</v>
      </c>
      <c r="L928" s="92">
        <f t="shared" si="215"/>
        <v>0.29415540272272056</v>
      </c>
      <c r="M928" s="79">
        <f t="shared" si="216"/>
        <v>64</v>
      </c>
      <c r="N928" s="79">
        <f>VLOOKUP(D928,'IBGE 2014'!$A$9:$I$120,3,0)/VLOOKUP(C928,'IBGE 2014'!$A$9:$I$120,3,0)</f>
        <v>0.85532011511920902</v>
      </c>
      <c r="O928" s="79">
        <f>VLOOKUP(D928,'IBGE 2014'!$A$9:$I$120,6,0)</f>
        <v>10.595687644814832</v>
      </c>
      <c r="P928" s="80">
        <f t="shared" si="217"/>
        <v>33781.870603852549</v>
      </c>
      <c r="Q928" s="80">
        <f t="shared" si="218"/>
        <v>64720.628700000008</v>
      </c>
      <c r="R928" s="80">
        <f t="shared" si="219"/>
        <v>-30938.75809614746</v>
      </c>
      <c r="S928" s="80">
        <f t="shared" si="220"/>
        <v>20</v>
      </c>
      <c r="T928" s="80">
        <f t="shared" si="221"/>
        <v>0.31180472688608379</v>
      </c>
      <c r="U928" s="80">
        <f>VLOOKUP(D928,'IBGE 2014'!$A$9:$I$120,3,0)/VLOOKUP(C928+1,'IBGE 2014'!$A$9:$I$120,3,0)</f>
        <v>0.85810126438644807</v>
      </c>
      <c r="V928" s="80">
        <f t="shared" si="222"/>
        <v>35925.218275654566</v>
      </c>
      <c r="W928" s="80">
        <f t="shared" si="223"/>
        <v>61638.694000000003</v>
      </c>
      <c r="X928" s="80">
        <f t="shared" si="224"/>
        <v>-25713.475724345437</v>
      </c>
      <c r="Y928" s="120"/>
    </row>
    <row r="929" spans="1:25">
      <c r="A929" s="77">
        <v>917</v>
      </c>
      <c r="B929" s="79">
        <v>2</v>
      </c>
      <c r="C929" s="78">
        <v>44</v>
      </c>
      <c r="D929" s="78">
        <f t="shared" si="210"/>
        <v>60</v>
      </c>
      <c r="E929" s="79">
        <f t="shared" si="211"/>
        <v>60</v>
      </c>
      <c r="F929" s="79">
        <v>14</v>
      </c>
      <c r="G929" s="79">
        <f t="shared" si="212"/>
        <v>16</v>
      </c>
      <c r="H929" s="79">
        <f t="shared" si="213"/>
        <v>16</v>
      </c>
      <c r="I929" s="80">
        <v>1057.3900000000001</v>
      </c>
      <c r="J929" s="80">
        <f>'Fator aplicado no salr'!$I$33*I929</f>
        <v>934.75814485507647</v>
      </c>
      <c r="K929" s="79">
        <f t="shared" si="214"/>
        <v>16</v>
      </c>
      <c r="L929" s="92">
        <f t="shared" si="215"/>
        <v>0.39364628371277355</v>
      </c>
      <c r="M929" s="79">
        <f t="shared" si="216"/>
        <v>60</v>
      </c>
      <c r="N929" s="79">
        <f>VLOOKUP(D929,'IBGE 2014'!$A$9:$I$120,3,0)/VLOOKUP(C929,'IBGE 2014'!$A$9:$I$120,3,0)</f>
        <v>0.90216333477159161</v>
      </c>
      <c r="O929" s="79">
        <f>VLOOKUP(D929,'IBGE 2014'!$A$9:$I$120,6,0)</f>
        <v>11.482229001501651</v>
      </c>
      <c r="P929" s="80">
        <f t="shared" si="217"/>
        <v>49551.880767737399</v>
      </c>
      <c r="Q929" s="80">
        <f t="shared" si="218"/>
        <v>47286.480800000005</v>
      </c>
      <c r="R929" s="80">
        <f t="shared" si="219"/>
        <v>2265.399967737394</v>
      </c>
      <c r="S929" s="80">
        <f t="shared" si="220"/>
        <v>15</v>
      </c>
      <c r="T929" s="80">
        <f t="shared" si="221"/>
        <v>0.41726506073553998</v>
      </c>
      <c r="U929" s="80">
        <f>VLOOKUP(D929,'IBGE 2014'!$A$9:$I$120,3,0)/VLOOKUP(C929+1,'IBGE 2014'!$A$9:$I$120,3,0)</f>
        <v>0.90532483645484907</v>
      </c>
      <c r="V929" s="80">
        <f t="shared" si="222"/>
        <v>52709.059901271823</v>
      </c>
      <c r="W929" s="80">
        <f t="shared" si="223"/>
        <v>44331.075750000004</v>
      </c>
      <c r="X929" s="80">
        <f t="shared" si="224"/>
        <v>8377.9841512718194</v>
      </c>
      <c r="Y929" s="120"/>
    </row>
    <row r="930" spans="1:25">
      <c r="A930" s="77">
        <v>918</v>
      </c>
      <c r="B930" s="79">
        <v>1</v>
      </c>
      <c r="C930" s="78">
        <v>66</v>
      </c>
      <c r="D930" s="78">
        <f t="shared" si="210"/>
        <v>70</v>
      </c>
      <c r="E930" s="79">
        <f t="shared" si="211"/>
        <v>65</v>
      </c>
      <c r="F930" s="79">
        <v>14</v>
      </c>
      <c r="G930" s="79">
        <f t="shared" si="212"/>
        <v>21</v>
      </c>
      <c r="H930" s="79">
        <f t="shared" si="213"/>
        <v>4</v>
      </c>
      <c r="I930" s="80">
        <v>1334.23</v>
      </c>
      <c r="J930" s="80">
        <f>'Fator aplicado no salr'!$I$33*I930</f>
        <v>1179.4913509773958</v>
      </c>
      <c r="K930" s="79">
        <f t="shared" si="214"/>
        <v>4</v>
      </c>
      <c r="L930" s="92">
        <f t="shared" si="215"/>
        <v>0.79209366323802022</v>
      </c>
      <c r="M930" s="79">
        <f t="shared" si="216"/>
        <v>70</v>
      </c>
      <c r="N930" s="79">
        <f>VLOOKUP(D930,'IBGE 2014'!$A$9:$I$120,3,0)/VLOOKUP(C930,'IBGE 2014'!$A$9:$I$120,3,0)</f>
        <v>0.9219560196928005</v>
      </c>
      <c r="O930" s="79">
        <f>VLOOKUP(D930,'IBGE 2014'!$A$9:$I$120,6,0)</f>
        <v>9.1340168195096396</v>
      </c>
      <c r="P930" s="80">
        <f t="shared" si="217"/>
        <v>102279.04473234579</v>
      </c>
      <c r="Q930" s="80">
        <f t="shared" si="218"/>
        <v>14916.6914</v>
      </c>
      <c r="R930" s="80">
        <f t="shared" si="219"/>
        <v>87362.353332345796</v>
      </c>
      <c r="S930" s="80">
        <f t="shared" si="220"/>
        <v>3</v>
      </c>
      <c r="T930" s="80">
        <f t="shared" si="221"/>
        <v>0.83961928303230149</v>
      </c>
      <c r="U930" s="80">
        <f>VLOOKUP(D930,'IBGE 2014'!$A$9:$I$120,3,0)/VLOOKUP(C930+1,'IBGE 2014'!$A$9:$I$120,3,0)</f>
        <v>0.9385149218678096</v>
      </c>
      <c r="V930" s="80">
        <f t="shared" si="222"/>
        <v>110363.00222882291</v>
      </c>
      <c r="W930" s="80">
        <f t="shared" si="223"/>
        <v>11187.518550000001</v>
      </c>
      <c r="X930" s="80">
        <f t="shared" si="224"/>
        <v>99175.4836788229</v>
      </c>
      <c r="Y930" s="120"/>
    </row>
    <row r="931" spans="1:25">
      <c r="A931" s="77">
        <v>919</v>
      </c>
      <c r="B931" s="79">
        <v>1</v>
      </c>
      <c r="C931" s="78">
        <v>44</v>
      </c>
      <c r="D931" s="78">
        <f t="shared" si="210"/>
        <v>65</v>
      </c>
      <c r="E931" s="79">
        <f t="shared" si="211"/>
        <v>65</v>
      </c>
      <c r="F931" s="79">
        <v>14</v>
      </c>
      <c r="G931" s="79">
        <f t="shared" si="212"/>
        <v>21</v>
      </c>
      <c r="H931" s="79">
        <f t="shared" si="213"/>
        <v>21</v>
      </c>
      <c r="I931" s="80">
        <v>1380.73</v>
      </c>
      <c r="J931" s="80">
        <f>'Fator aplicado no salr'!$I$33*I931</f>
        <v>1220.5984673070009</v>
      </c>
      <c r="K931" s="79">
        <f t="shared" si="214"/>
        <v>21</v>
      </c>
      <c r="L931" s="92">
        <f t="shared" si="215"/>
        <v>0.29415540272272056</v>
      </c>
      <c r="M931" s="79">
        <f t="shared" si="216"/>
        <v>65</v>
      </c>
      <c r="N931" s="79">
        <f>VLOOKUP(D931,'IBGE 2014'!$A$9:$I$120,3,0)/VLOOKUP(C931,'IBGE 2014'!$A$9:$I$120,3,0)</f>
        <v>0.84519931247146785</v>
      </c>
      <c r="O931" s="79">
        <f>VLOOKUP(D931,'IBGE 2014'!$A$9:$I$120,6,0)</f>
        <v>10.361611814973374</v>
      </c>
      <c r="P931" s="80">
        <f t="shared" si="217"/>
        <v>40877.041418554058</v>
      </c>
      <c r="Q931" s="80">
        <f t="shared" si="218"/>
        <v>81041.947349999988</v>
      </c>
      <c r="R931" s="80">
        <f t="shared" si="219"/>
        <v>-40164.90593144593</v>
      </c>
      <c r="S931" s="80">
        <f t="shared" si="220"/>
        <v>20</v>
      </c>
      <c r="T931" s="80">
        <f t="shared" si="221"/>
        <v>0.31180472688608379</v>
      </c>
      <c r="U931" s="80">
        <f>VLOOKUP(D931,'IBGE 2014'!$A$9:$I$120,3,0)/VLOOKUP(C931+1,'IBGE 2014'!$A$9:$I$120,3,0)</f>
        <v>0.84816119192951867</v>
      </c>
      <c r="V931" s="80">
        <f t="shared" si="222"/>
        <v>43481.506480378877</v>
      </c>
      <c r="W931" s="80">
        <f t="shared" si="223"/>
        <v>77182.807000000001</v>
      </c>
      <c r="X931" s="80">
        <f t="shared" si="224"/>
        <v>-33701.300519621123</v>
      </c>
      <c r="Y931" s="120"/>
    </row>
    <row r="932" spans="1:25">
      <c r="A932" s="77">
        <v>920</v>
      </c>
      <c r="B932" s="79">
        <v>1</v>
      </c>
      <c r="C932" s="78">
        <v>41</v>
      </c>
      <c r="D932" s="78">
        <f t="shared" si="210"/>
        <v>62</v>
      </c>
      <c r="E932" s="79">
        <f t="shared" si="211"/>
        <v>65</v>
      </c>
      <c r="F932" s="79">
        <v>14</v>
      </c>
      <c r="G932" s="79">
        <f t="shared" si="212"/>
        <v>21</v>
      </c>
      <c r="H932" s="79">
        <f t="shared" si="213"/>
        <v>21</v>
      </c>
      <c r="I932" s="80">
        <v>1380.73</v>
      </c>
      <c r="J932" s="80">
        <f>'Fator aplicado no salr'!$I$33*I932</f>
        <v>1220.5984673070009</v>
      </c>
      <c r="K932" s="79">
        <f t="shared" si="214"/>
        <v>21</v>
      </c>
      <c r="L932" s="92">
        <f t="shared" si="215"/>
        <v>0.29415540272272056</v>
      </c>
      <c r="M932" s="79">
        <f t="shared" si="216"/>
        <v>62</v>
      </c>
      <c r="N932" s="79">
        <f>VLOOKUP(D932,'IBGE 2014'!$A$9:$I$120,3,0)/VLOOKUP(C932,'IBGE 2014'!$A$9:$I$120,3,0)</f>
        <v>0.87351990844041549</v>
      </c>
      <c r="O932" s="79">
        <f>VLOOKUP(D932,'IBGE 2014'!$A$9:$I$120,6,0)</f>
        <v>11.049834511016218</v>
      </c>
      <c r="P932" s="80">
        <f t="shared" si="217"/>
        <v>45052.77884280913</v>
      </c>
      <c r="Q932" s="80">
        <f t="shared" si="218"/>
        <v>81041.947349999988</v>
      </c>
      <c r="R932" s="80">
        <f t="shared" si="219"/>
        <v>-35989.168507190858</v>
      </c>
      <c r="S932" s="80">
        <f t="shared" si="220"/>
        <v>20</v>
      </c>
      <c r="T932" s="80">
        <f t="shared" si="221"/>
        <v>0.31180472688608379</v>
      </c>
      <c r="U932" s="80">
        <f>VLOOKUP(D932,'IBGE 2014'!$A$9:$I$120,3,0)/VLOOKUP(C932+1,'IBGE 2014'!$A$9:$I$120,3,0)</f>
        <v>0.8759925485177471</v>
      </c>
      <c r="V932" s="80">
        <f t="shared" si="222"/>
        <v>47891.126539277393</v>
      </c>
      <c r="W932" s="80">
        <f t="shared" si="223"/>
        <v>77182.807000000001</v>
      </c>
      <c r="X932" s="80">
        <f t="shared" si="224"/>
        <v>-29291.680460722608</v>
      </c>
      <c r="Y932" s="120"/>
    </row>
    <row r="933" spans="1:25">
      <c r="A933" s="77">
        <v>921</v>
      </c>
      <c r="B933" s="79">
        <v>1</v>
      </c>
      <c r="C933" s="78">
        <v>39</v>
      </c>
      <c r="D933" s="78">
        <f t="shared" si="210"/>
        <v>60</v>
      </c>
      <c r="E933" s="79">
        <f t="shared" si="211"/>
        <v>65</v>
      </c>
      <c r="F933" s="79">
        <v>14</v>
      </c>
      <c r="G933" s="79">
        <f t="shared" si="212"/>
        <v>21</v>
      </c>
      <c r="H933" s="79">
        <f t="shared" si="213"/>
        <v>21</v>
      </c>
      <c r="I933" s="80">
        <v>1380.73</v>
      </c>
      <c r="J933" s="80">
        <f>'Fator aplicado no salr'!$I$33*I933</f>
        <v>1220.5984673070009</v>
      </c>
      <c r="K933" s="79">
        <f t="shared" si="214"/>
        <v>21</v>
      </c>
      <c r="L933" s="92">
        <f t="shared" si="215"/>
        <v>0.29415540272272056</v>
      </c>
      <c r="M933" s="79">
        <f t="shared" si="216"/>
        <v>60</v>
      </c>
      <c r="N933" s="79">
        <f>VLOOKUP(D933,'IBGE 2014'!$A$9:$I$120,3,0)/VLOOKUP(C933,'IBGE 2014'!$A$9:$I$120,3,0)</f>
        <v>0.88939133636457135</v>
      </c>
      <c r="O933" s="79">
        <f>VLOOKUP(D933,'IBGE 2014'!$A$9:$I$120,6,0)</f>
        <v>11.482229001501651</v>
      </c>
      <c r="P933" s="80">
        <f t="shared" si="217"/>
        <v>47666.372311688887</v>
      </c>
      <c r="Q933" s="80">
        <f t="shared" si="218"/>
        <v>81041.947349999988</v>
      </c>
      <c r="R933" s="80">
        <f t="shared" si="219"/>
        <v>-33375.575038311101</v>
      </c>
      <c r="S933" s="80">
        <f t="shared" si="220"/>
        <v>20</v>
      </c>
      <c r="T933" s="80">
        <f t="shared" si="221"/>
        <v>0.31180472688608379</v>
      </c>
      <c r="U933" s="80">
        <f>VLOOKUP(D933,'IBGE 2014'!$A$9:$I$120,3,0)/VLOOKUP(C933+1,'IBGE 2014'!$A$9:$I$120,3,0)</f>
        <v>0.89162310837551761</v>
      </c>
      <c r="V933" s="80">
        <f t="shared" si="222"/>
        <v>50653.141700717031</v>
      </c>
      <c r="W933" s="80">
        <f t="shared" si="223"/>
        <v>77182.807000000001</v>
      </c>
      <c r="X933" s="80">
        <f t="shared" si="224"/>
        <v>-26529.665299282969</v>
      </c>
      <c r="Y933" s="120"/>
    </row>
    <row r="934" spans="1:25">
      <c r="A934" s="77">
        <v>922</v>
      </c>
      <c r="B934" s="79">
        <v>1</v>
      </c>
      <c r="C934" s="78">
        <v>37</v>
      </c>
      <c r="D934" s="78">
        <f t="shared" si="210"/>
        <v>60</v>
      </c>
      <c r="E934" s="79">
        <f t="shared" si="211"/>
        <v>65</v>
      </c>
      <c r="F934" s="79">
        <v>14</v>
      </c>
      <c r="G934" s="79">
        <f t="shared" si="212"/>
        <v>21</v>
      </c>
      <c r="H934" s="79">
        <f t="shared" si="213"/>
        <v>23</v>
      </c>
      <c r="I934" s="80">
        <v>1276.22</v>
      </c>
      <c r="J934" s="80">
        <f>'Fator aplicado no salr'!$I$33*I934</f>
        <v>1128.2091183262048</v>
      </c>
      <c r="K934" s="79">
        <f t="shared" si="214"/>
        <v>23</v>
      </c>
      <c r="L934" s="92">
        <f t="shared" si="215"/>
        <v>0.26179726123417624</v>
      </c>
      <c r="M934" s="79">
        <f t="shared" si="216"/>
        <v>60</v>
      </c>
      <c r="N934" s="79">
        <f>VLOOKUP(D934,'IBGE 2014'!$A$9:$I$120,3,0)/VLOOKUP(C934,'IBGE 2014'!$A$9:$I$120,3,0)</f>
        <v>0.88528843686496339</v>
      </c>
      <c r="O934" s="79">
        <f>VLOOKUP(D934,'IBGE 2014'!$A$9:$I$120,6,0)</f>
        <v>11.482229001501651</v>
      </c>
      <c r="P934" s="80">
        <f t="shared" si="217"/>
        <v>39030.943761645314</v>
      </c>
      <c r="Q934" s="80">
        <f t="shared" si="218"/>
        <v>82041.802699999986</v>
      </c>
      <c r="R934" s="80">
        <f t="shared" si="219"/>
        <v>-43010.858938354671</v>
      </c>
      <c r="S934" s="80">
        <f t="shared" si="220"/>
        <v>22</v>
      </c>
      <c r="T934" s="80">
        <f t="shared" si="221"/>
        <v>0.27750509690822689</v>
      </c>
      <c r="U934" s="80">
        <f>VLOOKUP(D934,'IBGE 2014'!$A$9:$I$120,3,0)/VLOOKUP(C934+1,'IBGE 2014'!$A$9:$I$120,3,0)</f>
        <v>0.88728540130642519</v>
      </c>
      <c r="V934" s="80">
        <f t="shared" si="222"/>
        <v>41466.125915812263</v>
      </c>
      <c r="W934" s="80">
        <f t="shared" si="223"/>
        <v>78474.767799999987</v>
      </c>
      <c r="X934" s="80">
        <f t="shared" si="224"/>
        <v>-37008.641884187724</v>
      </c>
      <c r="Y934" s="120"/>
    </row>
    <row r="935" spans="1:25">
      <c r="A935" s="77">
        <v>923</v>
      </c>
      <c r="B935" s="79">
        <v>1</v>
      </c>
      <c r="C935" s="78">
        <v>48</v>
      </c>
      <c r="D935" s="78">
        <f t="shared" si="210"/>
        <v>65</v>
      </c>
      <c r="E935" s="79">
        <f t="shared" si="211"/>
        <v>65</v>
      </c>
      <c r="F935" s="79">
        <v>14</v>
      </c>
      <c r="G935" s="79">
        <f t="shared" si="212"/>
        <v>21</v>
      </c>
      <c r="H935" s="79">
        <f t="shared" si="213"/>
        <v>17</v>
      </c>
      <c r="I935" s="80">
        <v>1323.2</v>
      </c>
      <c r="J935" s="80">
        <f>'Fator aplicado no salr'!$I$33*I935</f>
        <v>1169.7405661792122</v>
      </c>
      <c r="K935" s="79">
        <f t="shared" si="214"/>
        <v>17</v>
      </c>
      <c r="L935" s="92">
        <f t="shared" si="215"/>
        <v>0.37136441859695613</v>
      </c>
      <c r="M935" s="79">
        <f t="shared" si="216"/>
        <v>65</v>
      </c>
      <c r="N935" s="79">
        <f>VLOOKUP(D935,'IBGE 2014'!$A$9:$I$120,3,0)/VLOOKUP(C935,'IBGE 2014'!$A$9:$I$120,3,0)</f>
        <v>0.85860131375862425</v>
      </c>
      <c r="O935" s="79">
        <f>VLOOKUP(D935,'IBGE 2014'!$A$9:$I$120,6,0)</f>
        <v>10.361611814973374</v>
      </c>
      <c r="P935" s="80">
        <f t="shared" si="217"/>
        <v>50240.281111567048</v>
      </c>
      <c r="Q935" s="80">
        <f t="shared" si="218"/>
        <v>62871.847999999998</v>
      </c>
      <c r="R935" s="80">
        <f t="shared" si="219"/>
        <v>-12631.56688843295</v>
      </c>
      <c r="S935" s="80">
        <f t="shared" si="220"/>
        <v>16</v>
      </c>
      <c r="T935" s="80">
        <f t="shared" si="221"/>
        <v>0.39364628371277355</v>
      </c>
      <c r="U935" s="80">
        <f>VLOOKUP(D935,'IBGE 2014'!$A$9:$I$120,3,0)/VLOOKUP(C935+1,'IBGE 2014'!$A$9:$I$120,3,0)</f>
        <v>0.86267016730913937</v>
      </c>
      <c r="V935" s="80">
        <f t="shared" si="222"/>
        <v>53507.068389857457</v>
      </c>
      <c r="W935" s="80">
        <f t="shared" si="223"/>
        <v>59173.504000000001</v>
      </c>
      <c r="X935" s="80">
        <f t="shared" si="224"/>
        <v>-5666.4356101425437</v>
      </c>
      <c r="Y935" s="120"/>
    </row>
    <row r="936" spans="1:25">
      <c r="A936" s="77">
        <v>924</v>
      </c>
      <c r="B936" s="79">
        <v>1</v>
      </c>
      <c r="C936" s="78">
        <v>41</v>
      </c>
      <c r="D936" s="78">
        <f t="shared" si="210"/>
        <v>62</v>
      </c>
      <c r="E936" s="79">
        <f t="shared" si="211"/>
        <v>65</v>
      </c>
      <c r="F936" s="79">
        <v>14</v>
      </c>
      <c r="G936" s="79">
        <f t="shared" si="212"/>
        <v>21</v>
      </c>
      <c r="H936" s="79">
        <f t="shared" si="213"/>
        <v>21</v>
      </c>
      <c r="I936" s="80">
        <v>1392.24</v>
      </c>
      <c r="J936" s="80">
        <f>'Fator aplicado no salr'!$I$33*I936</f>
        <v>1230.7735836285869</v>
      </c>
      <c r="K936" s="79">
        <f t="shared" si="214"/>
        <v>21</v>
      </c>
      <c r="L936" s="92">
        <f t="shared" si="215"/>
        <v>0.29415540272272056</v>
      </c>
      <c r="M936" s="79">
        <f t="shared" si="216"/>
        <v>62</v>
      </c>
      <c r="N936" s="79">
        <f>VLOOKUP(D936,'IBGE 2014'!$A$9:$I$120,3,0)/VLOOKUP(C936,'IBGE 2014'!$A$9:$I$120,3,0)</f>
        <v>0.87351990844041549</v>
      </c>
      <c r="O936" s="79">
        <f>VLOOKUP(D936,'IBGE 2014'!$A$9:$I$120,6,0)</f>
        <v>11.049834511016218</v>
      </c>
      <c r="P936" s="80">
        <f t="shared" si="217"/>
        <v>45428.346466081406</v>
      </c>
      <c r="Q936" s="80">
        <f t="shared" si="218"/>
        <v>81717.526799999992</v>
      </c>
      <c r="R936" s="80">
        <f t="shared" si="219"/>
        <v>-36289.180333918586</v>
      </c>
      <c r="S936" s="80">
        <f t="shared" si="220"/>
        <v>20</v>
      </c>
      <c r="T936" s="80">
        <f t="shared" si="221"/>
        <v>0.31180472688608379</v>
      </c>
      <c r="U936" s="80">
        <f>VLOOKUP(D936,'IBGE 2014'!$A$9:$I$120,3,0)/VLOOKUP(C936+1,'IBGE 2014'!$A$9:$I$120,3,0)</f>
        <v>0.8759925485177471</v>
      </c>
      <c r="V936" s="80">
        <f t="shared" si="222"/>
        <v>48290.355111458113</v>
      </c>
      <c r="W936" s="80">
        <f t="shared" si="223"/>
        <v>77826.216</v>
      </c>
      <c r="X936" s="80">
        <f t="shared" si="224"/>
        <v>-29535.860888541887</v>
      </c>
      <c r="Y936" s="120"/>
    </row>
    <row r="937" spans="1:25">
      <c r="A937" s="77">
        <v>925</v>
      </c>
      <c r="B937" s="79">
        <v>2</v>
      </c>
      <c r="C937" s="78">
        <v>48</v>
      </c>
      <c r="D937" s="78">
        <f t="shared" si="210"/>
        <v>60</v>
      </c>
      <c r="E937" s="79">
        <f t="shared" si="211"/>
        <v>60</v>
      </c>
      <c r="F937" s="79">
        <v>14</v>
      </c>
      <c r="G937" s="79">
        <f t="shared" si="212"/>
        <v>16</v>
      </c>
      <c r="H937" s="79">
        <f t="shared" si="213"/>
        <v>12</v>
      </c>
      <c r="I937" s="80">
        <v>1102.6600000000001</v>
      </c>
      <c r="J937" s="80">
        <f>'Fator aplicado no salr'!$I$33*I937</f>
        <v>974.77791165596284</v>
      </c>
      <c r="K937" s="79">
        <f t="shared" si="214"/>
        <v>12</v>
      </c>
      <c r="L937" s="92">
        <f t="shared" si="215"/>
        <v>0.49696936357700011</v>
      </c>
      <c r="M937" s="79">
        <f t="shared" si="216"/>
        <v>60</v>
      </c>
      <c r="N937" s="79">
        <f>VLOOKUP(D937,'IBGE 2014'!$A$9:$I$120,3,0)/VLOOKUP(C937,'IBGE 2014'!$A$9:$I$120,3,0)</f>
        <v>0.91646859270948466</v>
      </c>
      <c r="O937" s="79">
        <f>VLOOKUP(D937,'IBGE 2014'!$A$9:$I$120,6,0)</f>
        <v>11.482229001501651</v>
      </c>
      <c r="P937" s="80">
        <f t="shared" si="217"/>
        <v>66270.834473442854</v>
      </c>
      <c r="Q937" s="80">
        <f t="shared" si="218"/>
        <v>36983.216400000005</v>
      </c>
      <c r="R937" s="80">
        <f t="shared" si="219"/>
        <v>29287.618073442849</v>
      </c>
      <c r="S937" s="80">
        <f t="shared" si="220"/>
        <v>11</v>
      </c>
      <c r="T937" s="80">
        <f t="shared" si="221"/>
        <v>0.52678752539162021</v>
      </c>
      <c r="U937" s="80">
        <f>VLOOKUP(D937,'IBGE 2014'!$A$9:$I$120,3,0)/VLOOKUP(C937+1,'IBGE 2014'!$A$9:$I$120,3,0)</f>
        <v>0.92081167538083242</v>
      </c>
      <c r="V937" s="80">
        <f t="shared" si="222"/>
        <v>70579.980724013672</v>
      </c>
      <c r="W937" s="80">
        <f t="shared" si="223"/>
        <v>33901.2817</v>
      </c>
      <c r="X937" s="80">
        <f t="shared" si="224"/>
        <v>36678.699024013673</v>
      </c>
      <c r="Y937" s="120"/>
    </row>
    <row r="938" spans="1:25">
      <c r="A938" s="77">
        <v>926</v>
      </c>
      <c r="B938" s="79">
        <v>1</v>
      </c>
      <c r="C938" s="78">
        <v>38</v>
      </c>
      <c r="D938" s="78">
        <f t="shared" si="210"/>
        <v>60</v>
      </c>
      <c r="E938" s="79">
        <f t="shared" si="211"/>
        <v>65</v>
      </c>
      <c r="F938" s="79">
        <v>14</v>
      </c>
      <c r="G938" s="79">
        <f t="shared" si="212"/>
        <v>21</v>
      </c>
      <c r="H938" s="79">
        <f t="shared" si="213"/>
        <v>22</v>
      </c>
      <c r="I938" s="80">
        <v>3939.98</v>
      </c>
      <c r="J938" s="80">
        <f>'Fator aplicado no salr'!$I$33*I938</f>
        <v>3483.0369074476816</v>
      </c>
      <c r="K938" s="79">
        <f t="shared" si="214"/>
        <v>22</v>
      </c>
      <c r="L938" s="92">
        <f t="shared" si="215"/>
        <v>0.27750509690822689</v>
      </c>
      <c r="M938" s="79">
        <f t="shared" si="216"/>
        <v>60</v>
      </c>
      <c r="N938" s="79">
        <f>VLOOKUP(D938,'IBGE 2014'!$A$9:$I$120,3,0)/VLOOKUP(C938,'IBGE 2014'!$A$9:$I$120,3,0)</f>
        <v>0.88728540130642519</v>
      </c>
      <c r="O938" s="79">
        <f>VLOOKUP(D938,'IBGE 2014'!$A$9:$I$120,6,0)</f>
        <v>11.482229001501651</v>
      </c>
      <c r="P938" s="80">
        <f t="shared" si="217"/>
        <v>128015.31615691808</v>
      </c>
      <c r="Q938" s="80">
        <f t="shared" si="218"/>
        <v>242269.3702</v>
      </c>
      <c r="R938" s="80">
        <f t="shared" si="219"/>
        <v>-114254.05404308192</v>
      </c>
      <c r="S938" s="80">
        <f t="shared" si="220"/>
        <v>21</v>
      </c>
      <c r="T938" s="80">
        <f t="shared" si="221"/>
        <v>0.29415540272272056</v>
      </c>
      <c r="U938" s="80">
        <f>VLOOKUP(D938,'IBGE 2014'!$A$9:$I$120,3,0)/VLOOKUP(C938+1,'IBGE 2014'!$A$9:$I$120,3,0)</f>
        <v>0.88939133636457135</v>
      </c>
      <c r="V938" s="80">
        <f t="shared" si="222"/>
        <v>136018.30450602795</v>
      </c>
      <c r="W938" s="80">
        <f t="shared" si="223"/>
        <v>231257.12609999999</v>
      </c>
      <c r="X938" s="80">
        <f t="shared" si="224"/>
        <v>-95238.821593972039</v>
      </c>
      <c r="Y938" s="120"/>
    </row>
    <row r="939" spans="1:25">
      <c r="A939" s="77">
        <v>927</v>
      </c>
      <c r="B939" s="79">
        <v>1</v>
      </c>
      <c r="C939" s="78">
        <v>50</v>
      </c>
      <c r="D939" s="78">
        <f t="shared" si="210"/>
        <v>70</v>
      </c>
      <c r="E939" s="79">
        <f t="shared" si="211"/>
        <v>65</v>
      </c>
      <c r="F939" s="79">
        <v>14</v>
      </c>
      <c r="G939" s="79">
        <f t="shared" si="212"/>
        <v>21</v>
      </c>
      <c r="H939" s="79">
        <f t="shared" si="213"/>
        <v>20</v>
      </c>
      <c r="I939" s="80">
        <v>1380.73</v>
      </c>
      <c r="J939" s="80">
        <f>'Fator aplicado no salr'!$I$33*I939</f>
        <v>1220.5984673070009</v>
      </c>
      <c r="K939" s="79">
        <f t="shared" si="214"/>
        <v>20</v>
      </c>
      <c r="L939" s="92">
        <f t="shared" si="215"/>
        <v>0.31180472688608379</v>
      </c>
      <c r="M939" s="79">
        <f t="shared" si="216"/>
        <v>70</v>
      </c>
      <c r="N939" s="79">
        <f>VLOOKUP(D939,'IBGE 2014'!$A$9:$I$120,3,0)/VLOOKUP(C939,'IBGE 2014'!$A$9:$I$120,3,0)</f>
        <v>0.78638304548291271</v>
      </c>
      <c r="O939" s="79">
        <f>VLOOKUP(D939,'IBGE 2014'!$A$9:$I$120,6,0)</f>
        <v>9.1340168195096396</v>
      </c>
      <c r="P939" s="80">
        <f t="shared" si="217"/>
        <v>35538.149971923442</v>
      </c>
      <c r="Q939" s="80">
        <f t="shared" si="218"/>
        <v>77182.807000000001</v>
      </c>
      <c r="R939" s="80">
        <f t="shared" si="219"/>
        <v>-41644.657028076559</v>
      </c>
      <c r="S939" s="80">
        <f t="shared" si="220"/>
        <v>19</v>
      </c>
      <c r="T939" s="80">
        <f t="shared" si="221"/>
        <v>0.33051301049924886</v>
      </c>
      <c r="U939" s="80">
        <f>VLOOKUP(D939,'IBGE 2014'!$A$9:$I$120,3,0)/VLOOKUP(C939+1,'IBGE 2014'!$A$9:$I$120,3,0)</f>
        <v>0.79070302512191992</v>
      </c>
      <c r="V939" s="80">
        <f t="shared" si="222"/>
        <v>37877.380778405583</v>
      </c>
      <c r="W939" s="80">
        <f t="shared" si="223"/>
        <v>73323.666649999999</v>
      </c>
      <c r="X939" s="80">
        <f t="shared" si="224"/>
        <v>-35446.285871594417</v>
      </c>
      <c r="Y939" s="120"/>
    </row>
    <row r="940" spans="1:25">
      <c r="A940" s="77">
        <v>928</v>
      </c>
      <c r="B940" s="79">
        <v>1</v>
      </c>
      <c r="C940" s="78">
        <v>39</v>
      </c>
      <c r="D940" s="78">
        <f t="shared" si="210"/>
        <v>60</v>
      </c>
      <c r="E940" s="79">
        <f t="shared" si="211"/>
        <v>65</v>
      </c>
      <c r="F940" s="79">
        <v>14</v>
      </c>
      <c r="G940" s="79">
        <f t="shared" si="212"/>
        <v>21</v>
      </c>
      <c r="H940" s="79">
        <f t="shared" si="213"/>
        <v>21</v>
      </c>
      <c r="I940" s="80">
        <v>1102.6600000000001</v>
      </c>
      <c r="J940" s="80">
        <f>'Fator aplicado no salr'!$I$33*I940</f>
        <v>974.77791165596284</v>
      </c>
      <c r="K940" s="79">
        <f t="shared" si="214"/>
        <v>21</v>
      </c>
      <c r="L940" s="92">
        <f t="shared" si="215"/>
        <v>0.29415540272272056</v>
      </c>
      <c r="M940" s="79">
        <f t="shared" si="216"/>
        <v>60</v>
      </c>
      <c r="N940" s="79">
        <f>VLOOKUP(D940,'IBGE 2014'!$A$9:$I$120,3,0)/VLOOKUP(C940,'IBGE 2014'!$A$9:$I$120,3,0)</f>
        <v>0.88939133636457135</v>
      </c>
      <c r="O940" s="79">
        <f>VLOOKUP(D940,'IBGE 2014'!$A$9:$I$120,6,0)</f>
        <v>11.482229001501651</v>
      </c>
      <c r="P940" s="80">
        <f t="shared" si="217"/>
        <v>38066.676390899651</v>
      </c>
      <c r="Q940" s="80">
        <f t="shared" si="218"/>
        <v>64720.628700000008</v>
      </c>
      <c r="R940" s="80">
        <f t="shared" si="219"/>
        <v>-26653.952309100358</v>
      </c>
      <c r="S940" s="80">
        <f t="shared" si="220"/>
        <v>20</v>
      </c>
      <c r="T940" s="80">
        <f t="shared" si="221"/>
        <v>0.31180472688608379</v>
      </c>
      <c r="U940" s="80">
        <f>VLOOKUP(D940,'IBGE 2014'!$A$9:$I$120,3,0)/VLOOKUP(C940+1,'IBGE 2014'!$A$9:$I$120,3,0)</f>
        <v>0.89162310837551761</v>
      </c>
      <c r="V940" s="80">
        <f t="shared" si="222"/>
        <v>40451.929941199684</v>
      </c>
      <c r="W940" s="80">
        <f t="shared" si="223"/>
        <v>61638.694000000003</v>
      </c>
      <c r="X940" s="80">
        <f t="shared" si="224"/>
        <v>-21186.76405880032</v>
      </c>
      <c r="Y940" s="120"/>
    </row>
    <row r="941" spans="1:25">
      <c r="A941" s="77">
        <v>929</v>
      </c>
      <c r="B941" s="79">
        <v>1</v>
      </c>
      <c r="C941" s="78">
        <v>35</v>
      </c>
      <c r="D941" s="78">
        <f t="shared" si="210"/>
        <v>60</v>
      </c>
      <c r="E941" s="79">
        <f t="shared" si="211"/>
        <v>65</v>
      </c>
      <c r="F941" s="79">
        <v>14</v>
      </c>
      <c r="G941" s="79">
        <f t="shared" si="212"/>
        <v>21</v>
      </c>
      <c r="H941" s="79">
        <f t="shared" si="213"/>
        <v>25</v>
      </c>
      <c r="I941" s="80">
        <v>1102.6600000000001</v>
      </c>
      <c r="J941" s="80">
        <f>'Fator aplicado no salr'!$I$33*I941</f>
        <v>974.77791165596284</v>
      </c>
      <c r="K941" s="79">
        <f t="shared" si="214"/>
        <v>25</v>
      </c>
      <c r="L941" s="92">
        <f t="shared" si="215"/>
        <v>0.23299863050389483</v>
      </c>
      <c r="M941" s="79">
        <f t="shared" si="216"/>
        <v>60</v>
      </c>
      <c r="N941" s="79">
        <f>VLOOKUP(D941,'IBGE 2014'!$A$9:$I$120,3,0)/VLOOKUP(C941,'IBGE 2014'!$A$9:$I$120,3,0)</f>
        <v>0.88156029257512269</v>
      </c>
      <c r="O941" s="79">
        <f>VLOOKUP(D941,'IBGE 2014'!$A$9:$I$120,6,0)</f>
        <v>11.482229001501651</v>
      </c>
      <c r="P941" s="80">
        <f t="shared" si="217"/>
        <v>29886.883095119658</v>
      </c>
      <c r="Q941" s="80">
        <f t="shared" si="218"/>
        <v>77048.367500000008</v>
      </c>
      <c r="R941" s="80">
        <f t="shared" si="219"/>
        <v>-47161.48440488035</v>
      </c>
      <c r="S941" s="80">
        <f t="shared" si="220"/>
        <v>24</v>
      </c>
      <c r="T941" s="80">
        <f t="shared" si="221"/>
        <v>0.24697854833412852</v>
      </c>
      <c r="U941" s="80">
        <f>VLOOKUP(D941,'IBGE 2014'!$A$9:$I$120,3,0)/VLOOKUP(C941+1,'IBGE 2014'!$A$9:$I$120,3,0)</f>
        <v>0.88338461970586457</v>
      </c>
      <c r="V941" s="80">
        <f t="shared" si="222"/>
        <v>31745.655815392398</v>
      </c>
      <c r="W941" s="80">
        <f t="shared" si="223"/>
        <v>73966.43280000001</v>
      </c>
      <c r="X941" s="80">
        <f t="shared" si="224"/>
        <v>-42220.776984607612</v>
      </c>
      <c r="Y941" s="120"/>
    </row>
    <row r="942" spans="1:25">
      <c r="A942" s="77">
        <v>930</v>
      </c>
      <c r="B942" s="79">
        <v>2</v>
      </c>
      <c r="C942" s="78">
        <v>63</v>
      </c>
      <c r="D942" s="78">
        <f t="shared" si="210"/>
        <v>70</v>
      </c>
      <c r="E942" s="79">
        <f t="shared" si="211"/>
        <v>60</v>
      </c>
      <c r="F942" s="79">
        <v>14</v>
      </c>
      <c r="G942" s="79">
        <f t="shared" si="212"/>
        <v>16</v>
      </c>
      <c r="H942" s="79">
        <f t="shared" si="213"/>
        <v>7</v>
      </c>
      <c r="I942" s="80">
        <v>1102.6600000000001</v>
      </c>
      <c r="J942" s="80">
        <f>'Fator aplicado no salr'!$I$33*I942</f>
        <v>974.77791165596284</v>
      </c>
      <c r="K942" s="79">
        <f t="shared" si="214"/>
        <v>7</v>
      </c>
      <c r="L942" s="92">
        <f t="shared" si="215"/>
        <v>0.66505711362233577</v>
      </c>
      <c r="M942" s="79">
        <f t="shared" si="216"/>
        <v>70</v>
      </c>
      <c r="N942" s="79">
        <f>VLOOKUP(D942,'IBGE 2014'!$A$9:$I$120,3,0)/VLOOKUP(C942,'IBGE 2014'!$A$9:$I$120,3,0)</f>
        <v>0.88090641113249846</v>
      </c>
      <c r="O942" s="79">
        <f>VLOOKUP(D942,'IBGE 2014'!$A$9:$I$120,6,0)</f>
        <v>9.1340168195096396</v>
      </c>
      <c r="P942" s="80">
        <f t="shared" si="217"/>
        <v>67810.906915361687</v>
      </c>
      <c r="Q942" s="80">
        <f t="shared" si="218"/>
        <v>21573.5429</v>
      </c>
      <c r="R942" s="80">
        <f t="shared" si="219"/>
        <v>46237.364015361687</v>
      </c>
      <c r="S942" s="80">
        <f t="shared" si="220"/>
        <v>6</v>
      </c>
      <c r="T942" s="80">
        <f t="shared" si="221"/>
        <v>0.70496054043967604</v>
      </c>
      <c r="U942" s="80">
        <f>VLOOKUP(D942,'IBGE 2014'!$A$9:$I$120,3,0)/VLOOKUP(C942+1,'IBGE 2014'!$A$9:$I$120,3,0)</f>
        <v>0.89330498213394294</v>
      </c>
      <c r="V942" s="80">
        <f t="shared" si="222"/>
        <v>72891.250918920254</v>
      </c>
      <c r="W942" s="80">
        <f t="shared" si="223"/>
        <v>18491.608200000002</v>
      </c>
      <c r="X942" s="80">
        <f t="shared" si="224"/>
        <v>54399.642718920251</v>
      </c>
      <c r="Y942" s="120"/>
    </row>
    <row r="943" spans="1:25">
      <c r="A943" s="77">
        <v>931</v>
      </c>
      <c r="B943" s="79">
        <v>1</v>
      </c>
      <c r="C943" s="78">
        <v>50</v>
      </c>
      <c r="D943" s="78">
        <f t="shared" si="210"/>
        <v>70</v>
      </c>
      <c r="E943" s="79">
        <f t="shared" si="211"/>
        <v>65</v>
      </c>
      <c r="F943" s="79">
        <v>14</v>
      </c>
      <c r="G943" s="79">
        <f t="shared" si="212"/>
        <v>21</v>
      </c>
      <c r="H943" s="79">
        <f t="shared" si="213"/>
        <v>20</v>
      </c>
      <c r="I943" s="80">
        <v>1403.74</v>
      </c>
      <c r="J943" s="80">
        <f>'Fator aplicado no salr'!$I$33*I943</f>
        <v>1240.9398597101022</v>
      </c>
      <c r="K943" s="79">
        <f t="shared" si="214"/>
        <v>20</v>
      </c>
      <c r="L943" s="92">
        <f t="shared" si="215"/>
        <v>0.31180472688608379</v>
      </c>
      <c r="M943" s="79">
        <f t="shared" si="216"/>
        <v>70</v>
      </c>
      <c r="N943" s="79">
        <f>VLOOKUP(D943,'IBGE 2014'!$A$9:$I$120,3,0)/VLOOKUP(C943,'IBGE 2014'!$A$9:$I$120,3,0)</f>
        <v>0.78638304548291271</v>
      </c>
      <c r="O943" s="79">
        <f>VLOOKUP(D943,'IBGE 2014'!$A$9:$I$120,6,0)</f>
        <v>9.1340168195096396</v>
      </c>
      <c r="P943" s="80">
        <f t="shared" si="217"/>
        <v>36130.396704343213</v>
      </c>
      <c r="Q943" s="80">
        <f t="shared" si="218"/>
        <v>78469.066000000006</v>
      </c>
      <c r="R943" s="80">
        <f t="shared" si="219"/>
        <v>-42338.669295656793</v>
      </c>
      <c r="S943" s="80">
        <f t="shared" si="220"/>
        <v>19</v>
      </c>
      <c r="T943" s="80">
        <f t="shared" si="221"/>
        <v>0.33051301049924886</v>
      </c>
      <c r="U943" s="80">
        <f>VLOOKUP(D943,'IBGE 2014'!$A$9:$I$120,3,0)/VLOOKUP(C943+1,'IBGE 2014'!$A$9:$I$120,3,0)</f>
        <v>0.79070302512191992</v>
      </c>
      <c r="V943" s="80">
        <f t="shared" si="222"/>
        <v>38508.61102016981</v>
      </c>
      <c r="W943" s="80">
        <f t="shared" si="223"/>
        <v>74545.612699999998</v>
      </c>
      <c r="X943" s="80">
        <f t="shared" si="224"/>
        <v>-36037.001679830188</v>
      </c>
      <c r="Y943" s="120"/>
    </row>
    <row r="944" spans="1:25">
      <c r="A944" s="77">
        <v>932</v>
      </c>
      <c r="B944" s="79">
        <v>1</v>
      </c>
      <c r="C944" s="78">
        <v>51</v>
      </c>
      <c r="D944" s="78">
        <f t="shared" si="210"/>
        <v>70</v>
      </c>
      <c r="E944" s="79">
        <f t="shared" si="211"/>
        <v>65</v>
      </c>
      <c r="F944" s="79">
        <v>14</v>
      </c>
      <c r="G944" s="79">
        <f t="shared" si="212"/>
        <v>21</v>
      </c>
      <c r="H944" s="79">
        <f t="shared" si="213"/>
        <v>19</v>
      </c>
      <c r="I944" s="80">
        <v>1380.73</v>
      </c>
      <c r="J944" s="80">
        <f>'Fator aplicado no salr'!$I$33*I944</f>
        <v>1220.5984673070009</v>
      </c>
      <c r="K944" s="79">
        <f t="shared" si="214"/>
        <v>19</v>
      </c>
      <c r="L944" s="92">
        <f t="shared" si="215"/>
        <v>0.33051301049924886</v>
      </c>
      <c r="M944" s="79">
        <f t="shared" si="216"/>
        <v>70</v>
      </c>
      <c r="N944" s="79">
        <f>VLOOKUP(D944,'IBGE 2014'!$A$9:$I$120,3,0)/VLOOKUP(C944,'IBGE 2014'!$A$9:$I$120,3,0)</f>
        <v>0.79070302512191992</v>
      </c>
      <c r="O944" s="79">
        <f>VLOOKUP(D944,'IBGE 2014'!$A$9:$I$120,6,0)</f>
        <v>9.1340168195096396</v>
      </c>
      <c r="P944" s="80">
        <f t="shared" si="217"/>
        <v>37877.380778405583</v>
      </c>
      <c r="Q944" s="80">
        <f t="shared" si="218"/>
        <v>73323.666649999999</v>
      </c>
      <c r="R944" s="80">
        <f t="shared" si="219"/>
        <v>-35446.285871594417</v>
      </c>
      <c r="S944" s="80">
        <f t="shared" si="220"/>
        <v>18</v>
      </c>
      <c r="T944" s="80">
        <f t="shared" si="221"/>
        <v>0.35034379112920383</v>
      </c>
      <c r="U944" s="80">
        <f>VLOOKUP(D944,'IBGE 2014'!$A$9:$I$120,3,0)/VLOOKUP(C944+1,'IBGE 2014'!$A$9:$I$120,3,0)</f>
        <v>0.7953795781575006</v>
      </c>
      <c r="V944" s="80">
        <f t="shared" si="222"/>
        <v>40387.487892852783</v>
      </c>
      <c r="W944" s="80">
        <f t="shared" si="223"/>
        <v>69464.526299999998</v>
      </c>
      <c r="X944" s="80">
        <f t="shared" si="224"/>
        <v>-29077.038407147214</v>
      </c>
      <c r="Y944" s="120"/>
    </row>
    <row r="945" spans="1:25">
      <c r="A945" s="77">
        <v>933</v>
      </c>
      <c r="B945" s="79">
        <v>1</v>
      </c>
      <c r="C945" s="78">
        <v>42</v>
      </c>
      <c r="D945" s="78">
        <f t="shared" si="210"/>
        <v>63</v>
      </c>
      <c r="E945" s="79">
        <f t="shared" si="211"/>
        <v>65</v>
      </c>
      <c r="F945" s="79">
        <v>14</v>
      </c>
      <c r="G945" s="79">
        <f t="shared" si="212"/>
        <v>21</v>
      </c>
      <c r="H945" s="79">
        <f t="shared" si="213"/>
        <v>21</v>
      </c>
      <c r="I945" s="80">
        <v>1380.73</v>
      </c>
      <c r="J945" s="80">
        <f>'Fator aplicado no salr'!$I$33*I945</f>
        <v>1220.5984673070009</v>
      </c>
      <c r="K945" s="79">
        <f t="shared" si="214"/>
        <v>21</v>
      </c>
      <c r="L945" s="92">
        <f t="shared" si="215"/>
        <v>0.29415540272272056</v>
      </c>
      <c r="M945" s="79">
        <f t="shared" si="216"/>
        <v>63</v>
      </c>
      <c r="N945" s="79">
        <f>VLOOKUP(D945,'IBGE 2014'!$A$9:$I$120,3,0)/VLOOKUP(C945,'IBGE 2014'!$A$9:$I$120,3,0)</f>
        <v>0.8647414409870342</v>
      </c>
      <c r="O945" s="79">
        <f>VLOOKUP(D945,'IBGE 2014'!$A$9:$I$120,6,0)</f>
        <v>10.825249101319233</v>
      </c>
      <c r="P945" s="80">
        <f t="shared" si="217"/>
        <v>43693.534040899613</v>
      </c>
      <c r="Q945" s="80">
        <f t="shared" si="218"/>
        <v>81041.947349999988</v>
      </c>
      <c r="R945" s="80">
        <f t="shared" si="219"/>
        <v>-37348.413309100375</v>
      </c>
      <c r="S945" s="80">
        <f t="shared" si="220"/>
        <v>20</v>
      </c>
      <c r="T945" s="80">
        <f t="shared" si="221"/>
        <v>0.31180472688608379</v>
      </c>
      <c r="U945" s="80">
        <f>VLOOKUP(D945,'IBGE 2014'!$A$9:$I$120,3,0)/VLOOKUP(C945+1,'IBGE 2014'!$A$9:$I$120,3,0)</f>
        <v>0.86735856442806991</v>
      </c>
      <c r="V945" s="80">
        <f t="shared" si="222"/>
        <v>46455.317987629824</v>
      </c>
      <c r="W945" s="80">
        <f t="shared" si="223"/>
        <v>77182.807000000001</v>
      </c>
      <c r="X945" s="80">
        <f t="shared" si="224"/>
        <v>-30727.489012370177</v>
      </c>
      <c r="Y945" s="120"/>
    </row>
    <row r="946" spans="1:25">
      <c r="A946" s="77">
        <v>934</v>
      </c>
      <c r="B946" s="79">
        <v>2</v>
      </c>
      <c r="C946" s="78">
        <v>44</v>
      </c>
      <c r="D946" s="78">
        <f t="shared" si="210"/>
        <v>60</v>
      </c>
      <c r="E946" s="79">
        <f t="shared" si="211"/>
        <v>60</v>
      </c>
      <c r="F946" s="79">
        <v>14</v>
      </c>
      <c r="G946" s="79">
        <f t="shared" si="212"/>
        <v>16</v>
      </c>
      <c r="H946" s="79">
        <f t="shared" si="213"/>
        <v>16</v>
      </c>
      <c r="I946" s="80">
        <v>1323.2</v>
      </c>
      <c r="J946" s="80">
        <f>'Fator aplicado no salr'!$I$33*I946</f>
        <v>1169.7405661792122</v>
      </c>
      <c r="K946" s="79">
        <f t="shared" si="214"/>
        <v>16</v>
      </c>
      <c r="L946" s="92">
        <f t="shared" si="215"/>
        <v>0.39364628371277355</v>
      </c>
      <c r="M946" s="79">
        <f t="shared" si="216"/>
        <v>60</v>
      </c>
      <c r="N946" s="79">
        <f>VLOOKUP(D946,'IBGE 2014'!$A$9:$I$120,3,0)/VLOOKUP(C946,'IBGE 2014'!$A$9:$I$120,3,0)</f>
        <v>0.90216333477159161</v>
      </c>
      <c r="O946" s="79">
        <f>VLOOKUP(D946,'IBGE 2014'!$A$9:$I$120,6,0)</f>
        <v>11.482229001501651</v>
      </c>
      <c r="P946" s="80">
        <f t="shared" si="217"/>
        <v>62008.387285552279</v>
      </c>
      <c r="Q946" s="80">
        <f t="shared" si="218"/>
        <v>59173.504000000001</v>
      </c>
      <c r="R946" s="80">
        <f t="shared" si="219"/>
        <v>2834.8832855522778</v>
      </c>
      <c r="S946" s="80">
        <f t="shared" si="220"/>
        <v>15</v>
      </c>
      <c r="T946" s="80">
        <f t="shared" si="221"/>
        <v>0.41726506073553998</v>
      </c>
      <c r="U946" s="80">
        <f>VLOOKUP(D946,'IBGE 2014'!$A$9:$I$120,3,0)/VLOOKUP(C946+1,'IBGE 2014'!$A$9:$I$120,3,0)</f>
        <v>0.90532483645484907</v>
      </c>
      <c r="V946" s="80">
        <f t="shared" si="222"/>
        <v>65959.227968264197</v>
      </c>
      <c r="W946" s="80">
        <f t="shared" si="223"/>
        <v>55475.16</v>
      </c>
      <c r="X946" s="80">
        <f t="shared" si="224"/>
        <v>10484.067968264193</v>
      </c>
      <c r="Y946" s="120"/>
    </row>
    <row r="947" spans="1:25">
      <c r="A947" s="77">
        <v>935</v>
      </c>
      <c r="B947" s="79">
        <v>1</v>
      </c>
      <c r="C947" s="78">
        <v>44</v>
      </c>
      <c r="D947" s="78">
        <f t="shared" si="210"/>
        <v>65</v>
      </c>
      <c r="E947" s="79">
        <f t="shared" si="211"/>
        <v>65</v>
      </c>
      <c r="F947" s="79">
        <v>14</v>
      </c>
      <c r="G947" s="79">
        <f t="shared" si="212"/>
        <v>21</v>
      </c>
      <c r="H947" s="79">
        <f t="shared" si="213"/>
        <v>21</v>
      </c>
      <c r="I947" s="80">
        <v>1403.74</v>
      </c>
      <c r="J947" s="80">
        <f>'Fator aplicado no salr'!$I$33*I947</f>
        <v>1240.9398597101022</v>
      </c>
      <c r="K947" s="79">
        <f t="shared" si="214"/>
        <v>21</v>
      </c>
      <c r="L947" s="92">
        <f t="shared" si="215"/>
        <v>0.29415540272272056</v>
      </c>
      <c r="M947" s="79">
        <f t="shared" si="216"/>
        <v>65</v>
      </c>
      <c r="N947" s="79">
        <f>VLOOKUP(D947,'IBGE 2014'!$A$9:$I$120,3,0)/VLOOKUP(C947,'IBGE 2014'!$A$9:$I$120,3,0)</f>
        <v>0.84519931247146785</v>
      </c>
      <c r="O947" s="79">
        <f>VLOOKUP(D947,'IBGE 2014'!$A$9:$I$120,6,0)</f>
        <v>10.361611814973374</v>
      </c>
      <c r="P947" s="80">
        <f t="shared" si="217"/>
        <v>41558.261297198638</v>
      </c>
      <c r="Q947" s="80">
        <f t="shared" si="218"/>
        <v>82392.5193</v>
      </c>
      <c r="R947" s="80">
        <f t="shared" si="219"/>
        <v>-40834.258002801362</v>
      </c>
      <c r="S947" s="80">
        <f t="shared" si="220"/>
        <v>20</v>
      </c>
      <c r="T947" s="80">
        <f t="shared" si="221"/>
        <v>0.31180472688608379</v>
      </c>
      <c r="U947" s="80">
        <f>VLOOKUP(D947,'IBGE 2014'!$A$9:$I$120,3,0)/VLOOKUP(C947+1,'IBGE 2014'!$A$9:$I$120,3,0)</f>
        <v>0.84816119192951867</v>
      </c>
      <c r="V947" s="80">
        <f t="shared" si="222"/>
        <v>44206.130023079844</v>
      </c>
      <c r="W947" s="80">
        <f t="shared" si="223"/>
        <v>78469.066000000006</v>
      </c>
      <c r="X947" s="80">
        <f t="shared" si="224"/>
        <v>-34262.935976920162</v>
      </c>
      <c r="Y947" s="120"/>
    </row>
    <row r="948" spans="1:25">
      <c r="A948" s="77">
        <v>936</v>
      </c>
      <c r="B948" s="79">
        <v>1</v>
      </c>
      <c r="C948" s="78">
        <v>34</v>
      </c>
      <c r="D948" s="78">
        <f t="shared" si="210"/>
        <v>60</v>
      </c>
      <c r="E948" s="79">
        <f t="shared" si="211"/>
        <v>65</v>
      </c>
      <c r="F948" s="79">
        <v>14</v>
      </c>
      <c r="G948" s="79">
        <f t="shared" si="212"/>
        <v>21</v>
      </c>
      <c r="H948" s="79">
        <f t="shared" si="213"/>
        <v>26</v>
      </c>
      <c r="I948" s="80">
        <v>1054.72</v>
      </c>
      <c r="J948" s="80">
        <f>'Fator aplicado no salr'!$I$33*I948</f>
        <v>932.39780075615067</v>
      </c>
      <c r="K948" s="79">
        <f t="shared" si="214"/>
        <v>26</v>
      </c>
      <c r="L948" s="92">
        <f t="shared" si="215"/>
        <v>0.21981002877725925</v>
      </c>
      <c r="M948" s="79">
        <f t="shared" si="216"/>
        <v>60</v>
      </c>
      <c r="N948" s="79">
        <f>VLOOKUP(D948,'IBGE 2014'!$A$9:$I$120,3,0)/VLOOKUP(C948,'IBGE 2014'!$A$9:$I$120,3,0)</f>
        <v>0.87980249785610276</v>
      </c>
      <c r="O948" s="79">
        <f>VLOOKUP(D948,'IBGE 2014'!$A$9:$I$120,6,0)</f>
        <v>11.482229001501651</v>
      </c>
      <c r="P948" s="80">
        <f t="shared" si="217"/>
        <v>26915.564378343373</v>
      </c>
      <c r="Q948" s="80">
        <f t="shared" si="218"/>
        <v>76646.502399999998</v>
      </c>
      <c r="R948" s="80">
        <f t="shared" si="219"/>
        <v>-49730.938021656621</v>
      </c>
      <c r="S948" s="80">
        <f t="shared" si="220"/>
        <v>25</v>
      </c>
      <c r="T948" s="80">
        <f t="shared" si="221"/>
        <v>0.23299863050389483</v>
      </c>
      <c r="U948" s="80">
        <f>VLOOKUP(D948,'IBGE 2014'!$A$9:$I$120,3,0)/VLOOKUP(C948+1,'IBGE 2014'!$A$9:$I$120,3,0)</f>
        <v>0.88156029257512269</v>
      </c>
      <c r="V948" s="80">
        <f t="shared" si="222"/>
        <v>28587.500533332674</v>
      </c>
      <c r="W948" s="80">
        <f t="shared" si="223"/>
        <v>73698.559999999998</v>
      </c>
      <c r="X948" s="80">
        <f t="shared" si="224"/>
        <v>-45111.059466667328</v>
      </c>
      <c r="Y948" s="120"/>
    </row>
    <row r="949" spans="1:25">
      <c r="A949" s="77">
        <v>937</v>
      </c>
      <c r="B949" s="79">
        <v>1</v>
      </c>
      <c r="C949" s="78">
        <v>63</v>
      </c>
      <c r="D949" s="78">
        <f t="shared" si="210"/>
        <v>70</v>
      </c>
      <c r="E949" s="79">
        <f t="shared" si="211"/>
        <v>65</v>
      </c>
      <c r="F949" s="79">
        <v>14</v>
      </c>
      <c r="G949" s="79">
        <f t="shared" si="212"/>
        <v>21</v>
      </c>
      <c r="H949" s="79">
        <f t="shared" si="213"/>
        <v>7</v>
      </c>
      <c r="I949" s="80">
        <v>1392.24</v>
      </c>
      <c r="J949" s="80">
        <f>'Fator aplicado no salr'!$I$33*I949</f>
        <v>1230.7735836285869</v>
      </c>
      <c r="K949" s="79">
        <f t="shared" si="214"/>
        <v>7</v>
      </c>
      <c r="L949" s="92">
        <f t="shared" si="215"/>
        <v>0.66505711362233577</v>
      </c>
      <c r="M949" s="79">
        <f t="shared" si="216"/>
        <v>70</v>
      </c>
      <c r="N949" s="79">
        <f>VLOOKUP(D949,'IBGE 2014'!$A$9:$I$120,3,0)/VLOOKUP(C949,'IBGE 2014'!$A$9:$I$120,3,0)</f>
        <v>0.88090641113249846</v>
      </c>
      <c r="O949" s="79">
        <f>VLOOKUP(D949,'IBGE 2014'!$A$9:$I$120,6,0)</f>
        <v>9.1340168195096396</v>
      </c>
      <c r="P949" s="80">
        <f t="shared" si="217"/>
        <v>85619.372285058998</v>
      </c>
      <c r="Q949" s="80">
        <f t="shared" si="218"/>
        <v>27239.175599999999</v>
      </c>
      <c r="R949" s="80">
        <f t="shared" si="219"/>
        <v>58380.196685058996</v>
      </c>
      <c r="S949" s="80">
        <f t="shared" si="220"/>
        <v>6</v>
      </c>
      <c r="T949" s="80">
        <f t="shared" si="221"/>
        <v>0.70496054043967604</v>
      </c>
      <c r="U949" s="80">
        <f>VLOOKUP(D949,'IBGE 2014'!$A$9:$I$120,3,0)/VLOOKUP(C949+1,'IBGE 2014'!$A$9:$I$120,3,0)</f>
        <v>0.89330498213394294</v>
      </c>
      <c r="V949" s="80">
        <f t="shared" si="222"/>
        <v>92033.913608326693</v>
      </c>
      <c r="W949" s="80">
        <f t="shared" si="223"/>
        <v>23347.864799999999</v>
      </c>
      <c r="X949" s="80">
        <f t="shared" si="224"/>
        <v>68686.048808326697</v>
      </c>
      <c r="Y949" s="120"/>
    </row>
    <row r="950" spans="1:25">
      <c r="A950" s="77">
        <v>938</v>
      </c>
      <c r="B950" s="79">
        <v>1</v>
      </c>
      <c r="C950" s="78">
        <v>39</v>
      </c>
      <c r="D950" s="78">
        <f t="shared" si="210"/>
        <v>60</v>
      </c>
      <c r="E950" s="79">
        <f t="shared" si="211"/>
        <v>65</v>
      </c>
      <c r="F950" s="79">
        <v>14</v>
      </c>
      <c r="G950" s="79">
        <f t="shared" si="212"/>
        <v>21</v>
      </c>
      <c r="H950" s="79">
        <f t="shared" si="213"/>
        <v>21</v>
      </c>
      <c r="I950" s="80">
        <v>1054.72</v>
      </c>
      <c r="J950" s="80">
        <f>'Fator aplicado no salr'!$I$33*I950</f>
        <v>932.39780075615067</v>
      </c>
      <c r="K950" s="79">
        <f t="shared" si="214"/>
        <v>21</v>
      </c>
      <c r="L950" s="92">
        <f t="shared" si="215"/>
        <v>0.29415540272272056</v>
      </c>
      <c r="M950" s="79">
        <f t="shared" si="216"/>
        <v>60</v>
      </c>
      <c r="N950" s="79">
        <f>VLOOKUP(D950,'IBGE 2014'!$A$9:$I$120,3,0)/VLOOKUP(C950,'IBGE 2014'!$A$9:$I$120,3,0)</f>
        <v>0.88939133636457135</v>
      </c>
      <c r="O950" s="79">
        <f>VLOOKUP(D950,'IBGE 2014'!$A$9:$I$120,6,0)</f>
        <v>11.482229001501651</v>
      </c>
      <c r="P950" s="80">
        <f t="shared" si="217"/>
        <v>36411.663543621493</v>
      </c>
      <c r="Q950" s="80">
        <f t="shared" si="218"/>
        <v>61906.790399999998</v>
      </c>
      <c r="R950" s="80">
        <f t="shared" si="219"/>
        <v>-25495.126856378505</v>
      </c>
      <c r="S950" s="80">
        <f t="shared" si="220"/>
        <v>20</v>
      </c>
      <c r="T950" s="80">
        <f t="shared" si="221"/>
        <v>0.31180472688608379</v>
      </c>
      <c r="U950" s="80">
        <f>VLOOKUP(D950,'IBGE 2014'!$A$9:$I$120,3,0)/VLOOKUP(C950+1,'IBGE 2014'!$A$9:$I$120,3,0)</f>
        <v>0.89162310837551761</v>
      </c>
      <c r="V950" s="80">
        <f t="shared" si="222"/>
        <v>38693.214179876057</v>
      </c>
      <c r="W950" s="80">
        <f t="shared" si="223"/>
        <v>58958.847999999998</v>
      </c>
      <c r="X950" s="80">
        <f t="shared" si="224"/>
        <v>-20265.633820123941</v>
      </c>
      <c r="Y950" s="120"/>
    </row>
    <row r="951" spans="1:25">
      <c r="A951" s="77">
        <v>939</v>
      </c>
      <c r="B951" s="79">
        <v>1</v>
      </c>
      <c r="C951" s="78">
        <v>55</v>
      </c>
      <c r="D951" s="78">
        <f t="shared" si="210"/>
        <v>70</v>
      </c>
      <c r="E951" s="79">
        <f t="shared" si="211"/>
        <v>65</v>
      </c>
      <c r="F951" s="79">
        <v>14</v>
      </c>
      <c r="G951" s="79">
        <f t="shared" si="212"/>
        <v>21</v>
      </c>
      <c r="H951" s="79">
        <f t="shared" si="213"/>
        <v>15</v>
      </c>
      <c r="I951" s="80">
        <v>1380.73</v>
      </c>
      <c r="J951" s="80">
        <f>'Fator aplicado no salr'!$I$33*I951</f>
        <v>1220.5984673070009</v>
      </c>
      <c r="K951" s="79">
        <f t="shared" si="214"/>
        <v>15</v>
      </c>
      <c r="L951" s="92">
        <f t="shared" si="215"/>
        <v>0.41726506073553998</v>
      </c>
      <c r="M951" s="79">
        <f t="shared" si="216"/>
        <v>70</v>
      </c>
      <c r="N951" s="79">
        <f>VLOOKUP(D951,'IBGE 2014'!$A$9:$I$120,3,0)/VLOOKUP(C951,'IBGE 2014'!$A$9:$I$120,3,0)</f>
        <v>0.81183466248225811</v>
      </c>
      <c r="O951" s="79">
        <f>VLOOKUP(D951,'IBGE 2014'!$A$9:$I$120,6,0)</f>
        <v>9.1340168195096396</v>
      </c>
      <c r="P951" s="80">
        <f t="shared" si="217"/>
        <v>49097.297867322544</v>
      </c>
      <c r="Q951" s="80">
        <f t="shared" si="218"/>
        <v>57887.105249999993</v>
      </c>
      <c r="R951" s="80">
        <f t="shared" si="219"/>
        <v>-8789.8073826774489</v>
      </c>
      <c r="S951" s="80">
        <f t="shared" si="220"/>
        <v>14</v>
      </c>
      <c r="T951" s="80">
        <f t="shared" si="221"/>
        <v>0.44230096437967248</v>
      </c>
      <c r="U951" s="80">
        <f>VLOOKUP(D951,'IBGE 2014'!$A$9:$I$120,3,0)/VLOOKUP(C951+1,'IBGE 2014'!$A$9:$I$120,3,0)</f>
        <v>0.81824688059570916</v>
      </c>
      <c r="V951" s="80">
        <f t="shared" si="222"/>
        <v>52454.194730916148</v>
      </c>
      <c r="W951" s="80">
        <f t="shared" si="223"/>
        <v>54027.964899999992</v>
      </c>
      <c r="X951" s="80">
        <f t="shared" si="224"/>
        <v>-1573.7701690838439</v>
      </c>
      <c r="Y951" s="120"/>
    </row>
    <row r="952" spans="1:25">
      <c r="A952" s="77">
        <v>940</v>
      </c>
      <c r="B952" s="79">
        <v>2</v>
      </c>
      <c r="C952" s="78">
        <v>39</v>
      </c>
      <c r="D952" s="78">
        <f t="shared" si="210"/>
        <v>55</v>
      </c>
      <c r="E952" s="79">
        <f t="shared" si="211"/>
        <v>60</v>
      </c>
      <c r="F952" s="79">
        <v>14</v>
      </c>
      <c r="G952" s="79">
        <f t="shared" si="212"/>
        <v>16</v>
      </c>
      <c r="H952" s="79">
        <f t="shared" si="213"/>
        <v>16</v>
      </c>
      <c r="I952" s="80">
        <v>1054.72</v>
      </c>
      <c r="J952" s="80">
        <f>'Fator aplicado no salr'!$I$33*I952</f>
        <v>932.39780075615067</v>
      </c>
      <c r="K952" s="79">
        <f t="shared" si="214"/>
        <v>16</v>
      </c>
      <c r="L952" s="92">
        <f t="shared" si="215"/>
        <v>0.39364628371277355</v>
      </c>
      <c r="M952" s="79">
        <f t="shared" si="216"/>
        <v>55</v>
      </c>
      <c r="N952" s="79">
        <f>VLOOKUP(D952,'IBGE 2014'!$A$9:$I$120,3,0)/VLOOKUP(C952,'IBGE 2014'!$A$9:$I$120,3,0)</f>
        <v>0.93084727063907946</v>
      </c>
      <c r="O952" s="79">
        <f>VLOOKUP(D952,'IBGE 2014'!$A$9:$I$120,6,0)</f>
        <v>12.461864196915771</v>
      </c>
      <c r="P952" s="80">
        <f t="shared" si="217"/>
        <v>55349.3076096574</v>
      </c>
      <c r="Q952" s="80">
        <f t="shared" si="218"/>
        <v>47167.078399999999</v>
      </c>
      <c r="R952" s="80">
        <f t="shared" si="219"/>
        <v>8182.229209657402</v>
      </c>
      <c r="S952" s="80">
        <f t="shared" si="220"/>
        <v>15</v>
      </c>
      <c r="T952" s="80">
        <f t="shared" si="221"/>
        <v>0.41726506073553998</v>
      </c>
      <c r="U952" s="80">
        <f>VLOOKUP(D952,'IBGE 2014'!$A$9:$I$120,3,0)/VLOOKUP(C952+1,'IBGE 2014'!$A$9:$I$120,3,0)</f>
        <v>0.93318306906676562</v>
      </c>
      <c r="V952" s="80">
        <f t="shared" si="222"/>
        <v>58817.488837954661</v>
      </c>
      <c r="W952" s="80">
        <f t="shared" si="223"/>
        <v>44219.135999999999</v>
      </c>
      <c r="X952" s="80">
        <f t="shared" si="224"/>
        <v>14598.352837954662</v>
      </c>
      <c r="Y952" s="120"/>
    </row>
    <row r="953" spans="1:25">
      <c r="A953" s="77">
        <v>941</v>
      </c>
      <c r="B953" s="79">
        <v>2</v>
      </c>
      <c r="C953" s="78">
        <v>65</v>
      </c>
      <c r="D953" s="78">
        <f t="shared" si="210"/>
        <v>70</v>
      </c>
      <c r="E953" s="79">
        <f t="shared" si="211"/>
        <v>60</v>
      </c>
      <c r="F953" s="79">
        <v>14</v>
      </c>
      <c r="G953" s="79">
        <f t="shared" si="212"/>
        <v>16</v>
      </c>
      <c r="H953" s="79">
        <f t="shared" si="213"/>
        <v>5</v>
      </c>
      <c r="I953" s="80">
        <v>1054.72</v>
      </c>
      <c r="J953" s="80">
        <f>'Fator aplicado no salr'!$I$33*I953</f>
        <v>932.39780075615067</v>
      </c>
      <c r="K953" s="79">
        <f t="shared" si="214"/>
        <v>5</v>
      </c>
      <c r="L953" s="92">
        <f t="shared" si="215"/>
        <v>0.74725817286605678</v>
      </c>
      <c r="M953" s="79">
        <f t="shared" si="216"/>
        <v>70</v>
      </c>
      <c r="N953" s="79">
        <f>VLOOKUP(D953,'IBGE 2014'!$A$9:$I$120,3,0)/VLOOKUP(C953,'IBGE 2014'!$A$9:$I$120,3,0)</f>
        <v>0.90694126620900062</v>
      </c>
      <c r="O953" s="79">
        <f>VLOOKUP(D953,'IBGE 2014'!$A$9:$I$120,6,0)</f>
        <v>9.1340168195096396</v>
      </c>
      <c r="P953" s="80">
        <f t="shared" si="217"/>
        <v>75033.678201455434</v>
      </c>
      <c r="Q953" s="80">
        <f t="shared" si="218"/>
        <v>14739.712</v>
      </c>
      <c r="R953" s="80">
        <f t="shared" si="219"/>
        <v>60293.966201455434</v>
      </c>
      <c r="S953" s="80">
        <f t="shared" si="220"/>
        <v>4</v>
      </c>
      <c r="T953" s="80">
        <f t="shared" si="221"/>
        <v>0.79209366323802022</v>
      </c>
      <c r="U953" s="80">
        <f>VLOOKUP(D953,'IBGE 2014'!$A$9:$I$120,3,0)/VLOOKUP(C953+1,'IBGE 2014'!$A$9:$I$120,3,0)</f>
        <v>0.9219560196928005</v>
      </c>
      <c r="V953" s="80">
        <f t="shared" si="222"/>
        <v>80852.442277643102</v>
      </c>
      <c r="W953" s="80">
        <f t="shared" si="223"/>
        <v>11791.7696</v>
      </c>
      <c r="X953" s="80">
        <f t="shared" si="224"/>
        <v>69060.672677643102</v>
      </c>
      <c r="Y953" s="120"/>
    </row>
    <row r="954" spans="1:25">
      <c r="A954" s="77">
        <v>942</v>
      </c>
      <c r="B954" s="79">
        <v>2</v>
      </c>
      <c r="C954" s="78">
        <v>33</v>
      </c>
      <c r="D954" s="78">
        <f t="shared" si="210"/>
        <v>55</v>
      </c>
      <c r="E954" s="79">
        <f t="shared" si="211"/>
        <v>60</v>
      </c>
      <c r="F954" s="79">
        <v>14</v>
      </c>
      <c r="G954" s="79">
        <f t="shared" si="212"/>
        <v>16</v>
      </c>
      <c r="H954" s="79">
        <f t="shared" si="213"/>
        <v>22</v>
      </c>
      <c r="I954" s="80">
        <v>1054.72</v>
      </c>
      <c r="J954" s="80">
        <f>'Fator aplicado no salr'!$I$33*I954</f>
        <v>932.39780075615067</v>
      </c>
      <c r="K954" s="79">
        <f t="shared" si="214"/>
        <v>22</v>
      </c>
      <c r="L954" s="92">
        <f t="shared" si="215"/>
        <v>0.27750509690822689</v>
      </c>
      <c r="M954" s="79">
        <f t="shared" si="216"/>
        <v>55</v>
      </c>
      <c r="N954" s="79">
        <f>VLOOKUP(D954,'IBGE 2014'!$A$9:$I$120,3,0)/VLOOKUP(C954,'IBGE 2014'!$A$9:$I$120,3,0)</f>
        <v>0.91903182217185342</v>
      </c>
      <c r="O954" s="79">
        <f>VLOOKUP(D954,'IBGE 2014'!$A$9:$I$120,6,0)</f>
        <v>12.461864196915771</v>
      </c>
      <c r="P954" s="80">
        <f t="shared" si="217"/>
        <v>38523.800097091029</v>
      </c>
      <c r="Q954" s="80">
        <f t="shared" si="218"/>
        <v>64854.732799999998</v>
      </c>
      <c r="R954" s="80">
        <f t="shared" si="219"/>
        <v>-26330.932702908969</v>
      </c>
      <c r="S954" s="80">
        <f t="shared" si="220"/>
        <v>21</v>
      </c>
      <c r="T954" s="80">
        <f t="shared" si="221"/>
        <v>0.29415540272272056</v>
      </c>
      <c r="U954" s="80">
        <f>VLOOKUP(D954,'IBGE 2014'!$A$9:$I$120,3,0)/VLOOKUP(C954+1,'IBGE 2014'!$A$9:$I$120,3,0)</f>
        <v>0.92081148122978385</v>
      </c>
      <c r="V954" s="80">
        <f t="shared" si="222"/>
        <v>40914.303475305962</v>
      </c>
      <c r="W954" s="80">
        <f t="shared" si="223"/>
        <v>61906.790399999998</v>
      </c>
      <c r="X954" s="80">
        <f t="shared" si="224"/>
        <v>-20992.486924694036</v>
      </c>
      <c r="Y954" s="120"/>
    </row>
    <row r="955" spans="1:25">
      <c r="A955" s="77">
        <v>943</v>
      </c>
      <c r="B955" s="79">
        <v>1</v>
      </c>
      <c r="C955" s="78">
        <v>40</v>
      </c>
      <c r="D955" s="78">
        <f t="shared" si="210"/>
        <v>62</v>
      </c>
      <c r="E955" s="79">
        <f t="shared" si="211"/>
        <v>65</v>
      </c>
      <c r="F955" s="79">
        <v>13</v>
      </c>
      <c r="G955" s="79">
        <f t="shared" si="212"/>
        <v>22</v>
      </c>
      <c r="H955" s="79">
        <f t="shared" si="213"/>
        <v>22</v>
      </c>
      <c r="I955" s="80">
        <v>3492.2</v>
      </c>
      <c r="J955" s="80">
        <f>'Fator aplicado no salr'!$I$33*I955</f>
        <v>3087.188637553691</v>
      </c>
      <c r="K955" s="79">
        <f t="shared" si="214"/>
        <v>22</v>
      </c>
      <c r="L955" s="92">
        <f t="shared" si="215"/>
        <v>0.27750509690822689</v>
      </c>
      <c r="M955" s="79">
        <f t="shared" si="216"/>
        <v>62</v>
      </c>
      <c r="N955" s="79">
        <f>VLOOKUP(D955,'IBGE 2014'!$A$9:$I$120,3,0)/VLOOKUP(C955,'IBGE 2014'!$A$9:$I$120,3,0)</f>
        <v>0.87120189207922372</v>
      </c>
      <c r="O955" s="79">
        <f>VLOOKUP(D955,'IBGE 2014'!$A$9:$I$120,6,0)</f>
        <v>11.049834511016218</v>
      </c>
      <c r="P955" s="80">
        <f t="shared" si="217"/>
        <v>107214.14026357584</v>
      </c>
      <c r="Q955" s="80">
        <f t="shared" si="218"/>
        <v>214735.37800000003</v>
      </c>
      <c r="R955" s="80">
        <f t="shared" si="219"/>
        <v>-107521.23773642418</v>
      </c>
      <c r="S955" s="80">
        <f t="shared" si="220"/>
        <v>21</v>
      </c>
      <c r="T955" s="80">
        <f t="shared" si="221"/>
        <v>0.29415540272272056</v>
      </c>
      <c r="U955" s="80">
        <f>VLOOKUP(D955,'IBGE 2014'!$A$9:$I$120,3,0)/VLOOKUP(C955+1,'IBGE 2014'!$A$9:$I$120,3,0)</f>
        <v>0.87351990844041549</v>
      </c>
      <c r="V955" s="80">
        <f t="shared" si="222"/>
        <v>113949.3704597264</v>
      </c>
      <c r="W955" s="80">
        <f t="shared" si="223"/>
        <v>204974.679</v>
      </c>
      <c r="X955" s="80">
        <f t="shared" si="224"/>
        <v>-91025.308540273603</v>
      </c>
      <c r="Y955" s="120"/>
    </row>
    <row r="956" spans="1:25">
      <c r="A956" s="77">
        <v>944</v>
      </c>
      <c r="B956" s="79">
        <v>1</v>
      </c>
      <c r="C956" s="78">
        <v>53</v>
      </c>
      <c r="D956" s="78">
        <f t="shared" si="210"/>
        <v>70</v>
      </c>
      <c r="E956" s="79">
        <f t="shared" si="211"/>
        <v>65</v>
      </c>
      <c r="F956" s="79">
        <v>14</v>
      </c>
      <c r="G956" s="79">
        <f t="shared" si="212"/>
        <v>21</v>
      </c>
      <c r="H956" s="79">
        <f t="shared" si="213"/>
        <v>17</v>
      </c>
      <c r="I956" s="80">
        <v>1054.72</v>
      </c>
      <c r="J956" s="80">
        <f>'Fator aplicado no salr'!$I$33*I956</f>
        <v>932.39780075615067</v>
      </c>
      <c r="K956" s="79">
        <f t="shared" si="214"/>
        <v>17</v>
      </c>
      <c r="L956" s="92">
        <f t="shared" si="215"/>
        <v>0.37136441859695613</v>
      </c>
      <c r="M956" s="79">
        <f t="shared" si="216"/>
        <v>70</v>
      </c>
      <c r="N956" s="79">
        <f>VLOOKUP(D956,'IBGE 2014'!$A$9:$I$120,3,0)/VLOOKUP(C956,'IBGE 2014'!$A$9:$I$120,3,0)</f>
        <v>0.80044023808591946</v>
      </c>
      <c r="O956" s="79">
        <f>VLOOKUP(D956,'IBGE 2014'!$A$9:$I$120,6,0)</f>
        <v>9.1340168195096396</v>
      </c>
      <c r="P956" s="80">
        <f t="shared" si="217"/>
        <v>32910.585046198845</v>
      </c>
      <c r="Q956" s="80">
        <f t="shared" si="218"/>
        <v>50115.020799999998</v>
      </c>
      <c r="R956" s="80">
        <f t="shared" si="219"/>
        <v>-17204.435753801154</v>
      </c>
      <c r="S956" s="80">
        <f t="shared" si="220"/>
        <v>16</v>
      </c>
      <c r="T956" s="80">
        <f t="shared" si="221"/>
        <v>0.39364628371277355</v>
      </c>
      <c r="U956" s="80">
        <f>VLOOKUP(D956,'IBGE 2014'!$A$9:$I$120,3,0)/VLOOKUP(C956+1,'IBGE 2014'!$A$9:$I$120,3,0)</f>
        <v>0.80591419118490248</v>
      </c>
      <c r="V956" s="80">
        <f t="shared" si="222"/>
        <v>35123.78893881548</v>
      </c>
      <c r="W956" s="80">
        <f t="shared" si="223"/>
        <v>47167.078399999999</v>
      </c>
      <c r="X956" s="80">
        <f t="shared" si="224"/>
        <v>-12043.289461184519</v>
      </c>
      <c r="Y956" s="120"/>
    </row>
    <row r="957" spans="1:25">
      <c r="A957" s="77">
        <v>945</v>
      </c>
      <c r="B957" s="79">
        <v>2</v>
      </c>
      <c r="C957" s="78">
        <v>45</v>
      </c>
      <c r="D957" s="78">
        <f t="shared" si="210"/>
        <v>60</v>
      </c>
      <c r="E957" s="79">
        <f t="shared" si="211"/>
        <v>60</v>
      </c>
      <c r="F957" s="79">
        <v>14</v>
      </c>
      <c r="G957" s="79">
        <f t="shared" si="212"/>
        <v>16</v>
      </c>
      <c r="H957" s="79">
        <f t="shared" si="213"/>
        <v>15</v>
      </c>
      <c r="I957" s="80">
        <v>1054.72</v>
      </c>
      <c r="J957" s="80">
        <f>'Fator aplicado no salr'!$I$33*I957</f>
        <v>932.39780075615067</v>
      </c>
      <c r="K957" s="79">
        <f t="shared" si="214"/>
        <v>15</v>
      </c>
      <c r="L957" s="92">
        <f t="shared" si="215"/>
        <v>0.41726506073553998</v>
      </c>
      <c r="M957" s="79">
        <f t="shared" si="216"/>
        <v>60</v>
      </c>
      <c r="N957" s="79">
        <f>VLOOKUP(D957,'IBGE 2014'!$A$9:$I$120,3,0)/VLOOKUP(C957,'IBGE 2014'!$A$9:$I$120,3,0)</f>
        <v>0.90532483645484907</v>
      </c>
      <c r="O957" s="79">
        <f>VLOOKUP(D957,'IBGE 2014'!$A$9:$I$120,6,0)</f>
        <v>11.482229001501651</v>
      </c>
      <c r="P957" s="80">
        <f t="shared" si="217"/>
        <v>52575.96502621493</v>
      </c>
      <c r="Q957" s="80">
        <f t="shared" si="218"/>
        <v>44219.135999999999</v>
      </c>
      <c r="R957" s="80">
        <f t="shared" si="219"/>
        <v>8356.8290262149312</v>
      </c>
      <c r="S957" s="80">
        <f t="shared" si="220"/>
        <v>14</v>
      </c>
      <c r="T957" s="80">
        <f t="shared" si="221"/>
        <v>0.44230096437967248</v>
      </c>
      <c r="U957" s="80">
        <f>VLOOKUP(D957,'IBGE 2014'!$A$9:$I$120,3,0)/VLOOKUP(C957+1,'IBGE 2014'!$A$9:$I$120,3,0)</f>
        <v>0.90874809831371328</v>
      </c>
      <c r="V957" s="80">
        <f t="shared" si="222"/>
        <v>55941.254110487214</v>
      </c>
      <c r="W957" s="80">
        <f t="shared" si="223"/>
        <v>41271.193599999999</v>
      </c>
      <c r="X957" s="80">
        <f t="shared" si="224"/>
        <v>14670.060510487216</v>
      </c>
      <c r="Y957" s="120"/>
    </row>
    <row r="958" spans="1:25">
      <c r="A958" s="77">
        <v>946</v>
      </c>
      <c r="B958" s="79">
        <v>1</v>
      </c>
      <c r="C958" s="78">
        <v>45</v>
      </c>
      <c r="D958" s="78">
        <f t="shared" si="210"/>
        <v>65</v>
      </c>
      <c r="E958" s="79">
        <f t="shared" si="211"/>
        <v>65</v>
      </c>
      <c r="F958" s="79">
        <v>14</v>
      </c>
      <c r="G958" s="79">
        <f t="shared" si="212"/>
        <v>21</v>
      </c>
      <c r="H958" s="79">
        <f t="shared" si="213"/>
        <v>20</v>
      </c>
      <c r="I958" s="80">
        <v>1102.6600000000001</v>
      </c>
      <c r="J958" s="80">
        <f>'Fator aplicado no salr'!$I$33*I958</f>
        <v>974.77791165596284</v>
      </c>
      <c r="K958" s="79">
        <f t="shared" si="214"/>
        <v>20</v>
      </c>
      <c r="L958" s="92">
        <f t="shared" si="215"/>
        <v>0.31180472688608379</v>
      </c>
      <c r="M958" s="79">
        <f t="shared" si="216"/>
        <v>65</v>
      </c>
      <c r="N958" s="79">
        <f>VLOOKUP(D958,'IBGE 2014'!$A$9:$I$120,3,0)/VLOOKUP(C958,'IBGE 2014'!$A$9:$I$120,3,0)</f>
        <v>0.84816119192951867</v>
      </c>
      <c r="O958" s="79">
        <f>VLOOKUP(D958,'IBGE 2014'!$A$9:$I$120,6,0)</f>
        <v>10.361611814973374</v>
      </c>
      <c r="P958" s="80">
        <f t="shared" si="217"/>
        <v>34724.615193162004</v>
      </c>
      <c r="Q958" s="80">
        <f t="shared" si="218"/>
        <v>61638.694000000003</v>
      </c>
      <c r="R958" s="80">
        <f t="shared" si="219"/>
        <v>-26914.078806837999</v>
      </c>
      <c r="S958" s="80">
        <f t="shared" si="220"/>
        <v>19</v>
      </c>
      <c r="T958" s="80">
        <f t="shared" si="221"/>
        <v>0.33051301049924886</v>
      </c>
      <c r="U958" s="80">
        <f>VLOOKUP(D958,'IBGE 2014'!$A$9:$I$120,3,0)/VLOOKUP(C958+1,'IBGE 2014'!$A$9:$I$120,3,0)</f>
        <v>0.85136830361096849</v>
      </c>
      <c r="V958" s="80">
        <f t="shared" si="222"/>
        <v>36947.272797389269</v>
      </c>
      <c r="W958" s="80">
        <f t="shared" si="223"/>
        <v>58556.759300000005</v>
      </c>
      <c r="X958" s="80">
        <f t="shared" si="224"/>
        <v>-21609.486502610736</v>
      </c>
      <c r="Y958" s="120"/>
    </row>
    <row r="959" spans="1:25">
      <c r="A959" s="77">
        <v>947</v>
      </c>
      <c r="B959" s="79">
        <v>2</v>
      </c>
      <c r="C959" s="78">
        <v>41</v>
      </c>
      <c r="D959" s="78">
        <f t="shared" si="210"/>
        <v>57</v>
      </c>
      <c r="E959" s="79">
        <f t="shared" si="211"/>
        <v>60</v>
      </c>
      <c r="F959" s="79">
        <v>14</v>
      </c>
      <c r="G959" s="79">
        <f t="shared" si="212"/>
        <v>16</v>
      </c>
      <c r="H959" s="79">
        <f t="shared" si="213"/>
        <v>16</v>
      </c>
      <c r="I959" s="80">
        <v>1054.72</v>
      </c>
      <c r="J959" s="80">
        <f>'Fator aplicado no salr'!$I$33*I959</f>
        <v>932.39780075615067</v>
      </c>
      <c r="K959" s="79">
        <f t="shared" si="214"/>
        <v>16</v>
      </c>
      <c r="L959" s="92">
        <f t="shared" si="215"/>
        <v>0.39364628371277355</v>
      </c>
      <c r="M959" s="79">
        <f t="shared" si="216"/>
        <v>57</v>
      </c>
      <c r="N959" s="79">
        <f>VLOOKUP(D959,'IBGE 2014'!$A$9:$I$120,3,0)/VLOOKUP(C959,'IBGE 2014'!$A$9:$I$120,3,0)</f>
        <v>0.92051493064738776</v>
      </c>
      <c r="O959" s="79">
        <f>VLOOKUP(D959,'IBGE 2014'!$A$9:$I$120,6,0)</f>
        <v>12.086645895133593</v>
      </c>
      <c r="P959" s="80">
        <f t="shared" si="217"/>
        <v>53086.902298650777</v>
      </c>
      <c r="Q959" s="80">
        <f t="shared" si="218"/>
        <v>47167.078399999999</v>
      </c>
      <c r="R959" s="80">
        <f t="shared" si="219"/>
        <v>5919.8238986507786</v>
      </c>
      <c r="S959" s="80">
        <f t="shared" si="220"/>
        <v>15</v>
      </c>
      <c r="T959" s="80">
        <f t="shared" si="221"/>
        <v>0.41726506073553998</v>
      </c>
      <c r="U959" s="80">
        <f>VLOOKUP(D959,'IBGE 2014'!$A$9:$I$120,3,0)/VLOOKUP(C959+1,'IBGE 2014'!$A$9:$I$120,3,0)</f>
        <v>0.92312059777335476</v>
      </c>
      <c r="V959" s="80">
        <f t="shared" si="222"/>
        <v>56431.403808263232</v>
      </c>
      <c r="W959" s="80">
        <f t="shared" si="223"/>
        <v>44219.135999999999</v>
      </c>
      <c r="X959" s="80">
        <f t="shared" si="224"/>
        <v>12212.267808263234</v>
      </c>
      <c r="Y959" s="120"/>
    </row>
    <row r="960" spans="1:25">
      <c r="A960" s="77">
        <v>948</v>
      </c>
      <c r="B960" s="79">
        <v>1</v>
      </c>
      <c r="C960" s="78">
        <v>44</v>
      </c>
      <c r="D960" s="78">
        <f t="shared" si="210"/>
        <v>65</v>
      </c>
      <c r="E960" s="79">
        <f t="shared" si="211"/>
        <v>65</v>
      </c>
      <c r="F960" s="79">
        <v>14</v>
      </c>
      <c r="G960" s="79">
        <f t="shared" si="212"/>
        <v>21</v>
      </c>
      <c r="H960" s="79">
        <f t="shared" si="213"/>
        <v>21</v>
      </c>
      <c r="I960" s="80">
        <v>1054.72</v>
      </c>
      <c r="J960" s="80">
        <f>'Fator aplicado no salr'!$I$33*I960</f>
        <v>932.39780075615067</v>
      </c>
      <c r="K960" s="79">
        <f t="shared" si="214"/>
        <v>21</v>
      </c>
      <c r="L960" s="92">
        <f t="shared" si="215"/>
        <v>0.29415540272272056</v>
      </c>
      <c r="M960" s="79">
        <f t="shared" si="216"/>
        <v>65</v>
      </c>
      <c r="N960" s="79">
        <f>VLOOKUP(D960,'IBGE 2014'!$A$9:$I$120,3,0)/VLOOKUP(C960,'IBGE 2014'!$A$9:$I$120,3,0)</f>
        <v>0.84519931247146785</v>
      </c>
      <c r="O960" s="79">
        <f>VLOOKUP(D960,'IBGE 2014'!$A$9:$I$120,6,0)</f>
        <v>10.361611814973374</v>
      </c>
      <c r="P960" s="80">
        <f t="shared" si="217"/>
        <v>31225.390282660137</v>
      </c>
      <c r="Q960" s="80">
        <f t="shared" si="218"/>
        <v>61906.790399999998</v>
      </c>
      <c r="R960" s="80">
        <f t="shared" si="219"/>
        <v>-30681.400117339861</v>
      </c>
      <c r="S960" s="80">
        <f t="shared" si="220"/>
        <v>20</v>
      </c>
      <c r="T960" s="80">
        <f t="shared" si="221"/>
        <v>0.31180472688608379</v>
      </c>
      <c r="U960" s="80">
        <f>VLOOKUP(D960,'IBGE 2014'!$A$9:$I$120,3,0)/VLOOKUP(C960+1,'IBGE 2014'!$A$9:$I$120,3,0)</f>
        <v>0.84816119192951867</v>
      </c>
      <c r="V960" s="80">
        <f t="shared" si="222"/>
        <v>33214.9040833365</v>
      </c>
      <c r="W960" s="80">
        <f t="shared" si="223"/>
        <v>58958.847999999998</v>
      </c>
      <c r="X960" s="80">
        <f t="shared" si="224"/>
        <v>-25743.943916663498</v>
      </c>
      <c r="Y960" s="120"/>
    </row>
    <row r="961" spans="1:25">
      <c r="A961" s="77">
        <v>949</v>
      </c>
      <c r="B961" s="79">
        <v>2</v>
      </c>
      <c r="C961" s="78">
        <v>38</v>
      </c>
      <c r="D961" s="78">
        <f t="shared" si="210"/>
        <v>55</v>
      </c>
      <c r="E961" s="79">
        <f t="shared" si="211"/>
        <v>60</v>
      </c>
      <c r="F961" s="79">
        <v>14</v>
      </c>
      <c r="G961" s="79">
        <f t="shared" si="212"/>
        <v>16</v>
      </c>
      <c r="H961" s="79">
        <f t="shared" si="213"/>
        <v>17</v>
      </c>
      <c r="I961" s="80">
        <v>1054.72</v>
      </c>
      <c r="J961" s="80">
        <f>'Fator aplicado no salr'!$I$33*I961</f>
        <v>932.39780075615067</v>
      </c>
      <c r="K961" s="79">
        <f t="shared" si="214"/>
        <v>17</v>
      </c>
      <c r="L961" s="92">
        <f t="shared" si="215"/>
        <v>0.37136441859695613</v>
      </c>
      <c r="M961" s="79">
        <f t="shared" si="216"/>
        <v>55</v>
      </c>
      <c r="N961" s="79">
        <f>VLOOKUP(D961,'IBGE 2014'!$A$9:$I$120,3,0)/VLOOKUP(C961,'IBGE 2014'!$A$9:$I$120,3,0)</f>
        <v>0.92864317462322288</v>
      </c>
      <c r="O961" s="79">
        <f>VLOOKUP(D961,'IBGE 2014'!$A$9:$I$120,6,0)</f>
        <v>12.461864196915771</v>
      </c>
      <c r="P961" s="80">
        <f t="shared" si="217"/>
        <v>52092.688101422333</v>
      </c>
      <c r="Q961" s="80">
        <f t="shared" si="218"/>
        <v>50115.020799999998</v>
      </c>
      <c r="R961" s="80">
        <f t="shared" si="219"/>
        <v>1977.6673014223343</v>
      </c>
      <c r="S961" s="80">
        <f t="shared" si="220"/>
        <v>16</v>
      </c>
      <c r="T961" s="80">
        <f t="shared" si="221"/>
        <v>0.39364628371277355</v>
      </c>
      <c r="U961" s="80">
        <f>VLOOKUP(D961,'IBGE 2014'!$A$9:$I$120,3,0)/VLOOKUP(C961+1,'IBGE 2014'!$A$9:$I$120,3,0)</f>
        <v>0.93084727063907946</v>
      </c>
      <c r="V961" s="80">
        <f t="shared" si="222"/>
        <v>55349.307609657393</v>
      </c>
      <c r="W961" s="80">
        <f t="shared" si="223"/>
        <v>47167.078399999999</v>
      </c>
      <c r="X961" s="80">
        <f t="shared" si="224"/>
        <v>8182.2292096573947</v>
      </c>
      <c r="Y961" s="120"/>
    </row>
    <row r="962" spans="1:25">
      <c r="A962" s="77">
        <v>950</v>
      </c>
      <c r="B962" s="79">
        <v>1</v>
      </c>
      <c r="C962" s="78">
        <v>40</v>
      </c>
      <c r="D962" s="78">
        <f t="shared" si="210"/>
        <v>61</v>
      </c>
      <c r="E962" s="79">
        <f t="shared" si="211"/>
        <v>65</v>
      </c>
      <c r="F962" s="79">
        <v>14</v>
      </c>
      <c r="G962" s="79">
        <f t="shared" si="212"/>
        <v>21</v>
      </c>
      <c r="H962" s="79">
        <f t="shared" si="213"/>
        <v>21</v>
      </c>
      <c r="I962" s="80">
        <v>1054.72</v>
      </c>
      <c r="J962" s="80">
        <f>'Fator aplicado no salr'!$I$33*I962</f>
        <v>932.39780075615067</v>
      </c>
      <c r="K962" s="79">
        <f t="shared" si="214"/>
        <v>21</v>
      </c>
      <c r="L962" s="92">
        <f t="shared" si="215"/>
        <v>0.29415540272272056</v>
      </c>
      <c r="M962" s="79">
        <f t="shared" si="216"/>
        <v>61</v>
      </c>
      <c r="N962" s="79">
        <f>VLOOKUP(D962,'IBGE 2014'!$A$9:$I$120,3,0)/VLOOKUP(C962,'IBGE 2014'!$A$9:$I$120,3,0)</f>
        <v>0.88171798968809034</v>
      </c>
      <c r="O962" s="79">
        <f>VLOOKUP(D962,'IBGE 2014'!$A$9:$I$120,6,0)</f>
        <v>11.26894206432668</v>
      </c>
      <c r="P962" s="80">
        <f t="shared" si="217"/>
        <v>35426.991255649729</v>
      </c>
      <c r="Q962" s="80">
        <f t="shared" si="218"/>
        <v>61906.790399999998</v>
      </c>
      <c r="R962" s="80">
        <f t="shared" si="219"/>
        <v>-26479.799144350269</v>
      </c>
      <c r="S962" s="80">
        <f t="shared" si="220"/>
        <v>20</v>
      </c>
      <c r="T962" s="80">
        <f t="shared" si="221"/>
        <v>0.31180472688608379</v>
      </c>
      <c r="U962" s="80">
        <f>VLOOKUP(D962,'IBGE 2014'!$A$9:$I$120,3,0)/VLOOKUP(C962+1,'IBGE 2014'!$A$9:$I$120,3,0)</f>
        <v>0.88406398634470484</v>
      </c>
      <c r="V962" s="80">
        <f t="shared" si="222"/>
        <v>37652.527371289099</v>
      </c>
      <c r="W962" s="80">
        <f t="shared" si="223"/>
        <v>58958.847999999998</v>
      </c>
      <c r="X962" s="80">
        <f t="shared" si="224"/>
        <v>-21306.320628710899</v>
      </c>
      <c r="Y962" s="120"/>
    </row>
    <row r="963" spans="1:25">
      <c r="A963" s="77">
        <v>951</v>
      </c>
      <c r="B963" s="79">
        <v>1</v>
      </c>
      <c r="C963" s="78">
        <v>35</v>
      </c>
      <c r="D963" s="78">
        <f t="shared" si="210"/>
        <v>60</v>
      </c>
      <c r="E963" s="79">
        <f t="shared" si="211"/>
        <v>65</v>
      </c>
      <c r="F963" s="79">
        <v>14</v>
      </c>
      <c r="G963" s="79">
        <f t="shared" si="212"/>
        <v>21</v>
      </c>
      <c r="H963" s="79">
        <f t="shared" si="213"/>
        <v>25</v>
      </c>
      <c r="I963" s="80">
        <v>1441.9</v>
      </c>
      <c r="J963" s="80">
        <f>'Fator aplicado no salr'!$I$33*I963</f>
        <v>1274.6742158205909</v>
      </c>
      <c r="K963" s="79">
        <f t="shared" si="214"/>
        <v>25</v>
      </c>
      <c r="L963" s="92">
        <f t="shared" si="215"/>
        <v>0.23299863050389483</v>
      </c>
      <c r="M963" s="79">
        <f t="shared" si="216"/>
        <v>60</v>
      </c>
      <c r="N963" s="79">
        <f>VLOOKUP(D963,'IBGE 2014'!$A$9:$I$120,3,0)/VLOOKUP(C963,'IBGE 2014'!$A$9:$I$120,3,0)</f>
        <v>0.88156029257512269</v>
      </c>
      <c r="O963" s="79">
        <f>VLOOKUP(D963,'IBGE 2014'!$A$9:$I$120,6,0)</f>
        <v>11.482229001501651</v>
      </c>
      <c r="P963" s="80">
        <f t="shared" si="217"/>
        <v>39081.762950368226</v>
      </c>
      <c r="Q963" s="80">
        <f t="shared" si="218"/>
        <v>100752.76250000001</v>
      </c>
      <c r="R963" s="80">
        <f t="shared" si="219"/>
        <v>-61670.999549631786</v>
      </c>
      <c r="S963" s="80">
        <f t="shared" si="220"/>
        <v>24</v>
      </c>
      <c r="T963" s="80">
        <f t="shared" si="221"/>
        <v>0.24697854833412852</v>
      </c>
      <c r="U963" s="80">
        <f>VLOOKUP(D963,'IBGE 2014'!$A$9:$I$120,3,0)/VLOOKUP(C963+1,'IBGE 2014'!$A$9:$I$120,3,0)</f>
        <v>0.88338461970586457</v>
      </c>
      <c r="V963" s="80">
        <f t="shared" si="222"/>
        <v>41512.398309736724</v>
      </c>
      <c r="W963" s="80">
        <f t="shared" si="223"/>
        <v>96722.652000000002</v>
      </c>
      <c r="X963" s="80">
        <f t="shared" si="224"/>
        <v>-55210.253690263278</v>
      </c>
      <c r="Y963" s="120"/>
    </row>
    <row r="964" spans="1:25">
      <c r="A964" s="77">
        <v>952</v>
      </c>
      <c r="B964" s="79">
        <v>1</v>
      </c>
      <c r="C964" s="78">
        <v>35</v>
      </c>
      <c r="D964" s="78">
        <f t="shared" si="210"/>
        <v>60</v>
      </c>
      <c r="E964" s="79">
        <f t="shared" si="211"/>
        <v>65</v>
      </c>
      <c r="F964" s="79">
        <v>14</v>
      </c>
      <c r="G964" s="79">
        <f t="shared" si="212"/>
        <v>21</v>
      </c>
      <c r="H964" s="79">
        <f t="shared" si="213"/>
        <v>25</v>
      </c>
      <c r="I964" s="80">
        <v>1345.77</v>
      </c>
      <c r="J964" s="80">
        <f>'Fator aplicado no salr'!$I$33*I964</f>
        <v>1189.6929880191944</v>
      </c>
      <c r="K964" s="79">
        <f t="shared" si="214"/>
        <v>25</v>
      </c>
      <c r="L964" s="92">
        <f t="shared" si="215"/>
        <v>0.23299863050389483</v>
      </c>
      <c r="M964" s="79">
        <f t="shared" si="216"/>
        <v>60</v>
      </c>
      <c r="N964" s="79">
        <f>VLOOKUP(D964,'IBGE 2014'!$A$9:$I$120,3,0)/VLOOKUP(C964,'IBGE 2014'!$A$9:$I$120,3,0)</f>
        <v>0.88156029257512269</v>
      </c>
      <c r="O964" s="79">
        <f>VLOOKUP(D964,'IBGE 2014'!$A$9:$I$120,6,0)</f>
        <v>11.482229001501651</v>
      </c>
      <c r="P964" s="80">
        <f t="shared" si="217"/>
        <v>36476.221739175424</v>
      </c>
      <c r="Q964" s="80">
        <f t="shared" si="218"/>
        <v>94035.678750000006</v>
      </c>
      <c r="R964" s="80">
        <f t="shared" si="219"/>
        <v>-57559.457010824583</v>
      </c>
      <c r="S964" s="80">
        <f t="shared" si="220"/>
        <v>24</v>
      </c>
      <c r="T964" s="80">
        <f t="shared" si="221"/>
        <v>0.24697854833412852</v>
      </c>
      <c r="U964" s="80">
        <f>VLOOKUP(D964,'IBGE 2014'!$A$9:$I$120,3,0)/VLOOKUP(C964+1,'IBGE 2014'!$A$9:$I$120,3,0)</f>
        <v>0.88338461970586457</v>
      </c>
      <c r="V964" s="80">
        <f t="shared" si="222"/>
        <v>38744.809122195984</v>
      </c>
      <c r="W964" s="80">
        <f t="shared" si="223"/>
        <v>90274.251600000003</v>
      </c>
      <c r="X964" s="80">
        <f t="shared" si="224"/>
        <v>-51529.442477804019</v>
      </c>
      <c r="Y964" s="120"/>
    </row>
    <row r="965" spans="1:25">
      <c r="A965" s="77">
        <v>953</v>
      </c>
      <c r="B965" s="79">
        <v>2</v>
      </c>
      <c r="C965" s="78">
        <v>49</v>
      </c>
      <c r="D965" s="78">
        <f t="shared" si="210"/>
        <v>60</v>
      </c>
      <c r="E965" s="79">
        <f t="shared" si="211"/>
        <v>60</v>
      </c>
      <c r="F965" s="79">
        <v>14</v>
      </c>
      <c r="G965" s="79">
        <f t="shared" si="212"/>
        <v>16</v>
      </c>
      <c r="H965" s="79">
        <f t="shared" si="213"/>
        <v>11</v>
      </c>
      <c r="I965" s="80">
        <v>2013.55</v>
      </c>
      <c r="J965" s="80">
        <f>'Fator aplicado no salr'!$I$33*I965</f>
        <v>1780.0265394726061</v>
      </c>
      <c r="K965" s="79">
        <f t="shared" si="214"/>
        <v>11</v>
      </c>
      <c r="L965" s="92">
        <f t="shared" si="215"/>
        <v>0.52678752539162021</v>
      </c>
      <c r="M965" s="79">
        <f t="shared" si="216"/>
        <v>60</v>
      </c>
      <c r="N965" s="79">
        <f>VLOOKUP(D965,'IBGE 2014'!$A$9:$I$120,3,0)/VLOOKUP(C965,'IBGE 2014'!$A$9:$I$120,3,0)</f>
        <v>0.92081167538083242</v>
      </c>
      <c r="O965" s="79">
        <f>VLOOKUP(D965,'IBGE 2014'!$A$9:$I$120,6,0)</f>
        <v>11.482229001501651</v>
      </c>
      <c r="P965" s="80">
        <f t="shared" si="217"/>
        <v>128884.98738218284</v>
      </c>
      <c r="Q965" s="80">
        <f t="shared" si="218"/>
        <v>61906.594750000004</v>
      </c>
      <c r="R965" s="80">
        <f t="shared" si="219"/>
        <v>66978.392632182833</v>
      </c>
      <c r="S965" s="80">
        <f t="shared" si="220"/>
        <v>10</v>
      </c>
      <c r="T965" s="80">
        <f t="shared" si="221"/>
        <v>0.55839477691511752</v>
      </c>
      <c r="U965" s="80">
        <f>VLOOKUP(D965,'IBGE 2014'!$A$9:$I$120,3,0)/VLOOKUP(C965+1,'IBGE 2014'!$A$9:$I$120,3,0)</f>
        <v>0.92550978819157592</v>
      </c>
      <c r="V965" s="80">
        <f t="shared" si="222"/>
        <v>137315.13163454775</v>
      </c>
      <c r="W965" s="80">
        <f t="shared" si="223"/>
        <v>56278.722500000003</v>
      </c>
      <c r="X965" s="80">
        <f t="shared" si="224"/>
        <v>81036.40913454775</v>
      </c>
      <c r="Y965" s="120"/>
    </row>
    <row r="966" spans="1:25">
      <c r="A966" s="77">
        <v>954</v>
      </c>
      <c r="B966" s="79">
        <v>2</v>
      </c>
      <c r="C966" s="78">
        <v>48</v>
      </c>
      <c r="D966" s="78">
        <f t="shared" si="210"/>
        <v>60</v>
      </c>
      <c r="E966" s="79">
        <f t="shared" si="211"/>
        <v>60</v>
      </c>
      <c r="F966" s="79">
        <v>14</v>
      </c>
      <c r="G966" s="79">
        <f t="shared" si="212"/>
        <v>16</v>
      </c>
      <c r="H966" s="79">
        <f t="shared" si="213"/>
        <v>12</v>
      </c>
      <c r="I966" s="80">
        <v>3939.98</v>
      </c>
      <c r="J966" s="80">
        <f>'Fator aplicado no salr'!$I$33*I966</f>
        <v>3483.0369074476816</v>
      </c>
      <c r="K966" s="79">
        <f t="shared" si="214"/>
        <v>12</v>
      </c>
      <c r="L966" s="92">
        <f t="shared" si="215"/>
        <v>0.49696936357700011</v>
      </c>
      <c r="M966" s="79">
        <f t="shared" si="216"/>
        <v>60</v>
      </c>
      <c r="N966" s="79">
        <f>VLOOKUP(D966,'IBGE 2014'!$A$9:$I$120,3,0)/VLOOKUP(C966,'IBGE 2014'!$A$9:$I$120,3,0)</f>
        <v>0.91646859270948466</v>
      </c>
      <c r="O966" s="79">
        <f>VLOOKUP(D966,'IBGE 2014'!$A$9:$I$120,6,0)</f>
        <v>11.482229001501651</v>
      </c>
      <c r="P966" s="80">
        <f t="shared" si="217"/>
        <v>236796.25851003517</v>
      </c>
      <c r="Q966" s="80">
        <f t="shared" si="218"/>
        <v>132146.92920000001</v>
      </c>
      <c r="R966" s="80">
        <f t="shared" si="219"/>
        <v>104649.32931003516</v>
      </c>
      <c r="S966" s="80">
        <f t="shared" si="220"/>
        <v>11</v>
      </c>
      <c r="T966" s="80">
        <f t="shared" si="221"/>
        <v>0.52678752539162021</v>
      </c>
      <c r="U966" s="80">
        <f>VLOOKUP(D966,'IBGE 2014'!$A$9:$I$120,3,0)/VLOOKUP(C966+1,'IBGE 2014'!$A$9:$I$120,3,0)</f>
        <v>0.92081167538083242</v>
      </c>
      <c r="V966" s="80">
        <f t="shared" si="222"/>
        <v>252193.52516006687</v>
      </c>
      <c r="W966" s="80">
        <f t="shared" si="223"/>
        <v>121134.6851</v>
      </c>
      <c r="X966" s="80">
        <f t="shared" si="224"/>
        <v>131058.84006006687</v>
      </c>
      <c r="Y966" s="120"/>
    </row>
    <row r="967" spans="1:25">
      <c r="A967" s="77">
        <v>955</v>
      </c>
      <c r="B967" s="79">
        <v>1</v>
      </c>
      <c r="C967" s="78">
        <v>48</v>
      </c>
      <c r="D967" s="78">
        <f t="shared" si="210"/>
        <v>65</v>
      </c>
      <c r="E967" s="79">
        <f t="shared" si="211"/>
        <v>65</v>
      </c>
      <c r="F967" s="79">
        <v>14</v>
      </c>
      <c r="G967" s="79">
        <f t="shared" si="212"/>
        <v>21</v>
      </c>
      <c r="H967" s="79">
        <f t="shared" si="213"/>
        <v>17</v>
      </c>
      <c r="I967" s="80">
        <v>2954.99</v>
      </c>
      <c r="J967" s="80">
        <f>'Fator aplicado no salr'!$I$33*I967</f>
        <v>2612.2821007057964</v>
      </c>
      <c r="K967" s="79">
        <f t="shared" si="214"/>
        <v>17</v>
      </c>
      <c r="L967" s="92">
        <f t="shared" si="215"/>
        <v>0.37136441859695613</v>
      </c>
      <c r="M967" s="79">
        <f t="shared" si="216"/>
        <v>65</v>
      </c>
      <c r="N967" s="79">
        <f>VLOOKUP(D967,'IBGE 2014'!$A$9:$I$120,3,0)/VLOOKUP(C967,'IBGE 2014'!$A$9:$I$120,3,0)</f>
        <v>0.85860131375862425</v>
      </c>
      <c r="O967" s="79">
        <f>VLOOKUP(D967,'IBGE 2014'!$A$9:$I$120,6,0)</f>
        <v>10.361611814973374</v>
      </c>
      <c r="P967" s="80">
        <f t="shared" si="217"/>
        <v>112197.34604131612</v>
      </c>
      <c r="Q967" s="80">
        <f t="shared" si="218"/>
        <v>140406.34984999997</v>
      </c>
      <c r="R967" s="80">
        <f t="shared" si="219"/>
        <v>-28209.003808683847</v>
      </c>
      <c r="S967" s="80">
        <f t="shared" si="220"/>
        <v>16</v>
      </c>
      <c r="T967" s="80">
        <f t="shared" si="221"/>
        <v>0.39364628371277355</v>
      </c>
      <c r="U967" s="80">
        <f>VLOOKUP(D967,'IBGE 2014'!$A$9:$I$120,3,0)/VLOOKUP(C967+1,'IBGE 2014'!$A$9:$I$120,3,0)</f>
        <v>0.86267016730913937</v>
      </c>
      <c r="V967" s="80">
        <f t="shared" si="222"/>
        <v>119492.78417574432</v>
      </c>
      <c r="W967" s="80">
        <f t="shared" si="223"/>
        <v>132147.15279999998</v>
      </c>
      <c r="X967" s="80">
        <f t="shared" si="224"/>
        <v>-12654.368624255658</v>
      </c>
      <c r="Y967" s="120"/>
    </row>
    <row r="968" spans="1:25">
      <c r="A968" s="77">
        <v>956</v>
      </c>
      <c r="B968" s="79">
        <v>2</v>
      </c>
      <c r="C968" s="78">
        <v>43</v>
      </c>
      <c r="D968" s="78">
        <f t="shared" si="210"/>
        <v>59</v>
      </c>
      <c r="E968" s="79">
        <f t="shared" si="211"/>
        <v>60</v>
      </c>
      <c r="F968" s="79">
        <v>14</v>
      </c>
      <c r="G968" s="79">
        <f t="shared" si="212"/>
        <v>16</v>
      </c>
      <c r="H968" s="79">
        <f t="shared" si="213"/>
        <v>16</v>
      </c>
      <c r="I968" s="80">
        <v>3939.98</v>
      </c>
      <c r="J968" s="80">
        <f>'Fator aplicado no salr'!$I$33*I968</f>
        <v>3483.0369074476816</v>
      </c>
      <c r="K968" s="79">
        <f t="shared" si="214"/>
        <v>16</v>
      </c>
      <c r="L968" s="92">
        <f t="shared" si="215"/>
        <v>0.39364628371277355</v>
      </c>
      <c r="M968" s="79">
        <f t="shared" si="216"/>
        <v>59</v>
      </c>
      <c r="N968" s="79">
        <f>VLOOKUP(D968,'IBGE 2014'!$A$9:$I$120,3,0)/VLOOKUP(C968,'IBGE 2014'!$A$9:$I$120,3,0)</f>
        <v>0.90866123368354079</v>
      </c>
      <c r="O968" s="79">
        <f>VLOOKUP(D968,'IBGE 2014'!$A$9:$I$120,6,0)</f>
        <v>11.689545286895596</v>
      </c>
      <c r="P968" s="80">
        <f t="shared" si="217"/>
        <v>189324.66733538601</v>
      </c>
      <c r="Q968" s="80">
        <f t="shared" si="218"/>
        <v>176195.9056</v>
      </c>
      <c r="R968" s="80">
        <f t="shared" si="219"/>
        <v>13128.761735386011</v>
      </c>
      <c r="S968" s="80">
        <f t="shared" si="220"/>
        <v>15</v>
      </c>
      <c r="T968" s="80">
        <f t="shared" si="221"/>
        <v>0.41726506073553998</v>
      </c>
      <c r="U968" s="80">
        <f>VLOOKUP(D968,'IBGE 2014'!$A$9:$I$120,3,0)/VLOOKUP(C968+1,'IBGE 2014'!$A$9:$I$120,3,0)</f>
        <v>0.91161582633201987</v>
      </c>
      <c r="V968" s="80">
        <f t="shared" si="222"/>
        <v>201336.6896921857</v>
      </c>
      <c r="W968" s="80">
        <f t="shared" si="223"/>
        <v>165183.66149999999</v>
      </c>
      <c r="X968" s="80">
        <f t="shared" si="224"/>
        <v>36153.028192185709</v>
      </c>
      <c r="Y968" s="120"/>
    </row>
    <row r="969" spans="1:25">
      <c r="A969" s="77">
        <v>957</v>
      </c>
      <c r="B969" s="79">
        <v>1</v>
      </c>
      <c r="C969" s="78">
        <v>50</v>
      </c>
      <c r="D969" s="78">
        <f t="shared" si="210"/>
        <v>70</v>
      </c>
      <c r="E969" s="79">
        <f t="shared" si="211"/>
        <v>65</v>
      </c>
      <c r="F969" s="79">
        <v>14</v>
      </c>
      <c r="G969" s="79">
        <f t="shared" si="212"/>
        <v>21</v>
      </c>
      <c r="H969" s="79">
        <f t="shared" si="213"/>
        <v>20</v>
      </c>
      <c r="I969" s="80">
        <v>4835.43</v>
      </c>
      <c r="J969" s="80">
        <f>'Fator aplicado no salr'!$I$33*I969</f>
        <v>4274.6362045948817</v>
      </c>
      <c r="K969" s="79">
        <f t="shared" si="214"/>
        <v>20</v>
      </c>
      <c r="L969" s="92">
        <f t="shared" si="215"/>
        <v>0.31180472688608379</v>
      </c>
      <c r="M969" s="79">
        <f t="shared" si="216"/>
        <v>70</v>
      </c>
      <c r="N969" s="79">
        <f>VLOOKUP(D969,'IBGE 2014'!$A$9:$I$120,3,0)/VLOOKUP(C969,'IBGE 2014'!$A$9:$I$120,3,0)</f>
        <v>0.78638304548291271</v>
      </c>
      <c r="O969" s="79">
        <f>VLOOKUP(D969,'IBGE 2014'!$A$9:$I$120,6,0)</f>
        <v>9.1340168195096396</v>
      </c>
      <c r="P969" s="80">
        <f t="shared" si="217"/>
        <v>124457.52356995048</v>
      </c>
      <c r="Q969" s="80">
        <f t="shared" si="218"/>
        <v>270300.53700000001</v>
      </c>
      <c r="R969" s="80">
        <f t="shared" si="219"/>
        <v>-145843.01343004953</v>
      </c>
      <c r="S969" s="80">
        <f t="shared" si="220"/>
        <v>19</v>
      </c>
      <c r="T969" s="80">
        <f t="shared" si="221"/>
        <v>0.33051301049924886</v>
      </c>
      <c r="U969" s="80">
        <f>VLOOKUP(D969,'IBGE 2014'!$A$9:$I$120,3,0)/VLOOKUP(C969+1,'IBGE 2014'!$A$9:$I$120,3,0)</f>
        <v>0.79070302512191992</v>
      </c>
      <c r="V969" s="80">
        <f t="shared" si="222"/>
        <v>132649.70221355784</v>
      </c>
      <c r="W969" s="80">
        <f t="shared" si="223"/>
        <v>256785.51015000002</v>
      </c>
      <c r="X969" s="80">
        <f t="shared" si="224"/>
        <v>-124135.80793644217</v>
      </c>
      <c r="Y969" s="120"/>
    </row>
    <row r="970" spans="1:25">
      <c r="A970" s="77">
        <v>958</v>
      </c>
      <c r="B970" s="79">
        <v>1</v>
      </c>
      <c r="C970" s="78">
        <v>54</v>
      </c>
      <c r="D970" s="78">
        <f t="shared" si="210"/>
        <v>70</v>
      </c>
      <c r="E970" s="79">
        <f t="shared" si="211"/>
        <v>65</v>
      </c>
      <c r="F970" s="79">
        <v>14</v>
      </c>
      <c r="G970" s="79">
        <f t="shared" si="212"/>
        <v>21</v>
      </c>
      <c r="H970" s="79">
        <f t="shared" si="213"/>
        <v>16</v>
      </c>
      <c r="I970" s="80">
        <v>4835.43</v>
      </c>
      <c r="J970" s="80">
        <f>'Fator aplicado no salr'!$I$33*I970</f>
        <v>4274.6362045948817</v>
      </c>
      <c r="K970" s="79">
        <f t="shared" si="214"/>
        <v>16</v>
      </c>
      <c r="L970" s="92">
        <f t="shared" si="215"/>
        <v>0.39364628371277355</v>
      </c>
      <c r="M970" s="79">
        <f t="shared" si="216"/>
        <v>70</v>
      </c>
      <c r="N970" s="79">
        <f>VLOOKUP(D970,'IBGE 2014'!$A$9:$I$120,3,0)/VLOOKUP(C970,'IBGE 2014'!$A$9:$I$120,3,0)</f>
        <v>0.80591419118490248</v>
      </c>
      <c r="O970" s="79">
        <f>VLOOKUP(D970,'IBGE 2014'!$A$9:$I$120,6,0)</f>
        <v>9.1340168195096396</v>
      </c>
      <c r="P970" s="80">
        <f t="shared" si="217"/>
        <v>161027.21361917528</v>
      </c>
      <c r="Q970" s="80">
        <f t="shared" si="218"/>
        <v>216240.4296</v>
      </c>
      <c r="R970" s="80">
        <f t="shared" si="219"/>
        <v>-55213.215980824723</v>
      </c>
      <c r="S970" s="80">
        <f t="shared" si="220"/>
        <v>15</v>
      </c>
      <c r="T970" s="80">
        <f t="shared" si="221"/>
        <v>0.41726506073553998</v>
      </c>
      <c r="U970" s="80">
        <f>VLOOKUP(D970,'IBGE 2014'!$A$9:$I$120,3,0)/VLOOKUP(C970+1,'IBGE 2014'!$A$9:$I$120,3,0)</f>
        <v>0.81183466248225811</v>
      </c>
      <c r="V970" s="80">
        <f t="shared" si="222"/>
        <v>171942.7744936283</v>
      </c>
      <c r="W970" s="80">
        <f t="shared" si="223"/>
        <v>202725.40275000001</v>
      </c>
      <c r="X970" s="80">
        <f t="shared" si="224"/>
        <v>-30782.62825637171</v>
      </c>
      <c r="Y970" s="120"/>
    </row>
    <row r="971" spans="1:25">
      <c r="A971" s="77">
        <v>959</v>
      </c>
      <c r="B971" s="79">
        <v>1</v>
      </c>
      <c r="C971" s="78">
        <v>44</v>
      </c>
      <c r="D971" s="78">
        <f t="shared" si="210"/>
        <v>65</v>
      </c>
      <c r="E971" s="79">
        <f t="shared" si="211"/>
        <v>65</v>
      </c>
      <c r="F971" s="79">
        <v>14</v>
      </c>
      <c r="G971" s="79">
        <f t="shared" si="212"/>
        <v>21</v>
      </c>
      <c r="H971" s="79">
        <f t="shared" si="213"/>
        <v>21</v>
      </c>
      <c r="I971" s="80">
        <v>3939.98</v>
      </c>
      <c r="J971" s="80">
        <f>'Fator aplicado no salr'!$I$33*I971</f>
        <v>3483.0369074476816</v>
      </c>
      <c r="K971" s="79">
        <f t="shared" si="214"/>
        <v>21</v>
      </c>
      <c r="L971" s="92">
        <f t="shared" si="215"/>
        <v>0.29415540272272056</v>
      </c>
      <c r="M971" s="79">
        <f t="shared" si="216"/>
        <v>65</v>
      </c>
      <c r="N971" s="79">
        <f>VLOOKUP(D971,'IBGE 2014'!$A$9:$I$120,3,0)/VLOOKUP(C971,'IBGE 2014'!$A$9:$I$120,3,0)</f>
        <v>0.84519931247146785</v>
      </c>
      <c r="O971" s="79">
        <f>VLOOKUP(D971,'IBGE 2014'!$A$9:$I$120,6,0)</f>
        <v>10.361611814973374</v>
      </c>
      <c r="P971" s="80">
        <f t="shared" si="217"/>
        <v>116644.61962025496</v>
      </c>
      <c r="Q971" s="80">
        <f t="shared" si="218"/>
        <v>231257.12609999999</v>
      </c>
      <c r="R971" s="80">
        <f t="shared" si="219"/>
        <v>-114612.50647974503</v>
      </c>
      <c r="S971" s="80">
        <f t="shared" si="220"/>
        <v>20</v>
      </c>
      <c r="T971" s="80">
        <f t="shared" si="221"/>
        <v>0.31180472688608379</v>
      </c>
      <c r="U971" s="80">
        <f>VLOOKUP(D971,'IBGE 2014'!$A$9:$I$120,3,0)/VLOOKUP(C971+1,'IBGE 2014'!$A$9:$I$120,3,0)</f>
        <v>0.84816119192951867</v>
      </c>
      <c r="V971" s="80">
        <f t="shared" si="222"/>
        <v>124076.5869522377</v>
      </c>
      <c r="W971" s="80">
        <f t="shared" si="223"/>
        <v>220244.88199999998</v>
      </c>
      <c r="X971" s="80">
        <f t="shared" si="224"/>
        <v>-96168.29504776228</v>
      </c>
      <c r="Y971" s="120"/>
    </row>
    <row r="972" spans="1:25">
      <c r="A972" s="77">
        <v>960</v>
      </c>
      <c r="B972" s="79">
        <v>1</v>
      </c>
      <c r="C972" s="78">
        <v>43</v>
      </c>
      <c r="D972" s="78">
        <f t="shared" si="210"/>
        <v>64</v>
      </c>
      <c r="E972" s="79">
        <f t="shared" si="211"/>
        <v>65</v>
      </c>
      <c r="F972" s="79">
        <v>14</v>
      </c>
      <c r="G972" s="79">
        <f t="shared" si="212"/>
        <v>21</v>
      </c>
      <c r="H972" s="79">
        <f t="shared" si="213"/>
        <v>21</v>
      </c>
      <c r="I972" s="80">
        <v>4835.43</v>
      </c>
      <c r="J972" s="80">
        <f>'Fator aplicado no salr'!$I$33*I972</f>
        <v>4274.6362045948817</v>
      </c>
      <c r="K972" s="79">
        <f t="shared" si="214"/>
        <v>21</v>
      </c>
      <c r="L972" s="92">
        <f t="shared" si="215"/>
        <v>0.29415540272272056</v>
      </c>
      <c r="M972" s="79">
        <f t="shared" si="216"/>
        <v>64</v>
      </c>
      <c r="N972" s="79">
        <f>VLOOKUP(D972,'IBGE 2014'!$A$9:$I$120,3,0)/VLOOKUP(C972,'IBGE 2014'!$A$9:$I$120,3,0)</f>
        <v>0.85532011511920902</v>
      </c>
      <c r="O972" s="79">
        <f>VLOOKUP(D972,'IBGE 2014'!$A$9:$I$120,6,0)</f>
        <v>10.595687644814832</v>
      </c>
      <c r="P972" s="80">
        <f t="shared" si="217"/>
        <v>148141.64889810709</v>
      </c>
      <c r="Q972" s="80">
        <f t="shared" si="218"/>
        <v>283815.56384999998</v>
      </c>
      <c r="R972" s="80">
        <f t="shared" si="219"/>
        <v>-135673.91495189289</v>
      </c>
      <c r="S972" s="80">
        <f t="shared" si="220"/>
        <v>20</v>
      </c>
      <c r="T972" s="80">
        <f t="shared" si="221"/>
        <v>0.31180472688608379</v>
      </c>
      <c r="U972" s="80">
        <f>VLOOKUP(D972,'IBGE 2014'!$A$9:$I$120,3,0)/VLOOKUP(C972+1,'IBGE 2014'!$A$9:$I$120,3,0)</f>
        <v>0.85810126438644807</v>
      </c>
      <c r="V972" s="80">
        <f t="shared" si="222"/>
        <v>157540.74529469493</v>
      </c>
      <c r="W972" s="80">
        <f t="shared" si="223"/>
        <v>270300.53700000001</v>
      </c>
      <c r="X972" s="80">
        <f t="shared" si="224"/>
        <v>-112759.79170530508</v>
      </c>
      <c r="Y972" s="120"/>
    </row>
    <row r="973" spans="1:25">
      <c r="A973" s="77">
        <v>961</v>
      </c>
      <c r="B973" s="79">
        <v>1</v>
      </c>
      <c r="C973" s="78">
        <v>45</v>
      </c>
      <c r="D973" s="78">
        <f t="shared" si="210"/>
        <v>65</v>
      </c>
      <c r="E973" s="79">
        <f t="shared" si="211"/>
        <v>65</v>
      </c>
      <c r="F973" s="79">
        <v>14</v>
      </c>
      <c r="G973" s="79">
        <f t="shared" si="212"/>
        <v>21</v>
      </c>
      <c r="H973" s="79">
        <f t="shared" si="213"/>
        <v>20</v>
      </c>
      <c r="I973" s="80">
        <v>11410.19</v>
      </c>
      <c r="J973" s="80">
        <f>'Fator aplicado no salr'!$I$33*I973</f>
        <v>10086.881885438623</v>
      </c>
      <c r="K973" s="79">
        <f t="shared" si="214"/>
        <v>20</v>
      </c>
      <c r="L973" s="92">
        <f t="shared" si="215"/>
        <v>0.31180472688608379</v>
      </c>
      <c r="M973" s="79">
        <f t="shared" si="216"/>
        <v>65</v>
      </c>
      <c r="N973" s="79">
        <f>VLOOKUP(D973,'IBGE 2014'!$A$9:$I$120,3,0)/VLOOKUP(C973,'IBGE 2014'!$A$9:$I$120,3,0)</f>
        <v>0.84816119192951867</v>
      </c>
      <c r="O973" s="79">
        <f>VLOOKUP(D973,'IBGE 2014'!$A$9:$I$120,6,0)</f>
        <v>10.361611814973374</v>
      </c>
      <c r="P973" s="80">
        <f t="shared" si="217"/>
        <v>359326.04522778117</v>
      </c>
      <c r="Q973" s="80">
        <f t="shared" si="218"/>
        <v>654473.35898576444</v>
      </c>
      <c r="R973" s="80">
        <f t="shared" si="219"/>
        <v>-295147.31375798327</v>
      </c>
      <c r="S973" s="80">
        <f t="shared" si="220"/>
        <v>19</v>
      </c>
      <c r="T973" s="80">
        <f t="shared" si="221"/>
        <v>0.33051301049924886</v>
      </c>
      <c r="U973" s="80">
        <f>VLOOKUP(D973,'IBGE 2014'!$A$9:$I$120,3,0)/VLOOKUP(C973+1,'IBGE 2014'!$A$9:$I$120,3,0)</f>
        <v>0.85136830361096849</v>
      </c>
      <c r="V973" s="80">
        <f t="shared" si="222"/>
        <v>382325.83262296906</v>
      </c>
      <c r="W973" s="80">
        <f t="shared" si="223"/>
        <v>623647.212442455</v>
      </c>
      <c r="X973" s="80">
        <f t="shared" si="224"/>
        <v>-241321.37981948594</v>
      </c>
      <c r="Y973" s="120"/>
    </row>
    <row r="974" spans="1:25">
      <c r="A974" s="77">
        <v>962</v>
      </c>
      <c r="B974" s="79">
        <v>2</v>
      </c>
      <c r="C974" s="78">
        <v>58</v>
      </c>
      <c r="D974" s="78">
        <f t="shared" ref="D974:D1037" si="225">IF(IF(C974+G974&gt;70,70,IF(C974+G974&lt;E974,IF(B974=1,IF(C974+G974&lt;60,60,C974+G974),IF(C974+G974&lt;55,55,C974+G974)),E974))&lt;C974,C974,IF(C974+G974&gt;70,70,IF(C974+G974&lt;E974,IF(B974=1,IF(C974+G974&lt;60,60,C974+G974),IF(C974+G974&lt;55,55,C974+G974)),E974)))</f>
        <v>70</v>
      </c>
      <c r="E974" s="79">
        <f t="shared" ref="E974:E1037" si="226">IF(B974=1,65,60)</f>
        <v>60</v>
      </c>
      <c r="F974" s="79">
        <v>14</v>
      </c>
      <c r="G974" s="79">
        <f t="shared" ref="G974:G1037" si="227">IF(B974=1,IF(35-F974&lt;=1,1,35-F974),IF(30-F974&lt;=1,1,30-F974))</f>
        <v>16</v>
      </c>
      <c r="H974" s="79">
        <f t="shared" ref="H974:H1037" si="228">D974-C974</f>
        <v>12</v>
      </c>
      <c r="I974" s="80">
        <v>1054.72</v>
      </c>
      <c r="J974" s="80">
        <f>'Fator aplicado no salr'!$I$33*I974</f>
        <v>932.39780075615067</v>
      </c>
      <c r="K974" s="79">
        <f t="shared" ref="K974:K1037" si="229">H974</f>
        <v>12</v>
      </c>
      <c r="L974" s="92">
        <f t="shared" ref="L974:L1037" si="230">(1/(1+$F$6))^K974</f>
        <v>0.49696936357700011</v>
      </c>
      <c r="M974" s="79">
        <f t="shared" ref="M974:M1037" si="231">D974</f>
        <v>70</v>
      </c>
      <c r="N974" s="79">
        <f>VLOOKUP(D974,'IBGE 2014'!$A$9:$I$120,3,0)/VLOOKUP(C974,'IBGE 2014'!$A$9:$I$120,3,0)</f>
        <v>0.83272330052410848</v>
      </c>
      <c r="O974" s="79">
        <f>VLOOKUP(D974,'IBGE 2014'!$A$9:$I$120,6,0)</f>
        <v>9.1340168195096396</v>
      </c>
      <c r="P974" s="80">
        <f t="shared" ref="P974:P1037" si="232">J974*L974*N974*O974*13</f>
        <v>45818.063888211938</v>
      </c>
      <c r="Q974" s="80">
        <f t="shared" ref="Q974:Q1037" si="233">0.215*I974*13*H974+IF(J974&gt;5839.45,0.11*(J974-5839.45)*O974*N974*L974*13,0)</f>
        <v>35375.308799999999</v>
      </c>
      <c r="R974" s="80">
        <f t="shared" ref="R974:R1037" si="234">P974-Q974</f>
        <v>10442.755088211939</v>
      </c>
      <c r="S974" s="80">
        <f t="shared" ref="S974:S1037" si="235">IF(K974=0,0,K974-1)</f>
        <v>11</v>
      </c>
      <c r="T974" s="80">
        <f t="shared" ref="T974:T1037" si="236">(1/(1+$F$6))^S974</f>
        <v>0.52678752539162021</v>
      </c>
      <c r="U974" s="80">
        <f>VLOOKUP(D974,'IBGE 2014'!$A$9:$I$120,3,0)/VLOOKUP(C974+1,'IBGE 2014'!$A$9:$I$120,3,0)</f>
        <v>0.84086532123529178</v>
      </c>
      <c r="V974" s="80">
        <f t="shared" ref="V974:V1037" si="237">J974*T974*U974*13*O974</f>
        <v>49042.017011679083</v>
      </c>
      <c r="W974" s="80">
        <f t="shared" ref="W974:W1037" si="238">0.215*I974*13*S974+IF(J974&gt;5839.45,0.11*(J974-5839.45)*O974*U974*T974*13,0)</f>
        <v>32427.366399999999</v>
      </c>
      <c r="X974" s="80">
        <f t="shared" ref="X974:X1037" si="239">V974-W974</f>
        <v>16614.650611679084</v>
      </c>
      <c r="Y974" s="120"/>
    </row>
    <row r="975" spans="1:25">
      <c r="A975" s="77">
        <v>963</v>
      </c>
      <c r="B975" s="79">
        <v>1</v>
      </c>
      <c r="C975" s="78">
        <v>56</v>
      </c>
      <c r="D975" s="78">
        <f t="shared" si="225"/>
        <v>70</v>
      </c>
      <c r="E975" s="79">
        <f t="shared" si="226"/>
        <v>65</v>
      </c>
      <c r="F975" s="79">
        <v>14</v>
      </c>
      <c r="G975" s="79">
        <f t="shared" si="227"/>
        <v>21</v>
      </c>
      <c r="H975" s="79">
        <f t="shared" si="228"/>
        <v>14</v>
      </c>
      <c r="I975" s="80">
        <v>4835.43</v>
      </c>
      <c r="J975" s="80">
        <f>'Fator aplicado no salr'!$I$33*I975</f>
        <v>4274.6362045948817</v>
      </c>
      <c r="K975" s="79">
        <f t="shared" si="229"/>
        <v>14</v>
      </c>
      <c r="L975" s="92">
        <f t="shared" si="230"/>
        <v>0.44230096437967248</v>
      </c>
      <c r="M975" s="79">
        <f t="shared" si="231"/>
        <v>70</v>
      </c>
      <c r="N975" s="79">
        <f>VLOOKUP(D975,'IBGE 2014'!$A$9:$I$120,3,0)/VLOOKUP(C975,'IBGE 2014'!$A$9:$I$120,3,0)</f>
        <v>0.81824688059570916</v>
      </c>
      <c r="O975" s="79">
        <f>VLOOKUP(D975,'IBGE 2014'!$A$9:$I$120,6,0)</f>
        <v>9.1340168195096396</v>
      </c>
      <c r="P975" s="80">
        <f t="shared" si="232"/>
        <v>183698.90335381561</v>
      </c>
      <c r="Q975" s="80">
        <f t="shared" si="233"/>
        <v>189210.37590000001</v>
      </c>
      <c r="R975" s="80">
        <f t="shared" si="234"/>
        <v>-5511.4725461844064</v>
      </c>
      <c r="S975" s="80">
        <f t="shared" si="235"/>
        <v>13</v>
      </c>
      <c r="T975" s="80">
        <f t="shared" si="236"/>
        <v>0.46883902224245294</v>
      </c>
      <c r="U975" s="80">
        <f>VLOOKUP(D975,'IBGE 2014'!$A$9:$I$120,3,0)/VLOOKUP(C975+1,'IBGE 2014'!$A$9:$I$120,3,0)</f>
        <v>0.82519692570489089</v>
      </c>
      <c r="V975" s="80">
        <f t="shared" si="237"/>
        <v>196374.76210617754</v>
      </c>
      <c r="W975" s="80">
        <f t="shared" si="238"/>
        <v>175695.34904999999</v>
      </c>
      <c r="X975" s="80">
        <f t="shared" si="239"/>
        <v>20679.413056177553</v>
      </c>
      <c r="Y975" s="120"/>
    </row>
    <row r="976" spans="1:25">
      <c r="A976" s="77">
        <v>964</v>
      </c>
      <c r="B976" s="79">
        <v>1</v>
      </c>
      <c r="C976" s="78">
        <v>40</v>
      </c>
      <c r="D976" s="78">
        <f t="shared" si="225"/>
        <v>61</v>
      </c>
      <c r="E976" s="79">
        <f t="shared" si="226"/>
        <v>65</v>
      </c>
      <c r="F976" s="79">
        <v>14</v>
      </c>
      <c r="G976" s="79">
        <f t="shared" si="227"/>
        <v>21</v>
      </c>
      <c r="H976" s="79">
        <f t="shared" si="228"/>
        <v>21</v>
      </c>
      <c r="I976" s="80">
        <v>1392.24</v>
      </c>
      <c r="J976" s="80">
        <f>'Fator aplicado no salr'!$I$33*I976</f>
        <v>1230.7735836285869</v>
      </c>
      <c r="K976" s="79">
        <f t="shared" si="229"/>
        <v>21</v>
      </c>
      <c r="L976" s="92">
        <f t="shared" si="230"/>
        <v>0.29415540272272056</v>
      </c>
      <c r="M976" s="79">
        <f t="shared" si="231"/>
        <v>61</v>
      </c>
      <c r="N976" s="79">
        <f>VLOOKUP(D976,'IBGE 2014'!$A$9:$I$120,3,0)/VLOOKUP(C976,'IBGE 2014'!$A$9:$I$120,3,0)</f>
        <v>0.88171798968809034</v>
      </c>
      <c r="O976" s="79">
        <f>VLOOKUP(D976,'IBGE 2014'!$A$9:$I$120,6,0)</f>
        <v>11.26894206432668</v>
      </c>
      <c r="P976" s="80">
        <f t="shared" si="232"/>
        <v>46763.950911868349</v>
      </c>
      <c r="Q976" s="80">
        <f t="shared" si="233"/>
        <v>81717.526799999992</v>
      </c>
      <c r="R976" s="80">
        <f t="shared" si="234"/>
        <v>-34953.575888131643</v>
      </c>
      <c r="S976" s="80">
        <f t="shared" si="235"/>
        <v>20</v>
      </c>
      <c r="T976" s="80">
        <f t="shared" si="236"/>
        <v>0.31180472688608379</v>
      </c>
      <c r="U976" s="80">
        <f>VLOOKUP(D976,'IBGE 2014'!$A$9:$I$120,3,0)/VLOOKUP(C976+1,'IBGE 2014'!$A$9:$I$120,3,0)</f>
        <v>0.88406398634470484</v>
      </c>
      <c r="V976" s="80">
        <f t="shared" si="237"/>
        <v>49701.678841212401</v>
      </c>
      <c r="W976" s="80">
        <f t="shared" si="238"/>
        <v>77826.216</v>
      </c>
      <c r="X976" s="80">
        <f t="shared" si="239"/>
        <v>-28124.5371587876</v>
      </c>
      <c r="Y976" s="120"/>
    </row>
    <row r="977" spans="1:25">
      <c r="A977" s="77">
        <v>965</v>
      </c>
      <c r="B977" s="79">
        <v>1</v>
      </c>
      <c r="C977" s="78">
        <v>53</v>
      </c>
      <c r="D977" s="78">
        <f t="shared" si="225"/>
        <v>70</v>
      </c>
      <c r="E977" s="79">
        <f t="shared" si="226"/>
        <v>65</v>
      </c>
      <c r="F977" s="79">
        <v>14</v>
      </c>
      <c r="G977" s="79">
        <f t="shared" si="227"/>
        <v>21</v>
      </c>
      <c r="H977" s="79">
        <f t="shared" si="228"/>
        <v>17</v>
      </c>
      <c r="I977" s="80">
        <v>1054.72</v>
      </c>
      <c r="J977" s="80">
        <f>'Fator aplicado no salr'!$I$33*I977</f>
        <v>932.39780075615067</v>
      </c>
      <c r="K977" s="79">
        <f t="shared" si="229"/>
        <v>17</v>
      </c>
      <c r="L977" s="92">
        <f t="shared" si="230"/>
        <v>0.37136441859695613</v>
      </c>
      <c r="M977" s="79">
        <f t="shared" si="231"/>
        <v>70</v>
      </c>
      <c r="N977" s="79">
        <f>VLOOKUP(D977,'IBGE 2014'!$A$9:$I$120,3,0)/VLOOKUP(C977,'IBGE 2014'!$A$9:$I$120,3,0)</f>
        <v>0.80044023808591946</v>
      </c>
      <c r="O977" s="79">
        <f>VLOOKUP(D977,'IBGE 2014'!$A$9:$I$120,6,0)</f>
        <v>9.1340168195096396</v>
      </c>
      <c r="P977" s="80">
        <f t="shared" si="232"/>
        <v>32910.585046198845</v>
      </c>
      <c r="Q977" s="80">
        <f t="shared" si="233"/>
        <v>50115.020799999998</v>
      </c>
      <c r="R977" s="80">
        <f t="shared" si="234"/>
        <v>-17204.435753801154</v>
      </c>
      <c r="S977" s="80">
        <f t="shared" si="235"/>
        <v>16</v>
      </c>
      <c r="T977" s="80">
        <f t="shared" si="236"/>
        <v>0.39364628371277355</v>
      </c>
      <c r="U977" s="80">
        <f>VLOOKUP(D977,'IBGE 2014'!$A$9:$I$120,3,0)/VLOOKUP(C977+1,'IBGE 2014'!$A$9:$I$120,3,0)</f>
        <v>0.80591419118490248</v>
      </c>
      <c r="V977" s="80">
        <f t="shared" si="237"/>
        <v>35123.78893881548</v>
      </c>
      <c r="W977" s="80">
        <f t="shared" si="238"/>
        <v>47167.078399999999</v>
      </c>
      <c r="X977" s="80">
        <f t="shared" si="239"/>
        <v>-12043.289461184519</v>
      </c>
      <c r="Y977" s="120"/>
    </row>
    <row r="978" spans="1:25">
      <c r="A978" s="77">
        <v>966</v>
      </c>
      <c r="B978" s="79">
        <v>2</v>
      </c>
      <c r="C978" s="78">
        <v>38</v>
      </c>
      <c r="D978" s="78">
        <f t="shared" si="225"/>
        <v>56</v>
      </c>
      <c r="E978" s="79">
        <f t="shared" si="226"/>
        <v>60</v>
      </c>
      <c r="F978" s="79">
        <v>12</v>
      </c>
      <c r="G978" s="79">
        <f t="shared" si="227"/>
        <v>18</v>
      </c>
      <c r="H978" s="79">
        <f t="shared" si="228"/>
        <v>18</v>
      </c>
      <c r="I978" s="80">
        <v>1392.24</v>
      </c>
      <c r="J978" s="80">
        <f>'Fator aplicado no salr'!$I$33*I978</f>
        <v>1230.7735836285869</v>
      </c>
      <c r="K978" s="79">
        <f t="shared" si="229"/>
        <v>18</v>
      </c>
      <c r="L978" s="92">
        <f t="shared" si="230"/>
        <v>0.35034379112920383</v>
      </c>
      <c r="M978" s="79">
        <f t="shared" si="231"/>
        <v>56</v>
      </c>
      <c r="N978" s="79">
        <f>VLOOKUP(D978,'IBGE 2014'!$A$9:$I$120,3,0)/VLOOKUP(C978,'IBGE 2014'!$A$9:$I$120,3,0)</f>
        <v>0.92136583238524639</v>
      </c>
      <c r="O978" s="79">
        <f>VLOOKUP(D978,'IBGE 2014'!$A$9:$I$120,6,0)</f>
        <v>12.276875927517381</v>
      </c>
      <c r="P978" s="80">
        <f t="shared" si="232"/>
        <v>63406.811355798025</v>
      </c>
      <c r="Q978" s="80">
        <f t="shared" si="233"/>
        <v>70043.594400000002</v>
      </c>
      <c r="R978" s="80">
        <f t="shared" si="234"/>
        <v>-6636.7830442019767</v>
      </c>
      <c r="S978" s="80">
        <f t="shared" si="235"/>
        <v>17</v>
      </c>
      <c r="T978" s="80">
        <f t="shared" si="236"/>
        <v>0.37136441859695613</v>
      </c>
      <c r="U978" s="80">
        <f>VLOOKUP(D978,'IBGE 2014'!$A$9:$I$120,3,0)/VLOOKUP(C978+1,'IBGE 2014'!$A$9:$I$120,3,0)</f>
        <v>0.92355265593147085</v>
      </c>
      <c r="V978" s="80">
        <f t="shared" si="237"/>
        <v>67370.743077160558</v>
      </c>
      <c r="W978" s="80">
        <f t="shared" si="238"/>
        <v>66152.283599999995</v>
      </c>
      <c r="X978" s="80">
        <f t="shared" si="239"/>
        <v>1218.4594771605625</v>
      </c>
      <c r="Y978" s="120"/>
    </row>
    <row r="979" spans="1:25">
      <c r="A979" s="77">
        <v>967</v>
      </c>
      <c r="B979" s="79">
        <v>2</v>
      </c>
      <c r="C979" s="78">
        <v>61</v>
      </c>
      <c r="D979" s="78">
        <f t="shared" si="225"/>
        <v>70</v>
      </c>
      <c r="E979" s="79">
        <f t="shared" si="226"/>
        <v>60</v>
      </c>
      <c r="F979" s="79">
        <v>14</v>
      </c>
      <c r="G979" s="79">
        <f t="shared" si="227"/>
        <v>16</v>
      </c>
      <c r="H979" s="79">
        <f t="shared" si="228"/>
        <v>9</v>
      </c>
      <c r="I979" s="80">
        <v>1380.73</v>
      </c>
      <c r="J979" s="80">
        <f>'Fator aplicado no salr'!$I$33*I979</f>
        <v>1220.5984673070009</v>
      </c>
      <c r="K979" s="79">
        <f t="shared" si="229"/>
        <v>9</v>
      </c>
      <c r="L979" s="92">
        <f t="shared" si="230"/>
        <v>0.59189846353002462</v>
      </c>
      <c r="M979" s="79">
        <f t="shared" si="231"/>
        <v>70</v>
      </c>
      <c r="N979" s="79">
        <f>VLOOKUP(D979,'IBGE 2014'!$A$9:$I$120,3,0)/VLOOKUP(C979,'IBGE 2014'!$A$9:$I$120,3,0)</f>
        <v>0.85922071543303169</v>
      </c>
      <c r="O979" s="79">
        <f>VLOOKUP(D979,'IBGE 2014'!$A$9:$I$120,6,0)</f>
        <v>9.1340168195096396</v>
      </c>
      <c r="P979" s="80">
        <f t="shared" si="232"/>
        <v>73710.597450377347</v>
      </c>
      <c r="Q979" s="80">
        <f t="shared" si="233"/>
        <v>34732.263149999999</v>
      </c>
      <c r="R979" s="80">
        <f t="shared" si="234"/>
        <v>38978.334300377348</v>
      </c>
      <c r="S979" s="80">
        <f t="shared" si="235"/>
        <v>8</v>
      </c>
      <c r="T979" s="80">
        <f t="shared" si="236"/>
        <v>0.62741237134182615</v>
      </c>
      <c r="U979" s="80">
        <f>VLOOKUP(D979,'IBGE 2014'!$A$9:$I$120,3,0)/VLOOKUP(C979+1,'IBGE 2014'!$A$9:$I$120,3,0)</f>
        <v>0.86959219073996574</v>
      </c>
      <c r="V979" s="80">
        <f t="shared" si="237"/>
        <v>79076.363374735825</v>
      </c>
      <c r="W979" s="80">
        <f t="shared" si="238"/>
        <v>30873.122799999997</v>
      </c>
      <c r="X979" s="80">
        <f t="shared" si="239"/>
        <v>48203.240574735828</v>
      </c>
      <c r="Y979" s="120"/>
    </row>
    <row r="980" spans="1:25">
      <c r="A980" s="77">
        <v>968</v>
      </c>
      <c r="B980" s="79">
        <v>1</v>
      </c>
      <c r="C980" s="78">
        <v>50</v>
      </c>
      <c r="D980" s="78">
        <f t="shared" si="225"/>
        <v>70</v>
      </c>
      <c r="E980" s="79">
        <f t="shared" si="226"/>
        <v>65</v>
      </c>
      <c r="F980" s="79">
        <v>14</v>
      </c>
      <c r="G980" s="79">
        <f t="shared" si="227"/>
        <v>21</v>
      </c>
      <c r="H980" s="79">
        <f t="shared" si="228"/>
        <v>20</v>
      </c>
      <c r="I980" s="80">
        <v>1054.72</v>
      </c>
      <c r="J980" s="80">
        <f>'Fator aplicado no salr'!$I$33*I980</f>
        <v>932.39780075615067</v>
      </c>
      <c r="K980" s="79">
        <f t="shared" si="229"/>
        <v>20</v>
      </c>
      <c r="L980" s="92">
        <f t="shared" si="230"/>
        <v>0.31180472688608379</v>
      </c>
      <c r="M980" s="79">
        <f t="shared" si="231"/>
        <v>70</v>
      </c>
      <c r="N980" s="79">
        <f>VLOOKUP(D980,'IBGE 2014'!$A$9:$I$120,3,0)/VLOOKUP(C980,'IBGE 2014'!$A$9:$I$120,3,0)</f>
        <v>0.78638304548291271</v>
      </c>
      <c r="O980" s="79">
        <f>VLOOKUP(D980,'IBGE 2014'!$A$9:$I$120,6,0)</f>
        <v>9.1340168195096396</v>
      </c>
      <c r="P980" s="80">
        <f t="shared" si="232"/>
        <v>27147.087075957712</v>
      </c>
      <c r="Q980" s="80">
        <f t="shared" si="233"/>
        <v>58958.847999999998</v>
      </c>
      <c r="R980" s="80">
        <f t="shared" si="234"/>
        <v>-31811.760924042286</v>
      </c>
      <c r="S980" s="80">
        <f t="shared" si="235"/>
        <v>19</v>
      </c>
      <c r="T980" s="80">
        <f t="shared" si="236"/>
        <v>0.33051301049924886</v>
      </c>
      <c r="U980" s="80">
        <f>VLOOKUP(D980,'IBGE 2014'!$A$9:$I$120,3,0)/VLOOKUP(C980+1,'IBGE 2014'!$A$9:$I$120,3,0)</f>
        <v>0.79070302512191992</v>
      </c>
      <c r="V980" s="80">
        <f t="shared" si="237"/>
        <v>28933.992203109905</v>
      </c>
      <c r="W980" s="80">
        <f t="shared" si="238"/>
        <v>56010.905599999998</v>
      </c>
      <c r="X980" s="80">
        <f t="shared" si="239"/>
        <v>-27076.913396890093</v>
      </c>
      <c r="Y980" s="120"/>
    </row>
    <row r="981" spans="1:25">
      <c r="A981" s="77">
        <v>969</v>
      </c>
      <c r="B981" s="79">
        <v>1</v>
      </c>
      <c r="C981" s="78">
        <v>50</v>
      </c>
      <c r="D981" s="78">
        <f t="shared" si="225"/>
        <v>70</v>
      </c>
      <c r="E981" s="79">
        <f t="shared" si="226"/>
        <v>65</v>
      </c>
      <c r="F981" s="79">
        <v>14</v>
      </c>
      <c r="G981" s="79">
        <f t="shared" si="227"/>
        <v>21</v>
      </c>
      <c r="H981" s="79">
        <f t="shared" si="228"/>
        <v>20</v>
      </c>
      <c r="I981" s="80">
        <v>1054.72</v>
      </c>
      <c r="J981" s="80">
        <f>'Fator aplicado no salr'!$I$33*I981</f>
        <v>932.39780075615067</v>
      </c>
      <c r="K981" s="79">
        <f t="shared" si="229"/>
        <v>20</v>
      </c>
      <c r="L981" s="92">
        <f t="shared" si="230"/>
        <v>0.31180472688608379</v>
      </c>
      <c r="M981" s="79">
        <f t="shared" si="231"/>
        <v>70</v>
      </c>
      <c r="N981" s="79">
        <f>VLOOKUP(D981,'IBGE 2014'!$A$9:$I$120,3,0)/VLOOKUP(C981,'IBGE 2014'!$A$9:$I$120,3,0)</f>
        <v>0.78638304548291271</v>
      </c>
      <c r="O981" s="79">
        <f>VLOOKUP(D981,'IBGE 2014'!$A$9:$I$120,6,0)</f>
        <v>9.1340168195096396</v>
      </c>
      <c r="P981" s="80">
        <f t="shared" si="232"/>
        <v>27147.087075957712</v>
      </c>
      <c r="Q981" s="80">
        <f t="shared" si="233"/>
        <v>58958.847999999998</v>
      </c>
      <c r="R981" s="80">
        <f t="shared" si="234"/>
        <v>-31811.760924042286</v>
      </c>
      <c r="S981" s="80">
        <f t="shared" si="235"/>
        <v>19</v>
      </c>
      <c r="T981" s="80">
        <f t="shared" si="236"/>
        <v>0.33051301049924886</v>
      </c>
      <c r="U981" s="80">
        <f>VLOOKUP(D981,'IBGE 2014'!$A$9:$I$120,3,0)/VLOOKUP(C981+1,'IBGE 2014'!$A$9:$I$120,3,0)</f>
        <v>0.79070302512191992</v>
      </c>
      <c r="V981" s="80">
        <f t="shared" si="237"/>
        <v>28933.992203109905</v>
      </c>
      <c r="W981" s="80">
        <f t="shared" si="238"/>
        <v>56010.905599999998</v>
      </c>
      <c r="X981" s="80">
        <f t="shared" si="239"/>
        <v>-27076.913396890093</v>
      </c>
      <c r="Y981" s="120"/>
    </row>
    <row r="982" spans="1:25">
      <c r="A982" s="77">
        <v>970</v>
      </c>
      <c r="B982" s="79">
        <v>1</v>
      </c>
      <c r="C982" s="78">
        <v>57</v>
      </c>
      <c r="D982" s="78">
        <f t="shared" si="225"/>
        <v>70</v>
      </c>
      <c r="E982" s="79">
        <f t="shared" si="226"/>
        <v>65</v>
      </c>
      <c r="F982" s="79">
        <v>12</v>
      </c>
      <c r="G982" s="79">
        <f t="shared" si="227"/>
        <v>23</v>
      </c>
      <c r="H982" s="79">
        <f t="shared" si="228"/>
        <v>13</v>
      </c>
      <c r="I982" s="80">
        <v>1102.6600000000001</v>
      </c>
      <c r="J982" s="80">
        <f>'Fator aplicado no salr'!$I$33*I982</f>
        <v>974.77791165596284</v>
      </c>
      <c r="K982" s="79">
        <f t="shared" si="229"/>
        <v>13</v>
      </c>
      <c r="L982" s="92">
        <f t="shared" si="230"/>
        <v>0.46883902224245294</v>
      </c>
      <c r="M982" s="79">
        <f t="shared" si="231"/>
        <v>70</v>
      </c>
      <c r="N982" s="79">
        <f>VLOOKUP(D982,'IBGE 2014'!$A$9:$I$120,3,0)/VLOOKUP(C982,'IBGE 2014'!$A$9:$I$120,3,0)</f>
        <v>0.82519692570489089</v>
      </c>
      <c r="O982" s="79">
        <f>VLOOKUP(D982,'IBGE 2014'!$A$9:$I$120,6,0)</f>
        <v>9.1340168195096396</v>
      </c>
      <c r="P982" s="80">
        <f t="shared" si="232"/>
        <v>44780.835454964239</v>
      </c>
      <c r="Q982" s="80">
        <f t="shared" si="233"/>
        <v>40065.151100000003</v>
      </c>
      <c r="R982" s="80">
        <f t="shared" si="234"/>
        <v>4715.6843549642363</v>
      </c>
      <c r="S982" s="80">
        <f t="shared" si="235"/>
        <v>12</v>
      </c>
      <c r="T982" s="80">
        <f t="shared" si="236"/>
        <v>0.49696936357700011</v>
      </c>
      <c r="U982" s="80">
        <f>VLOOKUP(D982,'IBGE 2014'!$A$9:$I$120,3,0)/VLOOKUP(C982+1,'IBGE 2014'!$A$9:$I$120,3,0)</f>
        <v>0.83272330052410848</v>
      </c>
      <c r="V982" s="80">
        <f t="shared" si="237"/>
        <v>47900.624172269199</v>
      </c>
      <c r="W982" s="80">
        <f t="shared" si="238"/>
        <v>36983.216400000005</v>
      </c>
      <c r="X982" s="80">
        <f t="shared" si="239"/>
        <v>10917.407772269195</v>
      </c>
      <c r="Y982" s="120"/>
    </row>
    <row r="983" spans="1:25">
      <c r="A983" s="77">
        <v>971</v>
      </c>
      <c r="B983" s="79">
        <v>2</v>
      </c>
      <c r="C983" s="78">
        <v>43</v>
      </c>
      <c r="D983" s="78">
        <f t="shared" si="225"/>
        <v>59</v>
      </c>
      <c r="E983" s="79">
        <f t="shared" si="226"/>
        <v>60</v>
      </c>
      <c r="F983" s="79">
        <v>14</v>
      </c>
      <c r="G983" s="79">
        <f t="shared" si="227"/>
        <v>16</v>
      </c>
      <c r="H983" s="79">
        <f t="shared" si="228"/>
        <v>16</v>
      </c>
      <c r="I983" s="80">
        <v>2397.1</v>
      </c>
      <c r="J983" s="80">
        <f>'Fator aplicado no salr'!$I$33*I983</f>
        <v>2119.0939473913159</v>
      </c>
      <c r="K983" s="79">
        <f t="shared" si="229"/>
        <v>16</v>
      </c>
      <c r="L983" s="92">
        <f t="shared" si="230"/>
        <v>0.39364628371277355</v>
      </c>
      <c r="M983" s="79">
        <f t="shared" si="231"/>
        <v>59</v>
      </c>
      <c r="N983" s="79">
        <f>VLOOKUP(D983,'IBGE 2014'!$A$9:$I$120,3,0)/VLOOKUP(C983,'IBGE 2014'!$A$9:$I$120,3,0)</f>
        <v>0.90866123368354079</v>
      </c>
      <c r="O983" s="79">
        <f>VLOOKUP(D983,'IBGE 2014'!$A$9:$I$120,6,0)</f>
        <v>11.689545286895596</v>
      </c>
      <c r="P983" s="80">
        <f t="shared" si="232"/>
        <v>115185.90451465585</v>
      </c>
      <c r="Q983" s="80">
        <f t="shared" si="233"/>
        <v>107198.31199999999</v>
      </c>
      <c r="R983" s="80">
        <f t="shared" si="234"/>
        <v>7987.5925146558584</v>
      </c>
      <c r="S983" s="80">
        <f t="shared" si="235"/>
        <v>15</v>
      </c>
      <c r="T983" s="80">
        <f t="shared" si="236"/>
        <v>0.41726506073553998</v>
      </c>
      <c r="U983" s="80">
        <f>VLOOKUP(D983,'IBGE 2014'!$A$9:$I$120,3,0)/VLOOKUP(C983+1,'IBGE 2014'!$A$9:$I$120,3,0)</f>
        <v>0.91161582633201987</v>
      </c>
      <c r="V983" s="80">
        <f t="shared" si="237"/>
        <v>122494.06820875694</v>
      </c>
      <c r="W983" s="80">
        <f t="shared" si="238"/>
        <v>100498.4175</v>
      </c>
      <c r="X983" s="80">
        <f t="shared" si="239"/>
        <v>21995.650708756948</v>
      </c>
      <c r="Y983" s="120"/>
    </row>
    <row r="984" spans="1:25">
      <c r="A984" s="77">
        <v>972</v>
      </c>
      <c r="B984" s="79">
        <v>1</v>
      </c>
      <c r="C984" s="78">
        <v>37</v>
      </c>
      <c r="D984" s="78">
        <f t="shared" si="225"/>
        <v>60</v>
      </c>
      <c r="E984" s="79">
        <f t="shared" si="226"/>
        <v>65</v>
      </c>
      <c r="F984" s="79">
        <v>14</v>
      </c>
      <c r="G984" s="79">
        <f t="shared" si="227"/>
        <v>21</v>
      </c>
      <c r="H984" s="79">
        <f t="shared" si="228"/>
        <v>23</v>
      </c>
      <c r="I984" s="80">
        <v>1102.6600000000001</v>
      </c>
      <c r="J984" s="80">
        <f>'Fator aplicado no salr'!$I$33*I984</f>
        <v>974.77791165596284</v>
      </c>
      <c r="K984" s="79">
        <f t="shared" si="229"/>
        <v>23</v>
      </c>
      <c r="L984" s="92">
        <f t="shared" si="230"/>
        <v>0.26179726123417624</v>
      </c>
      <c r="M984" s="79">
        <f t="shared" si="231"/>
        <v>60</v>
      </c>
      <c r="N984" s="79">
        <f>VLOOKUP(D984,'IBGE 2014'!$A$9:$I$120,3,0)/VLOOKUP(C984,'IBGE 2014'!$A$9:$I$120,3,0)</f>
        <v>0.88528843686496339</v>
      </c>
      <c r="O984" s="79">
        <f>VLOOKUP(D984,'IBGE 2014'!$A$9:$I$120,6,0)</f>
        <v>11.482229001501651</v>
      </c>
      <c r="P984" s="80">
        <f t="shared" si="232"/>
        <v>33722.916462847956</v>
      </c>
      <c r="Q984" s="80">
        <f t="shared" si="233"/>
        <v>70884.498100000012</v>
      </c>
      <c r="R984" s="80">
        <f t="shared" si="234"/>
        <v>-37161.581637152056</v>
      </c>
      <c r="S984" s="80">
        <f t="shared" si="235"/>
        <v>22</v>
      </c>
      <c r="T984" s="80">
        <f t="shared" si="236"/>
        <v>0.27750509690822689</v>
      </c>
      <c r="U984" s="80">
        <f>VLOOKUP(D984,'IBGE 2014'!$A$9:$I$120,3,0)/VLOOKUP(C984+1,'IBGE 2014'!$A$9:$I$120,3,0)</f>
        <v>0.88728540130642519</v>
      </c>
      <c r="V984" s="80">
        <f t="shared" si="237"/>
        <v>35826.925140124382</v>
      </c>
      <c r="W984" s="80">
        <f t="shared" si="238"/>
        <v>67802.563399999999</v>
      </c>
      <c r="X984" s="80">
        <f t="shared" si="239"/>
        <v>-31975.638259875617</v>
      </c>
      <c r="Y984" s="120"/>
    </row>
    <row r="985" spans="1:25">
      <c r="A985" s="77">
        <v>973</v>
      </c>
      <c r="B985" s="79">
        <v>1</v>
      </c>
      <c r="C985" s="78">
        <v>44</v>
      </c>
      <c r="D985" s="78">
        <f t="shared" si="225"/>
        <v>65</v>
      </c>
      <c r="E985" s="79">
        <f t="shared" si="226"/>
        <v>65</v>
      </c>
      <c r="F985" s="79">
        <v>14</v>
      </c>
      <c r="G985" s="79">
        <f t="shared" si="227"/>
        <v>21</v>
      </c>
      <c r="H985" s="79">
        <f t="shared" si="228"/>
        <v>21</v>
      </c>
      <c r="I985" s="80">
        <v>1054.72</v>
      </c>
      <c r="J985" s="80">
        <f>'Fator aplicado no salr'!$I$33*I985</f>
        <v>932.39780075615067</v>
      </c>
      <c r="K985" s="79">
        <f t="shared" si="229"/>
        <v>21</v>
      </c>
      <c r="L985" s="92">
        <f t="shared" si="230"/>
        <v>0.29415540272272056</v>
      </c>
      <c r="M985" s="79">
        <f t="shared" si="231"/>
        <v>65</v>
      </c>
      <c r="N985" s="79">
        <f>VLOOKUP(D985,'IBGE 2014'!$A$9:$I$120,3,0)/VLOOKUP(C985,'IBGE 2014'!$A$9:$I$120,3,0)</f>
        <v>0.84519931247146785</v>
      </c>
      <c r="O985" s="79">
        <f>VLOOKUP(D985,'IBGE 2014'!$A$9:$I$120,6,0)</f>
        <v>10.361611814973374</v>
      </c>
      <c r="P985" s="80">
        <f t="shared" si="232"/>
        <v>31225.390282660137</v>
      </c>
      <c r="Q985" s="80">
        <f t="shared" si="233"/>
        <v>61906.790399999998</v>
      </c>
      <c r="R985" s="80">
        <f t="shared" si="234"/>
        <v>-30681.400117339861</v>
      </c>
      <c r="S985" s="80">
        <f t="shared" si="235"/>
        <v>20</v>
      </c>
      <c r="T985" s="80">
        <f t="shared" si="236"/>
        <v>0.31180472688608379</v>
      </c>
      <c r="U985" s="80">
        <f>VLOOKUP(D985,'IBGE 2014'!$A$9:$I$120,3,0)/VLOOKUP(C985+1,'IBGE 2014'!$A$9:$I$120,3,0)</f>
        <v>0.84816119192951867</v>
      </c>
      <c r="V985" s="80">
        <f t="shared" si="237"/>
        <v>33214.9040833365</v>
      </c>
      <c r="W985" s="80">
        <f t="shared" si="238"/>
        <v>58958.847999999998</v>
      </c>
      <c r="X985" s="80">
        <f t="shared" si="239"/>
        <v>-25743.943916663498</v>
      </c>
      <c r="Y985" s="120"/>
    </row>
    <row r="986" spans="1:25">
      <c r="A986" s="77">
        <v>974</v>
      </c>
      <c r="B986" s="79">
        <v>2</v>
      </c>
      <c r="C986" s="78">
        <v>47</v>
      </c>
      <c r="D986" s="78">
        <f t="shared" si="225"/>
        <v>60</v>
      </c>
      <c r="E986" s="79">
        <f t="shared" si="226"/>
        <v>60</v>
      </c>
      <c r="F986" s="79">
        <v>14</v>
      </c>
      <c r="G986" s="79">
        <f t="shared" si="227"/>
        <v>16</v>
      </c>
      <c r="H986" s="79">
        <f t="shared" si="228"/>
        <v>13</v>
      </c>
      <c r="I986" s="80">
        <v>2205.3200000000002</v>
      </c>
      <c r="J986" s="80">
        <f>'Fator aplicado no salr'!$I$33*I986</f>
        <v>1949.5558233119257</v>
      </c>
      <c r="K986" s="79">
        <f t="shared" si="229"/>
        <v>13</v>
      </c>
      <c r="L986" s="92">
        <f t="shared" si="230"/>
        <v>0.46883902224245294</v>
      </c>
      <c r="M986" s="79">
        <f t="shared" si="231"/>
        <v>60</v>
      </c>
      <c r="N986" s="79">
        <f>VLOOKUP(D986,'IBGE 2014'!$A$9:$I$120,3,0)/VLOOKUP(C986,'IBGE 2014'!$A$9:$I$120,3,0)</f>
        <v>0.91245504841360547</v>
      </c>
      <c r="O986" s="79">
        <f>VLOOKUP(D986,'IBGE 2014'!$A$9:$I$120,6,0)</f>
        <v>11.482229001501651</v>
      </c>
      <c r="P986" s="80">
        <f t="shared" si="232"/>
        <v>124491.71839151296</v>
      </c>
      <c r="Q986" s="80">
        <f t="shared" si="233"/>
        <v>80130.302200000006</v>
      </c>
      <c r="R986" s="80">
        <f t="shared" si="234"/>
        <v>44361.416191512952</v>
      </c>
      <c r="S986" s="80">
        <f t="shared" si="235"/>
        <v>12</v>
      </c>
      <c r="T986" s="80">
        <f t="shared" si="236"/>
        <v>0.49696936357700011</v>
      </c>
      <c r="U986" s="80">
        <f>VLOOKUP(D986,'IBGE 2014'!$A$9:$I$120,3,0)/VLOOKUP(C986+1,'IBGE 2014'!$A$9:$I$120,3,0)</f>
        <v>0.91646859270948466</v>
      </c>
      <c r="V986" s="80">
        <f t="shared" si="237"/>
        <v>132541.66894688571</v>
      </c>
      <c r="W986" s="80">
        <f t="shared" si="238"/>
        <v>73966.43280000001</v>
      </c>
      <c r="X986" s="80">
        <f t="shared" si="239"/>
        <v>58575.236146885698</v>
      </c>
      <c r="Y986" s="120"/>
    </row>
    <row r="987" spans="1:25">
      <c r="A987" s="77">
        <v>975</v>
      </c>
      <c r="B987" s="79">
        <v>2</v>
      </c>
      <c r="C987" s="78">
        <v>37</v>
      </c>
      <c r="D987" s="78">
        <f t="shared" si="225"/>
        <v>55</v>
      </c>
      <c r="E987" s="79">
        <f t="shared" si="226"/>
        <v>60</v>
      </c>
      <c r="F987" s="79">
        <v>14</v>
      </c>
      <c r="G987" s="79">
        <f t="shared" si="227"/>
        <v>16</v>
      </c>
      <c r="H987" s="79">
        <f t="shared" si="228"/>
        <v>18</v>
      </c>
      <c r="I987" s="80">
        <v>2397.1</v>
      </c>
      <c r="J987" s="80">
        <f>'Fator aplicado no salr'!$I$33*I987</f>
        <v>2119.0939473913159</v>
      </c>
      <c r="K987" s="79">
        <f t="shared" si="229"/>
        <v>18</v>
      </c>
      <c r="L987" s="92">
        <f t="shared" si="230"/>
        <v>0.35034379112920383</v>
      </c>
      <c r="M987" s="79">
        <f t="shared" si="231"/>
        <v>55</v>
      </c>
      <c r="N987" s="79">
        <f>VLOOKUP(D987,'IBGE 2014'!$A$9:$I$120,3,0)/VLOOKUP(C987,'IBGE 2014'!$A$9:$I$120,3,0)</f>
        <v>0.92655312851652682</v>
      </c>
      <c r="O987" s="79">
        <f>VLOOKUP(D987,'IBGE 2014'!$A$9:$I$120,6,0)</f>
        <v>12.461864196915771</v>
      </c>
      <c r="P987" s="80">
        <f t="shared" si="232"/>
        <v>111440.0580395532</v>
      </c>
      <c r="Q987" s="80">
        <f t="shared" si="233"/>
        <v>120598.101</v>
      </c>
      <c r="R987" s="80">
        <f t="shared" si="234"/>
        <v>-9158.0429604467936</v>
      </c>
      <c r="S987" s="80">
        <f t="shared" si="235"/>
        <v>17</v>
      </c>
      <c r="T987" s="80">
        <f t="shared" si="236"/>
        <v>0.37136441859695613</v>
      </c>
      <c r="U987" s="80">
        <f>VLOOKUP(D987,'IBGE 2014'!$A$9:$I$120,3,0)/VLOOKUP(C987+1,'IBGE 2014'!$A$9:$I$120,3,0)</f>
        <v>0.92864317462322288</v>
      </c>
      <c r="V987" s="80">
        <f t="shared" si="237"/>
        <v>118392.92195835811</v>
      </c>
      <c r="W987" s="80">
        <f t="shared" si="238"/>
        <v>113898.20649999999</v>
      </c>
      <c r="X987" s="80">
        <f t="shared" si="239"/>
        <v>4494.7154583581287</v>
      </c>
      <c r="Y987" s="120"/>
    </row>
    <row r="988" spans="1:25">
      <c r="A988" s="77">
        <v>976</v>
      </c>
      <c r="B988" s="79">
        <v>2</v>
      </c>
      <c r="C988" s="78">
        <v>44</v>
      </c>
      <c r="D988" s="78">
        <f t="shared" si="225"/>
        <v>60</v>
      </c>
      <c r="E988" s="79">
        <f t="shared" si="226"/>
        <v>60</v>
      </c>
      <c r="F988" s="79">
        <v>14</v>
      </c>
      <c r="G988" s="79">
        <f t="shared" si="227"/>
        <v>16</v>
      </c>
      <c r="H988" s="79">
        <f t="shared" si="228"/>
        <v>16</v>
      </c>
      <c r="I988" s="80">
        <v>2397.1</v>
      </c>
      <c r="J988" s="80">
        <f>'Fator aplicado no salr'!$I$33*I988</f>
        <v>2119.0939473913159</v>
      </c>
      <c r="K988" s="79">
        <f t="shared" si="229"/>
        <v>16</v>
      </c>
      <c r="L988" s="92">
        <f t="shared" si="230"/>
        <v>0.39364628371277355</v>
      </c>
      <c r="M988" s="79">
        <f t="shared" si="231"/>
        <v>60</v>
      </c>
      <c r="N988" s="79">
        <f>VLOOKUP(D988,'IBGE 2014'!$A$9:$I$120,3,0)/VLOOKUP(C988,'IBGE 2014'!$A$9:$I$120,3,0)</f>
        <v>0.90216333477159161</v>
      </c>
      <c r="O988" s="79">
        <f>VLOOKUP(D988,'IBGE 2014'!$A$9:$I$120,6,0)</f>
        <v>11.482229001501651</v>
      </c>
      <c r="P988" s="80">
        <f t="shared" si="232"/>
        <v>112333.96702100767</v>
      </c>
      <c r="Q988" s="80">
        <f t="shared" si="233"/>
        <v>107198.31199999999</v>
      </c>
      <c r="R988" s="80">
        <f t="shared" si="234"/>
        <v>5135.6550210076821</v>
      </c>
      <c r="S988" s="80">
        <f t="shared" si="235"/>
        <v>15</v>
      </c>
      <c r="T988" s="80">
        <f t="shared" si="236"/>
        <v>0.41726506073553998</v>
      </c>
      <c r="U988" s="80">
        <f>VLOOKUP(D988,'IBGE 2014'!$A$9:$I$120,3,0)/VLOOKUP(C988+1,'IBGE 2014'!$A$9:$I$120,3,0)</f>
        <v>0.90532483645484907</v>
      </c>
      <c r="V988" s="80">
        <f t="shared" si="237"/>
        <v>119491.28277110495</v>
      </c>
      <c r="W988" s="80">
        <f t="shared" si="238"/>
        <v>100498.4175</v>
      </c>
      <c r="X988" s="80">
        <f t="shared" si="239"/>
        <v>18992.865271104951</v>
      </c>
      <c r="Y988" s="120"/>
    </row>
    <row r="989" spans="1:25">
      <c r="A989" s="77">
        <v>977</v>
      </c>
      <c r="B989" s="79">
        <v>2</v>
      </c>
      <c r="C989" s="78">
        <v>36</v>
      </c>
      <c r="D989" s="78">
        <f t="shared" si="225"/>
        <v>55</v>
      </c>
      <c r="E989" s="79">
        <f t="shared" si="226"/>
        <v>60</v>
      </c>
      <c r="F989" s="79">
        <v>14</v>
      </c>
      <c r="G989" s="79">
        <f t="shared" si="227"/>
        <v>16</v>
      </c>
      <c r="H989" s="79">
        <f t="shared" si="228"/>
        <v>19</v>
      </c>
      <c r="I989" s="80">
        <v>2492.98</v>
      </c>
      <c r="J989" s="80">
        <f>'Fator aplicado no salr'!$I$33*I989</f>
        <v>2203.8541691909404</v>
      </c>
      <c r="K989" s="79">
        <f t="shared" si="229"/>
        <v>19</v>
      </c>
      <c r="L989" s="92">
        <f t="shared" si="230"/>
        <v>0.33051301049924886</v>
      </c>
      <c r="M989" s="79">
        <f t="shared" si="231"/>
        <v>55</v>
      </c>
      <c r="N989" s="79">
        <f>VLOOKUP(D989,'IBGE 2014'!$A$9:$I$120,3,0)/VLOOKUP(C989,'IBGE 2014'!$A$9:$I$120,3,0)</f>
        <v>0.92456057143407677</v>
      </c>
      <c r="O989" s="79">
        <f>VLOOKUP(D989,'IBGE 2014'!$A$9:$I$120,6,0)</f>
        <v>12.461864196915771</v>
      </c>
      <c r="P989" s="80">
        <f t="shared" si="232"/>
        <v>109102.10972780011</v>
      </c>
      <c r="Q989" s="80">
        <f t="shared" si="233"/>
        <v>132389.70289999997</v>
      </c>
      <c r="R989" s="80">
        <f t="shared" si="234"/>
        <v>-23287.593172199864</v>
      </c>
      <c r="S989" s="80">
        <f t="shared" si="235"/>
        <v>18</v>
      </c>
      <c r="T989" s="80">
        <f t="shared" si="236"/>
        <v>0.35034379112920383</v>
      </c>
      <c r="U989" s="80">
        <f>VLOOKUP(D989,'IBGE 2014'!$A$9:$I$120,3,0)/VLOOKUP(C989+1,'IBGE 2014'!$A$9:$I$120,3,0)</f>
        <v>0.92655312851652682</v>
      </c>
      <c r="V989" s="80">
        <f t="shared" si="237"/>
        <v>115897.47440300586</v>
      </c>
      <c r="W989" s="80">
        <f t="shared" si="238"/>
        <v>125421.82379999998</v>
      </c>
      <c r="X989" s="80">
        <f t="shared" si="239"/>
        <v>-9524.3493969941192</v>
      </c>
      <c r="Y989" s="120"/>
    </row>
    <row r="990" spans="1:25">
      <c r="A990" s="77">
        <v>978</v>
      </c>
      <c r="B990" s="79">
        <v>2</v>
      </c>
      <c r="C990" s="78">
        <v>40</v>
      </c>
      <c r="D990" s="78">
        <f t="shared" si="225"/>
        <v>56</v>
      </c>
      <c r="E990" s="79">
        <f t="shared" si="226"/>
        <v>60</v>
      </c>
      <c r="F990" s="79">
        <v>14</v>
      </c>
      <c r="G990" s="79">
        <f t="shared" si="227"/>
        <v>16</v>
      </c>
      <c r="H990" s="79">
        <f t="shared" si="228"/>
        <v>16</v>
      </c>
      <c r="I990" s="80">
        <v>2205.3200000000002</v>
      </c>
      <c r="J990" s="80">
        <f>'Fator aplicado no salr'!$I$33*I990</f>
        <v>1949.5558233119257</v>
      </c>
      <c r="K990" s="79">
        <f t="shared" si="229"/>
        <v>16</v>
      </c>
      <c r="L990" s="92">
        <f t="shared" si="230"/>
        <v>0.39364628371277355</v>
      </c>
      <c r="M990" s="79">
        <f t="shared" si="231"/>
        <v>56</v>
      </c>
      <c r="N990" s="79">
        <f>VLOOKUP(D990,'IBGE 2014'!$A$9:$I$120,3,0)/VLOOKUP(C990,'IBGE 2014'!$A$9:$I$120,3,0)</f>
        <v>0.92587014979931981</v>
      </c>
      <c r="O990" s="79">
        <f>VLOOKUP(D990,'IBGE 2014'!$A$9:$I$120,6,0)</f>
        <v>12.276875927517381</v>
      </c>
      <c r="P990" s="80">
        <f t="shared" si="232"/>
        <v>113402.63156662037</v>
      </c>
      <c r="Q990" s="80">
        <f t="shared" si="233"/>
        <v>98621.910400000008</v>
      </c>
      <c r="R990" s="80">
        <f t="shared" si="234"/>
        <v>14780.721166620366</v>
      </c>
      <c r="S990" s="80">
        <f t="shared" si="235"/>
        <v>15</v>
      </c>
      <c r="T990" s="80">
        <f t="shared" si="236"/>
        <v>0.41726506073553998</v>
      </c>
      <c r="U990" s="80">
        <f>VLOOKUP(D990,'IBGE 2014'!$A$9:$I$120,3,0)/VLOOKUP(C990+1,'IBGE 2014'!$A$9:$I$120,3,0)</f>
        <v>0.92833362258913643</v>
      </c>
      <c r="V990" s="80">
        <f t="shared" si="237"/>
        <v>120526.62497432501</v>
      </c>
      <c r="W990" s="80">
        <f t="shared" si="238"/>
        <v>92458.041000000012</v>
      </c>
      <c r="X990" s="80">
        <f t="shared" si="239"/>
        <v>28068.583974324996</v>
      </c>
      <c r="Y990" s="120"/>
    </row>
    <row r="991" spans="1:25">
      <c r="A991" s="77">
        <v>979</v>
      </c>
      <c r="B991" s="79">
        <v>2</v>
      </c>
      <c r="C991" s="78">
        <v>43</v>
      </c>
      <c r="D991" s="78">
        <f t="shared" si="225"/>
        <v>59</v>
      </c>
      <c r="E991" s="79">
        <f t="shared" si="226"/>
        <v>60</v>
      </c>
      <c r="F991" s="79">
        <v>14</v>
      </c>
      <c r="G991" s="79">
        <f t="shared" si="227"/>
        <v>16</v>
      </c>
      <c r="H991" s="79">
        <f t="shared" si="228"/>
        <v>16</v>
      </c>
      <c r="I991" s="80">
        <v>2397.1</v>
      </c>
      <c r="J991" s="80">
        <f>'Fator aplicado no salr'!$I$33*I991</f>
        <v>2119.0939473913159</v>
      </c>
      <c r="K991" s="79">
        <f t="shared" si="229"/>
        <v>16</v>
      </c>
      <c r="L991" s="92">
        <f t="shared" si="230"/>
        <v>0.39364628371277355</v>
      </c>
      <c r="M991" s="79">
        <f t="shared" si="231"/>
        <v>59</v>
      </c>
      <c r="N991" s="79">
        <f>VLOOKUP(D991,'IBGE 2014'!$A$9:$I$120,3,0)/VLOOKUP(C991,'IBGE 2014'!$A$9:$I$120,3,0)</f>
        <v>0.90866123368354079</v>
      </c>
      <c r="O991" s="79">
        <f>VLOOKUP(D991,'IBGE 2014'!$A$9:$I$120,6,0)</f>
        <v>11.689545286895596</v>
      </c>
      <c r="P991" s="80">
        <f t="shared" si="232"/>
        <v>115185.90451465585</v>
      </c>
      <c r="Q991" s="80">
        <f t="shared" si="233"/>
        <v>107198.31199999999</v>
      </c>
      <c r="R991" s="80">
        <f t="shared" si="234"/>
        <v>7987.5925146558584</v>
      </c>
      <c r="S991" s="80">
        <f t="shared" si="235"/>
        <v>15</v>
      </c>
      <c r="T991" s="80">
        <f t="shared" si="236"/>
        <v>0.41726506073553998</v>
      </c>
      <c r="U991" s="80">
        <f>VLOOKUP(D991,'IBGE 2014'!$A$9:$I$120,3,0)/VLOOKUP(C991+1,'IBGE 2014'!$A$9:$I$120,3,0)</f>
        <v>0.91161582633201987</v>
      </c>
      <c r="V991" s="80">
        <f t="shared" si="237"/>
        <v>122494.06820875694</v>
      </c>
      <c r="W991" s="80">
        <f t="shared" si="238"/>
        <v>100498.4175</v>
      </c>
      <c r="X991" s="80">
        <f t="shared" si="239"/>
        <v>21995.650708756948</v>
      </c>
      <c r="Y991" s="120"/>
    </row>
    <row r="992" spans="1:25">
      <c r="A992" s="77">
        <v>980</v>
      </c>
      <c r="B992" s="79">
        <v>1</v>
      </c>
      <c r="C992" s="78">
        <v>47</v>
      </c>
      <c r="D992" s="78">
        <f t="shared" si="225"/>
        <v>65</v>
      </c>
      <c r="E992" s="79">
        <f t="shared" si="226"/>
        <v>65</v>
      </c>
      <c r="F992" s="79">
        <v>14</v>
      </c>
      <c r="G992" s="79">
        <f t="shared" si="227"/>
        <v>21</v>
      </c>
      <c r="H992" s="79">
        <f t="shared" si="228"/>
        <v>18</v>
      </c>
      <c r="I992" s="80">
        <v>3939.98</v>
      </c>
      <c r="J992" s="80">
        <f>'Fator aplicado no salr'!$I$33*I992</f>
        <v>3483.0369074476816</v>
      </c>
      <c r="K992" s="79">
        <f t="shared" si="229"/>
        <v>18</v>
      </c>
      <c r="L992" s="92">
        <f t="shared" si="230"/>
        <v>0.35034379112920383</v>
      </c>
      <c r="M992" s="79">
        <f t="shared" si="231"/>
        <v>65</v>
      </c>
      <c r="N992" s="79">
        <f>VLOOKUP(D992,'IBGE 2014'!$A$9:$I$120,3,0)/VLOOKUP(C992,'IBGE 2014'!$A$9:$I$120,3,0)</f>
        <v>0.85484119100844658</v>
      </c>
      <c r="O992" s="79">
        <f>VLOOKUP(D992,'IBGE 2014'!$A$9:$I$120,6,0)</f>
        <v>10.361611814973374</v>
      </c>
      <c r="P992" s="80">
        <f t="shared" si="232"/>
        <v>140510.44610741691</v>
      </c>
      <c r="Q992" s="80">
        <f t="shared" si="233"/>
        <v>198220.39379999999</v>
      </c>
      <c r="R992" s="80">
        <f t="shared" si="234"/>
        <v>-57709.947692583082</v>
      </c>
      <c r="S992" s="80">
        <f t="shared" si="235"/>
        <v>17</v>
      </c>
      <c r="T992" s="80">
        <f t="shared" si="236"/>
        <v>0.37136441859695613</v>
      </c>
      <c r="U992" s="80">
        <f>VLOOKUP(D992,'IBGE 2014'!$A$9:$I$120,3,0)/VLOOKUP(C992+1,'IBGE 2014'!$A$9:$I$120,3,0)</f>
        <v>0.85860131375862425</v>
      </c>
      <c r="V992" s="80">
        <f t="shared" si="237"/>
        <v>149596.20826326477</v>
      </c>
      <c r="W992" s="80">
        <f t="shared" si="238"/>
        <v>187208.14970000001</v>
      </c>
      <c r="X992" s="80">
        <f t="shared" si="239"/>
        <v>-37611.941436735244</v>
      </c>
      <c r="Y992" s="120"/>
    </row>
    <row r="993" spans="1:25">
      <c r="A993" s="77">
        <v>981</v>
      </c>
      <c r="B993" s="79">
        <v>2</v>
      </c>
      <c r="C993" s="78">
        <v>33</v>
      </c>
      <c r="D993" s="78">
        <f t="shared" si="225"/>
        <v>55</v>
      </c>
      <c r="E993" s="79">
        <f t="shared" si="226"/>
        <v>60</v>
      </c>
      <c r="F993" s="79">
        <v>14</v>
      </c>
      <c r="G993" s="79">
        <f t="shared" si="227"/>
        <v>16</v>
      </c>
      <c r="H993" s="79">
        <f t="shared" si="228"/>
        <v>22</v>
      </c>
      <c r="I993" s="80">
        <v>3068.29</v>
      </c>
      <c r="J993" s="80">
        <f>'Fator aplicado no salr'!$I$33*I993</f>
        <v>2712.4420207088988</v>
      </c>
      <c r="K993" s="79">
        <f t="shared" si="229"/>
        <v>22</v>
      </c>
      <c r="L993" s="92">
        <f t="shared" si="230"/>
        <v>0.27750509690822689</v>
      </c>
      <c r="M993" s="79">
        <f t="shared" si="231"/>
        <v>55</v>
      </c>
      <c r="N993" s="79">
        <f>VLOOKUP(D993,'IBGE 2014'!$A$9:$I$120,3,0)/VLOOKUP(C993,'IBGE 2014'!$A$9:$I$120,3,0)</f>
        <v>0.91903182217185342</v>
      </c>
      <c r="O993" s="79">
        <f>VLOOKUP(D993,'IBGE 2014'!$A$9:$I$120,6,0)</f>
        <v>12.461864196915771</v>
      </c>
      <c r="P993" s="80">
        <f t="shared" si="232"/>
        <v>112069.73471623128</v>
      </c>
      <c r="Q993" s="80">
        <f t="shared" si="233"/>
        <v>188669.15210000001</v>
      </c>
      <c r="R993" s="80">
        <f t="shared" si="234"/>
        <v>-76599.417383768727</v>
      </c>
      <c r="S993" s="80">
        <f t="shared" si="235"/>
        <v>21</v>
      </c>
      <c r="T993" s="80">
        <f t="shared" si="236"/>
        <v>0.29415540272272056</v>
      </c>
      <c r="U993" s="80">
        <f>VLOOKUP(D993,'IBGE 2014'!$A$9:$I$120,3,0)/VLOOKUP(C993+1,'IBGE 2014'!$A$9:$I$120,3,0)</f>
        <v>0.92081148122978385</v>
      </c>
      <c r="V993" s="80">
        <f t="shared" si="237"/>
        <v>119023.95726851351</v>
      </c>
      <c r="W993" s="80">
        <f t="shared" si="238"/>
        <v>180093.28154999999</v>
      </c>
      <c r="X993" s="80">
        <f t="shared" si="239"/>
        <v>-61069.324281486479</v>
      </c>
      <c r="Y993" s="120"/>
    </row>
    <row r="994" spans="1:25">
      <c r="A994" s="77">
        <v>982</v>
      </c>
      <c r="B994" s="79">
        <v>2</v>
      </c>
      <c r="C994" s="78">
        <v>45</v>
      </c>
      <c r="D994" s="78">
        <f t="shared" si="225"/>
        <v>60</v>
      </c>
      <c r="E994" s="79">
        <f t="shared" si="226"/>
        <v>60</v>
      </c>
      <c r="F994" s="79">
        <v>14</v>
      </c>
      <c r="G994" s="79">
        <f t="shared" si="227"/>
        <v>16</v>
      </c>
      <c r="H994" s="79">
        <f t="shared" si="228"/>
        <v>15</v>
      </c>
      <c r="I994" s="80">
        <v>2397.1</v>
      </c>
      <c r="J994" s="80">
        <f>'Fator aplicado no salr'!$I$33*I994</f>
        <v>2119.0939473913159</v>
      </c>
      <c r="K994" s="79">
        <f t="shared" si="229"/>
        <v>15</v>
      </c>
      <c r="L994" s="92">
        <f t="shared" si="230"/>
        <v>0.41726506073553998</v>
      </c>
      <c r="M994" s="79">
        <f t="shared" si="231"/>
        <v>60</v>
      </c>
      <c r="N994" s="79">
        <f>VLOOKUP(D994,'IBGE 2014'!$A$9:$I$120,3,0)/VLOOKUP(C994,'IBGE 2014'!$A$9:$I$120,3,0)</f>
        <v>0.90532483645484907</v>
      </c>
      <c r="O994" s="79">
        <f>VLOOKUP(D994,'IBGE 2014'!$A$9:$I$120,6,0)</f>
        <v>11.482229001501651</v>
      </c>
      <c r="P994" s="80">
        <f t="shared" si="232"/>
        <v>119491.28277110495</v>
      </c>
      <c r="Q994" s="80">
        <f t="shared" si="233"/>
        <v>100498.4175</v>
      </c>
      <c r="R994" s="80">
        <f t="shared" si="234"/>
        <v>18992.865271104951</v>
      </c>
      <c r="S994" s="80">
        <f t="shared" si="235"/>
        <v>14</v>
      </c>
      <c r="T994" s="80">
        <f t="shared" si="236"/>
        <v>0.44230096437967248</v>
      </c>
      <c r="U994" s="80">
        <f>VLOOKUP(D994,'IBGE 2014'!$A$9:$I$120,3,0)/VLOOKUP(C994+1,'IBGE 2014'!$A$9:$I$120,3,0)</f>
        <v>0.90874809831371328</v>
      </c>
      <c r="V994" s="80">
        <f t="shared" si="237"/>
        <v>127139.69605985373</v>
      </c>
      <c r="W994" s="80">
        <f t="shared" si="238"/>
        <v>93798.522999999986</v>
      </c>
      <c r="X994" s="80">
        <f t="shared" si="239"/>
        <v>33341.17305985374</v>
      </c>
      <c r="Y994" s="120"/>
    </row>
    <row r="995" spans="1:25">
      <c r="A995" s="77">
        <v>983</v>
      </c>
      <c r="B995" s="79">
        <v>1</v>
      </c>
      <c r="C995" s="78">
        <v>37</v>
      </c>
      <c r="D995" s="78">
        <f t="shared" si="225"/>
        <v>60</v>
      </c>
      <c r="E995" s="79">
        <f t="shared" si="226"/>
        <v>65</v>
      </c>
      <c r="F995" s="79">
        <v>14</v>
      </c>
      <c r="G995" s="79">
        <f t="shared" si="227"/>
        <v>21</v>
      </c>
      <c r="H995" s="79">
        <f t="shared" si="228"/>
        <v>23</v>
      </c>
      <c r="I995" s="80">
        <v>1380.73</v>
      </c>
      <c r="J995" s="80">
        <f>'Fator aplicado no salr'!$I$33*I995</f>
        <v>1220.5984673070009</v>
      </c>
      <c r="K995" s="79">
        <f t="shared" si="229"/>
        <v>23</v>
      </c>
      <c r="L995" s="92">
        <f t="shared" si="230"/>
        <v>0.26179726123417624</v>
      </c>
      <c r="M995" s="79">
        <f t="shared" si="231"/>
        <v>60</v>
      </c>
      <c r="N995" s="79">
        <f>VLOOKUP(D995,'IBGE 2014'!$A$9:$I$120,3,0)/VLOOKUP(C995,'IBGE 2014'!$A$9:$I$120,3,0)</f>
        <v>0.88528843686496339</v>
      </c>
      <c r="O995" s="79">
        <f>VLOOKUP(D995,'IBGE 2014'!$A$9:$I$120,6,0)</f>
        <v>11.482229001501651</v>
      </c>
      <c r="P995" s="80">
        <f t="shared" si="232"/>
        <v>42227.198273037982</v>
      </c>
      <c r="Q995" s="80">
        <f t="shared" si="233"/>
        <v>88760.228049999991</v>
      </c>
      <c r="R995" s="80">
        <f t="shared" si="234"/>
        <v>-46533.029776962008</v>
      </c>
      <c r="S995" s="80">
        <f t="shared" si="235"/>
        <v>22</v>
      </c>
      <c r="T995" s="80">
        <f t="shared" si="236"/>
        <v>0.27750509690822689</v>
      </c>
      <c r="U995" s="80">
        <f>VLOOKUP(D995,'IBGE 2014'!$A$9:$I$120,3,0)/VLOOKUP(C995+1,'IBGE 2014'!$A$9:$I$120,3,0)</f>
        <v>0.88728540130642519</v>
      </c>
      <c r="V995" s="80">
        <f t="shared" si="237"/>
        <v>44861.798150584902</v>
      </c>
      <c r="W995" s="80">
        <f t="shared" si="238"/>
        <v>84901.087699999989</v>
      </c>
      <c r="X995" s="80">
        <f t="shared" si="239"/>
        <v>-40039.289549415087</v>
      </c>
      <c r="Y995" s="120"/>
    </row>
    <row r="996" spans="1:25">
      <c r="A996" s="77">
        <v>984</v>
      </c>
      <c r="B996" s="79">
        <v>1</v>
      </c>
      <c r="C996" s="78">
        <v>55</v>
      </c>
      <c r="D996" s="78">
        <f t="shared" si="225"/>
        <v>70</v>
      </c>
      <c r="E996" s="79">
        <f t="shared" si="226"/>
        <v>65</v>
      </c>
      <c r="F996" s="79">
        <v>14</v>
      </c>
      <c r="G996" s="79">
        <f t="shared" si="227"/>
        <v>21</v>
      </c>
      <c r="H996" s="79">
        <f t="shared" si="228"/>
        <v>15</v>
      </c>
      <c r="I996" s="80">
        <v>1380.73</v>
      </c>
      <c r="J996" s="80">
        <f>'Fator aplicado no salr'!$I$33*I996</f>
        <v>1220.5984673070009</v>
      </c>
      <c r="K996" s="79">
        <f t="shared" si="229"/>
        <v>15</v>
      </c>
      <c r="L996" s="92">
        <f t="shared" si="230"/>
        <v>0.41726506073553998</v>
      </c>
      <c r="M996" s="79">
        <f t="shared" si="231"/>
        <v>70</v>
      </c>
      <c r="N996" s="79">
        <f>VLOOKUP(D996,'IBGE 2014'!$A$9:$I$120,3,0)/VLOOKUP(C996,'IBGE 2014'!$A$9:$I$120,3,0)</f>
        <v>0.81183466248225811</v>
      </c>
      <c r="O996" s="79">
        <f>VLOOKUP(D996,'IBGE 2014'!$A$9:$I$120,6,0)</f>
        <v>9.1340168195096396</v>
      </c>
      <c r="P996" s="80">
        <f t="shared" si="232"/>
        <v>49097.297867322544</v>
      </c>
      <c r="Q996" s="80">
        <f t="shared" si="233"/>
        <v>57887.105249999993</v>
      </c>
      <c r="R996" s="80">
        <f t="shared" si="234"/>
        <v>-8789.8073826774489</v>
      </c>
      <c r="S996" s="80">
        <f t="shared" si="235"/>
        <v>14</v>
      </c>
      <c r="T996" s="80">
        <f t="shared" si="236"/>
        <v>0.44230096437967248</v>
      </c>
      <c r="U996" s="80">
        <f>VLOOKUP(D996,'IBGE 2014'!$A$9:$I$120,3,0)/VLOOKUP(C996+1,'IBGE 2014'!$A$9:$I$120,3,0)</f>
        <v>0.81824688059570916</v>
      </c>
      <c r="V996" s="80">
        <f t="shared" si="237"/>
        <v>52454.194730916148</v>
      </c>
      <c r="W996" s="80">
        <f t="shared" si="238"/>
        <v>54027.964899999992</v>
      </c>
      <c r="X996" s="80">
        <f t="shared" si="239"/>
        <v>-1573.7701690838439</v>
      </c>
      <c r="Y996" s="120"/>
    </row>
    <row r="997" spans="1:25">
      <c r="A997" s="77">
        <v>985</v>
      </c>
      <c r="B997" s="79">
        <v>1</v>
      </c>
      <c r="C997" s="78">
        <v>40</v>
      </c>
      <c r="D997" s="78">
        <f t="shared" si="225"/>
        <v>61</v>
      </c>
      <c r="E997" s="79">
        <f t="shared" si="226"/>
        <v>65</v>
      </c>
      <c r="F997" s="79">
        <v>14</v>
      </c>
      <c r="G997" s="79">
        <f t="shared" si="227"/>
        <v>21</v>
      </c>
      <c r="H997" s="79">
        <f t="shared" si="228"/>
        <v>21</v>
      </c>
      <c r="I997" s="80">
        <v>1054.72</v>
      </c>
      <c r="J997" s="80">
        <f>'Fator aplicado no salr'!$I$33*I997</f>
        <v>932.39780075615067</v>
      </c>
      <c r="K997" s="79">
        <f t="shared" si="229"/>
        <v>21</v>
      </c>
      <c r="L997" s="92">
        <f t="shared" si="230"/>
        <v>0.29415540272272056</v>
      </c>
      <c r="M997" s="79">
        <f t="shared" si="231"/>
        <v>61</v>
      </c>
      <c r="N997" s="79">
        <f>VLOOKUP(D997,'IBGE 2014'!$A$9:$I$120,3,0)/VLOOKUP(C997,'IBGE 2014'!$A$9:$I$120,3,0)</f>
        <v>0.88171798968809034</v>
      </c>
      <c r="O997" s="79">
        <f>VLOOKUP(D997,'IBGE 2014'!$A$9:$I$120,6,0)</f>
        <v>11.26894206432668</v>
      </c>
      <c r="P997" s="80">
        <f t="shared" si="232"/>
        <v>35426.991255649729</v>
      </c>
      <c r="Q997" s="80">
        <f t="shared" si="233"/>
        <v>61906.790399999998</v>
      </c>
      <c r="R997" s="80">
        <f t="shared" si="234"/>
        <v>-26479.799144350269</v>
      </c>
      <c r="S997" s="80">
        <f t="shared" si="235"/>
        <v>20</v>
      </c>
      <c r="T997" s="80">
        <f t="shared" si="236"/>
        <v>0.31180472688608379</v>
      </c>
      <c r="U997" s="80">
        <f>VLOOKUP(D997,'IBGE 2014'!$A$9:$I$120,3,0)/VLOOKUP(C997+1,'IBGE 2014'!$A$9:$I$120,3,0)</f>
        <v>0.88406398634470484</v>
      </c>
      <c r="V997" s="80">
        <f t="shared" si="237"/>
        <v>37652.527371289099</v>
      </c>
      <c r="W997" s="80">
        <f t="shared" si="238"/>
        <v>58958.847999999998</v>
      </c>
      <c r="X997" s="80">
        <f t="shared" si="239"/>
        <v>-21306.320628710899</v>
      </c>
      <c r="Y997" s="120"/>
    </row>
    <row r="998" spans="1:25">
      <c r="A998" s="77">
        <v>986</v>
      </c>
      <c r="B998" s="79">
        <v>1</v>
      </c>
      <c r="C998" s="78">
        <v>51</v>
      </c>
      <c r="D998" s="78">
        <f t="shared" si="225"/>
        <v>70</v>
      </c>
      <c r="E998" s="79">
        <f t="shared" si="226"/>
        <v>65</v>
      </c>
      <c r="F998" s="79">
        <v>14</v>
      </c>
      <c r="G998" s="79">
        <f t="shared" si="227"/>
        <v>21</v>
      </c>
      <c r="H998" s="79">
        <f t="shared" si="228"/>
        <v>19</v>
      </c>
      <c r="I998" s="80">
        <v>1334.23</v>
      </c>
      <c r="J998" s="80">
        <f>'Fator aplicado no salr'!$I$33*I998</f>
        <v>1179.4913509773958</v>
      </c>
      <c r="K998" s="79">
        <f t="shared" si="229"/>
        <v>19</v>
      </c>
      <c r="L998" s="92">
        <f t="shared" si="230"/>
        <v>0.33051301049924886</v>
      </c>
      <c r="M998" s="79">
        <f t="shared" si="231"/>
        <v>70</v>
      </c>
      <c r="N998" s="79">
        <f>VLOOKUP(D998,'IBGE 2014'!$A$9:$I$120,3,0)/VLOOKUP(C998,'IBGE 2014'!$A$9:$I$120,3,0)</f>
        <v>0.79070302512191992</v>
      </c>
      <c r="O998" s="79">
        <f>VLOOKUP(D998,'IBGE 2014'!$A$9:$I$120,6,0)</f>
        <v>9.1340168195096396</v>
      </c>
      <c r="P998" s="80">
        <f t="shared" si="232"/>
        <v>36601.752519299269</v>
      </c>
      <c r="Q998" s="80">
        <f t="shared" si="233"/>
        <v>70854.284149999992</v>
      </c>
      <c r="R998" s="80">
        <f t="shared" si="234"/>
        <v>-34252.531630700723</v>
      </c>
      <c r="S998" s="80">
        <f t="shared" si="235"/>
        <v>18</v>
      </c>
      <c r="T998" s="80">
        <f t="shared" si="236"/>
        <v>0.35034379112920383</v>
      </c>
      <c r="U998" s="80">
        <f>VLOOKUP(D998,'IBGE 2014'!$A$9:$I$120,3,0)/VLOOKUP(C998+1,'IBGE 2014'!$A$9:$I$120,3,0)</f>
        <v>0.7953795781575006</v>
      </c>
      <c r="V998" s="80">
        <f t="shared" si="237"/>
        <v>39027.324655277262</v>
      </c>
      <c r="W998" s="80">
        <f t="shared" si="238"/>
        <v>67125.111300000004</v>
      </c>
      <c r="X998" s="80">
        <f t="shared" si="239"/>
        <v>-28097.786644722742</v>
      </c>
      <c r="Y998" s="120"/>
    </row>
    <row r="999" spans="1:25">
      <c r="A999" s="77">
        <v>987</v>
      </c>
      <c r="B999" s="79">
        <v>1</v>
      </c>
      <c r="C999" s="78">
        <v>44</v>
      </c>
      <c r="D999" s="78">
        <f t="shared" si="225"/>
        <v>65</v>
      </c>
      <c r="E999" s="79">
        <f t="shared" si="226"/>
        <v>65</v>
      </c>
      <c r="F999" s="79">
        <v>14</v>
      </c>
      <c r="G999" s="79">
        <f t="shared" si="227"/>
        <v>21</v>
      </c>
      <c r="H999" s="79">
        <f t="shared" si="228"/>
        <v>21</v>
      </c>
      <c r="I999" s="80">
        <v>1054.72</v>
      </c>
      <c r="J999" s="80">
        <f>'Fator aplicado no salr'!$I$33*I999</f>
        <v>932.39780075615067</v>
      </c>
      <c r="K999" s="79">
        <f t="shared" si="229"/>
        <v>21</v>
      </c>
      <c r="L999" s="92">
        <f t="shared" si="230"/>
        <v>0.29415540272272056</v>
      </c>
      <c r="M999" s="79">
        <f t="shared" si="231"/>
        <v>65</v>
      </c>
      <c r="N999" s="79">
        <f>VLOOKUP(D999,'IBGE 2014'!$A$9:$I$120,3,0)/VLOOKUP(C999,'IBGE 2014'!$A$9:$I$120,3,0)</f>
        <v>0.84519931247146785</v>
      </c>
      <c r="O999" s="79">
        <f>VLOOKUP(D999,'IBGE 2014'!$A$9:$I$120,6,0)</f>
        <v>10.361611814973374</v>
      </c>
      <c r="P999" s="80">
        <f t="shared" si="232"/>
        <v>31225.390282660137</v>
      </c>
      <c r="Q999" s="80">
        <f t="shared" si="233"/>
        <v>61906.790399999998</v>
      </c>
      <c r="R999" s="80">
        <f t="shared" si="234"/>
        <v>-30681.400117339861</v>
      </c>
      <c r="S999" s="80">
        <f t="shared" si="235"/>
        <v>20</v>
      </c>
      <c r="T999" s="80">
        <f t="shared" si="236"/>
        <v>0.31180472688608379</v>
      </c>
      <c r="U999" s="80">
        <f>VLOOKUP(D999,'IBGE 2014'!$A$9:$I$120,3,0)/VLOOKUP(C999+1,'IBGE 2014'!$A$9:$I$120,3,0)</f>
        <v>0.84816119192951867</v>
      </c>
      <c r="V999" s="80">
        <f t="shared" si="237"/>
        <v>33214.9040833365</v>
      </c>
      <c r="W999" s="80">
        <f t="shared" si="238"/>
        <v>58958.847999999998</v>
      </c>
      <c r="X999" s="80">
        <f t="shared" si="239"/>
        <v>-25743.943916663498</v>
      </c>
      <c r="Y999" s="120"/>
    </row>
    <row r="1000" spans="1:25">
      <c r="A1000" s="77">
        <v>988</v>
      </c>
      <c r="B1000" s="79">
        <v>1</v>
      </c>
      <c r="C1000" s="78">
        <v>46</v>
      </c>
      <c r="D1000" s="78">
        <f t="shared" si="225"/>
        <v>65</v>
      </c>
      <c r="E1000" s="79">
        <f t="shared" si="226"/>
        <v>65</v>
      </c>
      <c r="F1000" s="79">
        <v>14</v>
      </c>
      <c r="G1000" s="79">
        <f t="shared" si="227"/>
        <v>21</v>
      </c>
      <c r="H1000" s="79">
        <f t="shared" si="228"/>
        <v>19</v>
      </c>
      <c r="I1000" s="80">
        <v>1102.6600000000001</v>
      </c>
      <c r="J1000" s="80">
        <f>'Fator aplicado no salr'!$I$33*I1000</f>
        <v>974.77791165596284</v>
      </c>
      <c r="K1000" s="79">
        <f t="shared" si="229"/>
        <v>19</v>
      </c>
      <c r="L1000" s="92">
        <f t="shared" si="230"/>
        <v>0.33051301049924886</v>
      </c>
      <c r="M1000" s="79">
        <f t="shared" si="231"/>
        <v>65</v>
      </c>
      <c r="N1000" s="79">
        <f>VLOOKUP(D1000,'IBGE 2014'!$A$9:$I$120,3,0)/VLOOKUP(C1000,'IBGE 2014'!$A$9:$I$120,3,0)</f>
        <v>0.85136830361096849</v>
      </c>
      <c r="O1000" s="79">
        <f>VLOOKUP(D1000,'IBGE 2014'!$A$9:$I$120,6,0)</f>
        <v>10.361611814973374</v>
      </c>
      <c r="P1000" s="80">
        <f t="shared" si="232"/>
        <v>36947.272797389269</v>
      </c>
      <c r="Q1000" s="80">
        <f t="shared" si="233"/>
        <v>58556.759300000005</v>
      </c>
      <c r="R1000" s="80">
        <f t="shared" si="234"/>
        <v>-21609.486502610736</v>
      </c>
      <c r="S1000" s="80">
        <f t="shared" si="235"/>
        <v>18</v>
      </c>
      <c r="T1000" s="80">
        <f t="shared" si="236"/>
        <v>0.35034379112920383</v>
      </c>
      <c r="U1000" s="80">
        <f>VLOOKUP(D1000,'IBGE 2014'!$A$9:$I$120,3,0)/VLOOKUP(C1000+1,'IBGE 2014'!$A$9:$I$120,3,0)</f>
        <v>0.85484119100844658</v>
      </c>
      <c r="V1000" s="80">
        <f t="shared" si="237"/>
        <v>39323.866746735861</v>
      </c>
      <c r="W1000" s="80">
        <f t="shared" si="238"/>
        <v>55474.824600000007</v>
      </c>
      <c r="X1000" s="80">
        <f t="shared" si="239"/>
        <v>-16150.957853264146</v>
      </c>
      <c r="Y1000" s="120"/>
    </row>
    <row r="1001" spans="1:25">
      <c r="A1001" s="77">
        <v>989</v>
      </c>
      <c r="B1001" s="79">
        <v>2</v>
      </c>
      <c r="C1001" s="78">
        <v>60</v>
      </c>
      <c r="D1001" s="78">
        <f t="shared" si="225"/>
        <v>70</v>
      </c>
      <c r="E1001" s="79">
        <f t="shared" si="226"/>
        <v>60</v>
      </c>
      <c r="F1001" s="79">
        <v>14</v>
      </c>
      <c r="G1001" s="79">
        <f t="shared" si="227"/>
        <v>16</v>
      </c>
      <c r="H1001" s="79">
        <f t="shared" si="228"/>
        <v>10</v>
      </c>
      <c r="I1001" s="80">
        <v>1054.72</v>
      </c>
      <c r="J1001" s="80">
        <f>'Fator aplicado no salr'!$I$33*I1001</f>
        <v>932.39780075615067</v>
      </c>
      <c r="K1001" s="79">
        <f t="shared" si="229"/>
        <v>10</v>
      </c>
      <c r="L1001" s="92">
        <f t="shared" si="230"/>
        <v>0.55839477691511752</v>
      </c>
      <c r="M1001" s="79">
        <f t="shared" si="231"/>
        <v>70</v>
      </c>
      <c r="N1001" s="79">
        <f>VLOOKUP(D1001,'IBGE 2014'!$A$9:$I$120,3,0)/VLOOKUP(C1001,'IBGE 2014'!$A$9:$I$120,3,0)</f>
        <v>0.8496755577480023</v>
      </c>
      <c r="O1001" s="79">
        <f>VLOOKUP(D1001,'IBGE 2014'!$A$9:$I$120,6,0)</f>
        <v>9.1340168195096396</v>
      </c>
      <c r="P1001" s="80">
        <f t="shared" si="232"/>
        <v>52529.210363968494</v>
      </c>
      <c r="Q1001" s="80">
        <f t="shared" si="233"/>
        <v>29479.423999999999</v>
      </c>
      <c r="R1001" s="80">
        <f t="shared" si="234"/>
        <v>23049.786363968495</v>
      </c>
      <c r="S1001" s="80">
        <f t="shared" si="235"/>
        <v>9</v>
      </c>
      <c r="T1001" s="80">
        <f t="shared" si="236"/>
        <v>0.59189846353002462</v>
      </c>
      <c r="U1001" s="80">
        <f>VLOOKUP(D1001,'IBGE 2014'!$A$9:$I$120,3,0)/VLOOKUP(C1001+1,'IBGE 2014'!$A$9:$I$120,3,0)</f>
        <v>0.85922071543303169</v>
      </c>
      <c r="V1001" s="80">
        <f t="shared" si="237"/>
        <v>56306.47653260376</v>
      </c>
      <c r="W1001" s="80">
        <f t="shared" si="238"/>
        <v>26531.481599999999</v>
      </c>
      <c r="X1001" s="80">
        <f t="shared" si="239"/>
        <v>29774.99493260376</v>
      </c>
      <c r="Y1001" s="120"/>
    </row>
    <row r="1002" spans="1:25">
      <c r="A1002" s="77">
        <v>990</v>
      </c>
      <c r="B1002" s="79">
        <v>1</v>
      </c>
      <c r="C1002" s="78">
        <v>49</v>
      </c>
      <c r="D1002" s="78">
        <f t="shared" si="225"/>
        <v>65</v>
      </c>
      <c r="E1002" s="79">
        <f t="shared" si="226"/>
        <v>65</v>
      </c>
      <c r="F1002" s="79">
        <v>14</v>
      </c>
      <c r="G1002" s="79">
        <f t="shared" si="227"/>
        <v>21</v>
      </c>
      <c r="H1002" s="79">
        <f t="shared" si="228"/>
        <v>16</v>
      </c>
      <c r="I1002" s="80">
        <v>3939.98</v>
      </c>
      <c r="J1002" s="80">
        <f>'Fator aplicado no salr'!$I$33*I1002</f>
        <v>3483.0369074476816</v>
      </c>
      <c r="K1002" s="79">
        <f t="shared" si="229"/>
        <v>16</v>
      </c>
      <c r="L1002" s="92">
        <f t="shared" si="230"/>
        <v>0.39364628371277355</v>
      </c>
      <c r="M1002" s="79">
        <f t="shared" si="231"/>
        <v>65</v>
      </c>
      <c r="N1002" s="79">
        <f>VLOOKUP(D1002,'IBGE 2014'!$A$9:$I$120,3,0)/VLOOKUP(C1002,'IBGE 2014'!$A$9:$I$120,3,0)</f>
        <v>0.86267016730913937</v>
      </c>
      <c r="O1002" s="79">
        <f>VLOOKUP(D1002,'IBGE 2014'!$A$9:$I$120,6,0)</f>
        <v>10.361611814973374</v>
      </c>
      <c r="P1002" s="80">
        <f t="shared" si="232"/>
        <v>159323.44265014402</v>
      </c>
      <c r="Q1002" s="80">
        <f t="shared" si="233"/>
        <v>176195.9056</v>
      </c>
      <c r="R1002" s="80">
        <f t="shared" si="234"/>
        <v>-16872.462949855981</v>
      </c>
      <c r="S1002" s="80">
        <f t="shared" si="235"/>
        <v>15</v>
      </c>
      <c r="T1002" s="80">
        <f t="shared" si="236"/>
        <v>0.41726506073553998</v>
      </c>
      <c r="U1002" s="80">
        <f>VLOOKUP(D1002,'IBGE 2014'!$A$9:$I$120,3,0)/VLOOKUP(C1002+1,'IBGE 2014'!$A$9:$I$120,3,0)</f>
        <v>0.86707163383355657</v>
      </c>
      <c r="V1002" s="80">
        <f t="shared" si="237"/>
        <v>169744.51364999093</v>
      </c>
      <c r="W1002" s="80">
        <f t="shared" si="238"/>
        <v>165183.66149999999</v>
      </c>
      <c r="X1002" s="80">
        <f t="shared" si="239"/>
        <v>4560.8521499909402</v>
      </c>
      <c r="Y1002" s="120"/>
    </row>
    <row r="1003" spans="1:25">
      <c r="A1003" s="77">
        <v>991</v>
      </c>
      <c r="B1003" s="79">
        <v>2</v>
      </c>
      <c r="C1003" s="78">
        <v>62</v>
      </c>
      <c r="D1003" s="78">
        <f t="shared" si="225"/>
        <v>70</v>
      </c>
      <c r="E1003" s="79">
        <f t="shared" si="226"/>
        <v>60</v>
      </c>
      <c r="F1003" s="79">
        <v>14</v>
      </c>
      <c r="G1003" s="79">
        <f t="shared" si="227"/>
        <v>16</v>
      </c>
      <c r="H1003" s="79">
        <f t="shared" si="228"/>
        <v>8</v>
      </c>
      <c r="I1003" s="80">
        <v>1054.72</v>
      </c>
      <c r="J1003" s="80">
        <f>'Fator aplicado no salr'!$I$33*I1003</f>
        <v>932.39780075615067</v>
      </c>
      <c r="K1003" s="79">
        <f t="shared" si="229"/>
        <v>8</v>
      </c>
      <c r="L1003" s="92">
        <f t="shared" si="230"/>
        <v>0.62741237134182615</v>
      </c>
      <c r="M1003" s="79">
        <f t="shared" si="231"/>
        <v>70</v>
      </c>
      <c r="N1003" s="79">
        <f>VLOOKUP(D1003,'IBGE 2014'!$A$9:$I$120,3,0)/VLOOKUP(C1003,'IBGE 2014'!$A$9:$I$120,3,0)</f>
        <v>0.86959219073996574</v>
      </c>
      <c r="O1003" s="79">
        <f>VLOOKUP(D1003,'IBGE 2014'!$A$9:$I$120,6,0)</f>
        <v>9.1340168195096396</v>
      </c>
      <c r="P1003" s="80">
        <f t="shared" si="232"/>
        <v>60405.308770434021</v>
      </c>
      <c r="Q1003" s="80">
        <f t="shared" si="233"/>
        <v>23583.539199999999</v>
      </c>
      <c r="R1003" s="80">
        <f t="shared" si="234"/>
        <v>36821.769570434022</v>
      </c>
      <c r="S1003" s="80">
        <f t="shared" si="235"/>
        <v>7</v>
      </c>
      <c r="T1003" s="80">
        <f t="shared" si="236"/>
        <v>0.66505711362233577</v>
      </c>
      <c r="U1003" s="80">
        <f>VLOOKUP(D1003,'IBGE 2014'!$A$9:$I$120,3,0)/VLOOKUP(C1003+1,'IBGE 2014'!$A$9:$I$120,3,0)</f>
        <v>0.88090641113249846</v>
      </c>
      <c r="V1003" s="80">
        <f t="shared" si="237"/>
        <v>64862.71356698373</v>
      </c>
      <c r="W1003" s="80">
        <f t="shared" si="238"/>
        <v>20635.596799999999</v>
      </c>
      <c r="X1003" s="80">
        <f t="shared" si="239"/>
        <v>44227.11676698373</v>
      </c>
      <c r="Y1003" s="120"/>
    </row>
    <row r="1004" spans="1:25">
      <c r="A1004" s="77">
        <v>992</v>
      </c>
      <c r="B1004" s="79">
        <v>1</v>
      </c>
      <c r="C1004" s="78">
        <v>43</v>
      </c>
      <c r="D1004" s="78">
        <f t="shared" si="225"/>
        <v>64</v>
      </c>
      <c r="E1004" s="79">
        <f t="shared" si="226"/>
        <v>65</v>
      </c>
      <c r="F1004" s="79">
        <v>14</v>
      </c>
      <c r="G1004" s="79">
        <f t="shared" si="227"/>
        <v>21</v>
      </c>
      <c r="H1004" s="79">
        <f t="shared" si="228"/>
        <v>21</v>
      </c>
      <c r="I1004" s="80">
        <v>1380.73</v>
      </c>
      <c r="J1004" s="80">
        <f>'Fator aplicado no salr'!$I$33*I1004</f>
        <v>1220.5984673070009</v>
      </c>
      <c r="K1004" s="79">
        <f t="shared" si="229"/>
        <v>21</v>
      </c>
      <c r="L1004" s="92">
        <f t="shared" si="230"/>
        <v>0.29415540272272056</v>
      </c>
      <c r="M1004" s="79">
        <f t="shared" si="231"/>
        <v>64</v>
      </c>
      <c r="N1004" s="79">
        <f>VLOOKUP(D1004,'IBGE 2014'!$A$9:$I$120,3,0)/VLOOKUP(C1004,'IBGE 2014'!$A$9:$I$120,3,0)</f>
        <v>0.85532011511920902</v>
      </c>
      <c r="O1004" s="79">
        <f>VLOOKUP(D1004,'IBGE 2014'!$A$9:$I$120,6,0)</f>
        <v>10.595687644814832</v>
      </c>
      <c r="P1004" s="80">
        <f t="shared" si="232"/>
        <v>42301.019533543738</v>
      </c>
      <c r="Q1004" s="80">
        <f t="shared" si="233"/>
        <v>81041.947349999988</v>
      </c>
      <c r="R1004" s="80">
        <f t="shared" si="234"/>
        <v>-38740.927816456249</v>
      </c>
      <c r="S1004" s="80">
        <f t="shared" si="235"/>
        <v>20</v>
      </c>
      <c r="T1004" s="80">
        <f t="shared" si="236"/>
        <v>0.31180472688608379</v>
      </c>
      <c r="U1004" s="80">
        <f>VLOOKUP(D1004,'IBGE 2014'!$A$9:$I$120,3,0)/VLOOKUP(C1004+1,'IBGE 2014'!$A$9:$I$120,3,0)</f>
        <v>0.85810126438644807</v>
      </c>
      <c r="V1004" s="80">
        <f t="shared" si="237"/>
        <v>44984.878956110246</v>
      </c>
      <c r="W1004" s="80">
        <f t="shared" si="238"/>
        <v>77182.807000000001</v>
      </c>
      <c r="X1004" s="80">
        <f t="shared" si="239"/>
        <v>-32197.928043889755</v>
      </c>
      <c r="Y1004" s="120"/>
    </row>
    <row r="1005" spans="1:25">
      <c r="A1005" s="77">
        <v>993</v>
      </c>
      <c r="B1005" s="79">
        <v>1</v>
      </c>
      <c r="C1005" s="78">
        <v>47</v>
      </c>
      <c r="D1005" s="78">
        <f t="shared" si="225"/>
        <v>65</v>
      </c>
      <c r="E1005" s="79">
        <f t="shared" si="226"/>
        <v>65</v>
      </c>
      <c r="F1005" s="79">
        <v>14</v>
      </c>
      <c r="G1005" s="79">
        <f t="shared" si="227"/>
        <v>21</v>
      </c>
      <c r="H1005" s="79">
        <f t="shared" si="228"/>
        <v>18</v>
      </c>
      <c r="I1005" s="80">
        <v>1054.72</v>
      </c>
      <c r="J1005" s="80">
        <f>'Fator aplicado no salr'!$I$33*I1005</f>
        <v>932.39780075615067</v>
      </c>
      <c r="K1005" s="79">
        <f t="shared" si="229"/>
        <v>18</v>
      </c>
      <c r="L1005" s="92">
        <f t="shared" si="230"/>
        <v>0.35034379112920383</v>
      </c>
      <c r="M1005" s="79">
        <f t="shared" si="231"/>
        <v>65</v>
      </c>
      <c r="N1005" s="79">
        <f>VLOOKUP(D1005,'IBGE 2014'!$A$9:$I$120,3,0)/VLOOKUP(C1005,'IBGE 2014'!$A$9:$I$120,3,0)</f>
        <v>0.85484119100844658</v>
      </c>
      <c r="O1005" s="79">
        <f>VLOOKUP(D1005,'IBGE 2014'!$A$9:$I$120,6,0)</f>
        <v>10.361611814973374</v>
      </c>
      <c r="P1005" s="80">
        <f t="shared" si="232"/>
        <v>37614.195432061773</v>
      </c>
      <c r="Q1005" s="80">
        <f t="shared" si="233"/>
        <v>53062.963199999998</v>
      </c>
      <c r="R1005" s="80">
        <f t="shared" si="234"/>
        <v>-15448.767767938225</v>
      </c>
      <c r="S1005" s="80">
        <f t="shared" si="235"/>
        <v>17</v>
      </c>
      <c r="T1005" s="80">
        <f t="shared" si="236"/>
        <v>0.37136441859695613</v>
      </c>
      <c r="U1005" s="80">
        <f>VLOOKUP(D1005,'IBGE 2014'!$A$9:$I$120,3,0)/VLOOKUP(C1005+1,'IBGE 2014'!$A$9:$I$120,3,0)</f>
        <v>0.85860131375862425</v>
      </c>
      <c r="V1005" s="80">
        <f t="shared" si="237"/>
        <v>40046.424798966145</v>
      </c>
      <c r="W1005" s="80">
        <f t="shared" si="238"/>
        <v>50115.020799999998</v>
      </c>
      <c r="X1005" s="80">
        <f t="shared" si="239"/>
        <v>-10068.596001033853</v>
      </c>
      <c r="Y1005" s="120"/>
    </row>
    <row r="1006" spans="1:25">
      <c r="A1006" s="77">
        <v>994</v>
      </c>
      <c r="B1006" s="79">
        <v>1</v>
      </c>
      <c r="C1006" s="78">
        <v>60</v>
      </c>
      <c r="D1006" s="78">
        <f t="shared" si="225"/>
        <v>70</v>
      </c>
      <c r="E1006" s="79">
        <f t="shared" si="226"/>
        <v>65</v>
      </c>
      <c r="F1006" s="79">
        <v>14</v>
      </c>
      <c r="G1006" s="79">
        <f t="shared" si="227"/>
        <v>21</v>
      </c>
      <c r="H1006" s="79">
        <f t="shared" si="228"/>
        <v>10</v>
      </c>
      <c r="I1006" s="80">
        <v>1054.72</v>
      </c>
      <c r="J1006" s="80">
        <f>'Fator aplicado no salr'!$I$33*I1006</f>
        <v>932.39780075615067</v>
      </c>
      <c r="K1006" s="79">
        <f t="shared" si="229"/>
        <v>10</v>
      </c>
      <c r="L1006" s="92">
        <f t="shared" si="230"/>
        <v>0.55839477691511752</v>
      </c>
      <c r="M1006" s="79">
        <f t="shared" si="231"/>
        <v>70</v>
      </c>
      <c r="N1006" s="79">
        <f>VLOOKUP(D1006,'IBGE 2014'!$A$9:$I$120,3,0)/VLOOKUP(C1006,'IBGE 2014'!$A$9:$I$120,3,0)</f>
        <v>0.8496755577480023</v>
      </c>
      <c r="O1006" s="79">
        <f>VLOOKUP(D1006,'IBGE 2014'!$A$9:$I$120,6,0)</f>
        <v>9.1340168195096396</v>
      </c>
      <c r="P1006" s="80">
        <f t="shared" si="232"/>
        <v>52529.210363968494</v>
      </c>
      <c r="Q1006" s="80">
        <f t="shared" si="233"/>
        <v>29479.423999999999</v>
      </c>
      <c r="R1006" s="80">
        <f t="shared" si="234"/>
        <v>23049.786363968495</v>
      </c>
      <c r="S1006" s="80">
        <f t="shared" si="235"/>
        <v>9</v>
      </c>
      <c r="T1006" s="80">
        <f t="shared" si="236"/>
        <v>0.59189846353002462</v>
      </c>
      <c r="U1006" s="80">
        <f>VLOOKUP(D1006,'IBGE 2014'!$A$9:$I$120,3,0)/VLOOKUP(C1006+1,'IBGE 2014'!$A$9:$I$120,3,0)</f>
        <v>0.85922071543303169</v>
      </c>
      <c r="V1006" s="80">
        <f t="shared" si="237"/>
        <v>56306.47653260376</v>
      </c>
      <c r="W1006" s="80">
        <f t="shared" si="238"/>
        <v>26531.481599999999</v>
      </c>
      <c r="X1006" s="80">
        <f t="shared" si="239"/>
        <v>29774.99493260376</v>
      </c>
      <c r="Y1006" s="120"/>
    </row>
    <row r="1007" spans="1:25">
      <c r="A1007" s="77">
        <v>995</v>
      </c>
      <c r="B1007" s="79">
        <v>1</v>
      </c>
      <c r="C1007" s="78">
        <v>48</v>
      </c>
      <c r="D1007" s="78">
        <f t="shared" si="225"/>
        <v>65</v>
      </c>
      <c r="E1007" s="79">
        <f t="shared" si="226"/>
        <v>65</v>
      </c>
      <c r="F1007" s="79">
        <v>14</v>
      </c>
      <c r="G1007" s="79">
        <f t="shared" si="227"/>
        <v>21</v>
      </c>
      <c r="H1007" s="79">
        <f t="shared" si="228"/>
        <v>17</v>
      </c>
      <c r="I1007" s="80">
        <v>4656.2700000000004</v>
      </c>
      <c r="J1007" s="80">
        <f>'Fator aplicado no salr'!$I$33*I1007</f>
        <v>4116.2544634849455</v>
      </c>
      <c r="K1007" s="79">
        <f t="shared" si="229"/>
        <v>17</v>
      </c>
      <c r="L1007" s="92">
        <f t="shared" si="230"/>
        <v>0.37136441859695613</v>
      </c>
      <c r="M1007" s="79">
        <f t="shared" si="231"/>
        <v>65</v>
      </c>
      <c r="N1007" s="79">
        <f>VLOOKUP(D1007,'IBGE 2014'!$A$9:$I$120,3,0)/VLOOKUP(C1007,'IBGE 2014'!$A$9:$I$120,3,0)</f>
        <v>0.85860131375862425</v>
      </c>
      <c r="O1007" s="79">
        <f>VLOOKUP(D1007,'IBGE 2014'!$A$9:$I$120,6,0)</f>
        <v>10.361611814973374</v>
      </c>
      <c r="P1007" s="80">
        <f t="shared" si="232"/>
        <v>176792.86104243976</v>
      </c>
      <c r="Q1007" s="80">
        <f t="shared" si="233"/>
        <v>221242.66905000003</v>
      </c>
      <c r="R1007" s="80">
        <f t="shared" si="234"/>
        <v>-44449.808007560263</v>
      </c>
      <c r="S1007" s="80">
        <f t="shared" si="235"/>
        <v>16</v>
      </c>
      <c r="T1007" s="80">
        <f t="shared" si="236"/>
        <v>0.39364628371277355</v>
      </c>
      <c r="U1007" s="80">
        <f>VLOOKUP(D1007,'IBGE 2014'!$A$9:$I$120,3,0)/VLOOKUP(C1007+1,'IBGE 2014'!$A$9:$I$120,3,0)</f>
        <v>0.86267016730913937</v>
      </c>
      <c r="V1007" s="80">
        <f t="shared" si="237"/>
        <v>188288.51067989841</v>
      </c>
      <c r="W1007" s="80">
        <f t="shared" si="238"/>
        <v>208228.39440000002</v>
      </c>
      <c r="X1007" s="80">
        <f t="shared" si="239"/>
        <v>-19939.883720101614</v>
      </c>
      <c r="Y1007" s="120"/>
    </row>
    <row r="1008" spans="1:25">
      <c r="A1008" s="77">
        <v>996</v>
      </c>
      <c r="B1008" s="79">
        <v>1</v>
      </c>
      <c r="C1008" s="78">
        <v>48</v>
      </c>
      <c r="D1008" s="78">
        <f t="shared" si="225"/>
        <v>65</v>
      </c>
      <c r="E1008" s="79">
        <f t="shared" si="226"/>
        <v>65</v>
      </c>
      <c r="F1008" s="79">
        <v>14</v>
      </c>
      <c r="G1008" s="79">
        <f t="shared" si="227"/>
        <v>21</v>
      </c>
      <c r="H1008" s="79">
        <f t="shared" si="228"/>
        <v>17</v>
      </c>
      <c r="I1008" s="80">
        <v>1054.72</v>
      </c>
      <c r="J1008" s="80">
        <f>'Fator aplicado no salr'!$I$33*I1008</f>
        <v>932.39780075615067</v>
      </c>
      <c r="K1008" s="79">
        <f t="shared" si="229"/>
        <v>17</v>
      </c>
      <c r="L1008" s="92">
        <f t="shared" si="230"/>
        <v>0.37136441859695613</v>
      </c>
      <c r="M1008" s="79">
        <f t="shared" si="231"/>
        <v>65</v>
      </c>
      <c r="N1008" s="79">
        <f>VLOOKUP(D1008,'IBGE 2014'!$A$9:$I$120,3,0)/VLOOKUP(C1008,'IBGE 2014'!$A$9:$I$120,3,0)</f>
        <v>0.85860131375862425</v>
      </c>
      <c r="O1008" s="79">
        <f>VLOOKUP(D1008,'IBGE 2014'!$A$9:$I$120,6,0)</f>
        <v>10.361611814973374</v>
      </c>
      <c r="P1008" s="80">
        <f t="shared" si="232"/>
        <v>40046.424798966145</v>
      </c>
      <c r="Q1008" s="80">
        <f t="shared" si="233"/>
        <v>50115.020799999998</v>
      </c>
      <c r="R1008" s="80">
        <f t="shared" si="234"/>
        <v>-10068.596001033853</v>
      </c>
      <c r="S1008" s="80">
        <f t="shared" si="235"/>
        <v>16</v>
      </c>
      <c r="T1008" s="80">
        <f t="shared" si="236"/>
        <v>0.39364628371277355</v>
      </c>
      <c r="U1008" s="80">
        <f>VLOOKUP(D1008,'IBGE 2014'!$A$9:$I$120,3,0)/VLOOKUP(C1008+1,'IBGE 2014'!$A$9:$I$120,3,0)</f>
        <v>0.86267016730913937</v>
      </c>
      <c r="V1008" s="80">
        <f t="shared" si="237"/>
        <v>42650.374223209226</v>
      </c>
      <c r="W1008" s="80">
        <f t="shared" si="238"/>
        <v>47167.078399999999</v>
      </c>
      <c r="X1008" s="80">
        <f t="shared" si="239"/>
        <v>-4516.7041767907722</v>
      </c>
      <c r="Y1008" s="120"/>
    </row>
    <row r="1009" spans="1:25">
      <c r="A1009" s="77">
        <v>997</v>
      </c>
      <c r="B1009" s="79">
        <v>2</v>
      </c>
      <c r="C1009" s="78">
        <v>39</v>
      </c>
      <c r="D1009" s="78">
        <f t="shared" si="225"/>
        <v>55</v>
      </c>
      <c r="E1009" s="79">
        <f t="shared" si="226"/>
        <v>60</v>
      </c>
      <c r="F1009" s="79">
        <v>14</v>
      </c>
      <c r="G1009" s="79">
        <f t="shared" si="227"/>
        <v>16</v>
      </c>
      <c r="H1009" s="79">
        <f t="shared" si="228"/>
        <v>16</v>
      </c>
      <c r="I1009" s="80">
        <v>2205.33</v>
      </c>
      <c r="J1009" s="80">
        <f>'Fator aplicado no salr'!$I$33*I1009</f>
        <v>1949.5646635519965</v>
      </c>
      <c r="K1009" s="79">
        <f t="shared" si="229"/>
        <v>16</v>
      </c>
      <c r="L1009" s="92">
        <f t="shared" si="230"/>
        <v>0.39364628371277355</v>
      </c>
      <c r="M1009" s="79">
        <f t="shared" si="231"/>
        <v>55</v>
      </c>
      <c r="N1009" s="79">
        <f>VLOOKUP(D1009,'IBGE 2014'!$A$9:$I$120,3,0)/VLOOKUP(C1009,'IBGE 2014'!$A$9:$I$120,3,0)</f>
        <v>0.93084727063907946</v>
      </c>
      <c r="O1009" s="79">
        <f>VLOOKUP(D1009,'IBGE 2014'!$A$9:$I$120,6,0)</f>
        <v>12.461864196915771</v>
      </c>
      <c r="P1009" s="80">
        <f t="shared" si="232"/>
        <v>115730.70440572449</v>
      </c>
      <c r="Q1009" s="80">
        <f t="shared" si="233"/>
        <v>98622.357599999988</v>
      </c>
      <c r="R1009" s="80">
        <f t="shared" si="234"/>
        <v>17108.346805724505</v>
      </c>
      <c r="S1009" s="80">
        <f t="shared" si="235"/>
        <v>15</v>
      </c>
      <c r="T1009" s="80">
        <f t="shared" si="236"/>
        <v>0.41726506073553998</v>
      </c>
      <c r="U1009" s="80">
        <f>VLOOKUP(D1009,'IBGE 2014'!$A$9:$I$120,3,0)/VLOOKUP(C1009+1,'IBGE 2014'!$A$9:$I$120,3,0)</f>
        <v>0.93318306906676562</v>
      </c>
      <c r="V1009" s="80">
        <f t="shared" si="237"/>
        <v>122982.37699010782</v>
      </c>
      <c r="W1009" s="80">
        <f t="shared" si="238"/>
        <v>92458.460249999989</v>
      </c>
      <c r="X1009" s="80">
        <f t="shared" si="239"/>
        <v>30523.91674010783</v>
      </c>
      <c r="Y1009" s="120"/>
    </row>
    <row r="1010" spans="1:25">
      <c r="A1010" s="77">
        <v>998</v>
      </c>
      <c r="B1010" s="79">
        <v>2</v>
      </c>
      <c r="C1010" s="78">
        <v>49</v>
      </c>
      <c r="D1010" s="78">
        <f t="shared" si="225"/>
        <v>60</v>
      </c>
      <c r="E1010" s="79">
        <f t="shared" si="226"/>
        <v>60</v>
      </c>
      <c r="F1010" s="79">
        <v>13</v>
      </c>
      <c r="G1010" s="79">
        <f t="shared" si="227"/>
        <v>17</v>
      </c>
      <c r="H1010" s="79">
        <f t="shared" si="228"/>
        <v>11</v>
      </c>
      <c r="I1010" s="80">
        <v>2205.33</v>
      </c>
      <c r="J1010" s="80">
        <f>'Fator aplicado no salr'!$I$33*I1010</f>
        <v>1949.5646635519965</v>
      </c>
      <c r="K1010" s="79">
        <f t="shared" si="229"/>
        <v>11</v>
      </c>
      <c r="L1010" s="92">
        <f t="shared" si="230"/>
        <v>0.52678752539162021</v>
      </c>
      <c r="M1010" s="79">
        <f t="shared" si="231"/>
        <v>60</v>
      </c>
      <c r="N1010" s="79">
        <f>VLOOKUP(D1010,'IBGE 2014'!$A$9:$I$120,3,0)/VLOOKUP(C1010,'IBGE 2014'!$A$9:$I$120,3,0)</f>
        <v>0.92081167538083242</v>
      </c>
      <c r="O1010" s="79">
        <f>VLOOKUP(D1010,'IBGE 2014'!$A$9:$I$120,6,0)</f>
        <v>11.482229001501651</v>
      </c>
      <c r="P1010" s="80">
        <f t="shared" si="232"/>
        <v>141160.60153636575</v>
      </c>
      <c r="Q1010" s="80">
        <f t="shared" si="233"/>
        <v>67802.870849999992</v>
      </c>
      <c r="R1010" s="80">
        <f t="shared" si="234"/>
        <v>73357.730686365758</v>
      </c>
      <c r="S1010" s="80">
        <f t="shared" si="235"/>
        <v>10</v>
      </c>
      <c r="T1010" s="80">
        <f t="shared" si="236"/>
        <v>0.55839477691511752</v>
      </c>
      <c r="U1010" s="80">
        <f>VLOOKUP(D1010,'IBGE 2014'!$A$9:$I$120,3,0)/VLOOKUP(C1010+1,'IBGE 2014'!$A$9:$I$120,3,0)</f>
        <v>0.92550978819157592</v>
      </c>
      <c r="V1010" s="80">
        <f t="shared" si="237"/>
        <v>150393.67249267074</v>
      </c>
      <c r="W1010" s="80">
        <f t="shared" si="238"/>
        <v>61638.973499999993</v>
      </c>
      <c r="X1010" s="80">
        <f t="shared" si="239"/>
        <v>88754.698992670747</v>
      </c>
      <c r="Y1010" s="120"/>
    </row>
    <row r="1011" spans="1:25">
      <c r="A1011" s="77">
        <v>999</v>
      </c>
      <c r="B1011" s="79">
        <v>1</v>
      </c>
      <c r="C1011" s="78">
        <v>39</v>
      </c>
      <c r="D1011" s="78">
        <f t="shared" si="225"/>
        <v>60</v>
      </c>
      <c r="E1011" s="79">
        <f t="shared" si="226"/>
        <v>65</v>
      </c>
      <c r="F1011" s="79">
        <v>14</v>
      </c>
      <c r="G1011" s="79">
        <f t="shared" si="227"/>
        <v>21</v>
      </c>
      <c r="H1011" s="79">
        <f t="shared" si="228"/>
        <v>21</v>
      </c>
      <c r="I1011" s="80">
        <v>1054.72</v>
      </c>
      <c r="J1011" s="80">
        <f>'Fator aplicado no salr'!$I$33*I1011</f>
        <v>932.39780075615067</v>
      </c>
      <c r="K1011" s="79">
        <f t="shared" si="229"/>
        <v>21</v>
      </c>
      <c r="L1011" s="92">
        <f t="shared" si="230"/>
        <v>0.29415540272272056</v>
      </c>
      <c r="M1011" s="79">
        <f t="shared" si="231"/>
        <v>60</v>
      </c>
      <c r="N1011" s="79">
        <f>VLOOKUP(D1011,'IBGE 2014'!$A$9:$I$120,3,0)/VLOOKUP(C1011,'IBGE 2014'!$A$9:$I$120,3,0)</f>
        <v>0.88939133636457135</v>
      </c>
      <c r="O1011" s="79">
        <f>VLOOKUP(D1011,'IBGE 2014'!$A$9:$I$120,6,0)</f>
        <v>11.482229001501651</v>
      </c>
      <c r="P1011" s="80">
        <f t="shared" si="232"/>
        <v>36411.663543621493</v>
      </c>
      <c r="Q1011" s="80">
        <f t="shared" si="233"/>
        <v>61906.790399999998</v>
      </c>
      <c r="R1011" s="80">
        <f t="shared" si="234"/>
        <v>-25495.126856378505</v>
      </c>
      <c r="S1011" s="80">
        <f t="shared" si="235"/>
        <v>20</v>
      </c>
      <c r="T1011" s="80">
        <f t="shared" si="236"/>
        <v>0.31180472688608379</v>
      </c>
      <c r="U1011" s="80">
        <f>VLOOKUP(D1011,'IBGE 2014'!$A$9:$I$120,3,0)/VLOOKUP(C1011+1,'IBGE 2014'!$A$9:$I$120,3,0)</f>
        <v>0.89162310837551761</v>
      </c>
      <c r="V1011" s="80">
        <f t="shared" si="237"/>
        <v>38693.214179876057</v>
      </c>
      <c r="W1011" s="80">
        <f t="shared" si="238"/>
        <v>58958.847999999998</v>
      </c>
      <c r="X1011" s="80">
        <f t="shared" si="239"/>
        <v>-20265.633820123941</v>
      </c>
      <c r="Y1011" s="120"/>
    </row>
    <row r="1012" spans="1:25">
      <c r="A1012" s="77">
        <v>1000</v>
      </c>
      <c r="B1012" s="79">
        <v>2</v>
      </c>
      <c r="C1012" s="78">
        <v>40</v>
      </c>
      <c r="D1012" s="78">
        <f t="shared" si="225"/>
        <v>57</v>
      </c>
      <c r="E1012" s="79">
        <f t="shared" si="226"/>
        <v>60</v>
      </c>
      <c r="F1012" s="79">
        <v>13</v>
      </c>
      <c r="G1012" s="79">
        <f t="shared" si="227"/>
        <v>17</v>
      </c>
      <c r="H1012" s="79">
        <f t="shared" si="228"/>
        <v>17</v>
      </c>
      <c r="I1012" s="80">
        <v>1102.6600000000001</v>
      </c>
      <c r="J1012" s="80">
        <f>'Fator aplicado no salr'!$I$33*I1012</f>
        <v>974.77791165596284</v>
      </c>
      <c r="K1012" s="79">
        <f t="shared" si="229"/>
        <v>17</v>
      </c>
      <c r="L1012" s="92">
        <f t="shared" si="230"/>
        <v>0.37136441859695613</v>
      </c>
      <c r="M1012" s="79">
        <f t="shared" si="231"/>
        <v>57</v>
      </c>
      <c r="N1012" s="79">
        <f>VLOOKUP(D1012,'IBGE 2014'!$A$9:$I$120,3,0)/VLOOKUP(C1012,'IBGE 2014'!$A$9:$I$120,3,0)</f>
        <v>0.91807220593173522</v>
      </c>
      <c r="O1012" s="79">
        <f>VLOOKUP(D1012,'IBGE 2014'!$A$9:$I$120,6,0)</f>
        <v>12.086645895133593</v>
      </c>
      <c r="P1012" s="80">
        <f t="shared" si="232"/>
        <v>52219.410000218304</v>
      </c>
      <c r="Q1012" s="80">
        <f t="shared" si="233"/>
        <v>52392.889900000002</v>
      </c>
      <c r="R1012" s="80">
        <f t="shared" si="234"/>
        <v>-173.4798997816979</v>
      </c>
      <c r="S1012" s="80">
        <f t="shared" si="235"/>
        <v>16</v>
      </c>
      <c r="T1012" s="80">
        <f t="shared" si="236"/>
        <v>0.39364628371277355</v>
      </c>
      <c r="U1012" s="80">
        <f>VLOOKUP(D1012,'IBGE 2014'!$A$9:$I$120,3,0)/VLOOKUP(C1012+1,'IBGE 2014'!$A$9:$I$120,3,0)</f>
        <v>0.92051493064738776</v>
      </c>
      <c r="V1012" s="80">
        <f t="shared" si="237"/>
        <v>55499.851798231066</v>
      </c>
      <c r="W1012" s="80">
        <f t="shared" si="238"/>
        <v>49310.955200000004</v>
      </c>
      <c r="X1012" s="80">
        <f t="shared" si="239"/>
        <v>6188.8965982310619</v>
      </c>
      <c r="Y1012" s="120"/>
    </row>
    <row r="1013" spans="1:25">
      <c r="A1013" s="77">
        <v>1001</v>
      </c>
      <c r="B1013" s="79">
        <v>1</v>
      </c>
      <c r="C1013" s="78">
        <v>36</v>
      </c>
      <c r="D1013" s="78">
        <f t="shared" si="225"/>
        <v>60</v>
      </c>
      <c r="E1013" s="79">
        <f t="shared" si="226"/>
        <v>65</v>
      </c>
      <c r="F1013" s="79">
        <v>14</v>
      </c>
      <c r="G1013" s="79">
        <f t="shared" si="227"/>
        <v>21</v>
      </c>
      <c r="H1013" s="79">
        <f t="shared" si="228"/>
        <v>24</v>
      </c>
      <c r="I1013" s="80">
        <v>1054.72</v>
      </c>
      <c r="J1013" s="80">
        <f>'Fator aplicado no salr'!$I$33*I1013</f>
        <v>932.39780075615067</v>
      </c>
      <c r="K1013" s="79">
        <f t="shared" si="229"/>
        <v>24</v>
      </c>
      <c r="L1013" s="92">
        <f t="shared" si="230"/>
        <v>0.24697854833412852</v>
      </c>
      <c r="M1013" s="79">
        <f t="shared" si="231"/>
        <v>60</v>
      </c>
      <c r="N1013" s="79">
        <f>VLOOKUP(D1013,'IBGE 2014'!$A$9:$I$120,3,0)/VLOOKUP(C1013,'IBGE 2014'!$A$9:$I$120,3,0)</f>
        <v>0.88338461970586457</v>
      </c>
      <c r="O1013" s="79">
        <f>VLOOKUP(D1013,'IBGE 2014'!$A$9:$I$120,6,0)</f>
        <v>11.482229001501651</v>
      </c>
      <c r="P1013" s="80">
        <f t="shared" si="232"/>
        <v>30365.45998005792</v>
      </c>
      <c r="Q1013" s="80">
        <f t="shared" si="233"/>
        <v>70750.617599999998</v>
      </c>
      <c r="R1013" s="80">
        <f t="shared" si="234"/>
        <v>-40385.157619942082</v>
      </c>
      <c r="S1013" s="80">
        <f t="shared" si="235"/>
        <v>23</v>
      </c>
      <c r="T1013" s="80">
        <f t="shared" si="236"/>
        <v>0.26179726123417624</v>
      </c>
      <c r="U1013" s="80">
        <f>VLOOKUP(D1013,'IBGE 2014'!$A$9:$I$120,3,0)/VLOOKUP(C1013+1,'IBGE 2014'!$A$9:$I$120,3,0)</f>
        <v>0.88528843686496339</v>
      </c>
      <c r="V1013" s="80">
        <f t="shared" si="237"/>
        <v>32256.755891838824</v>
      </c>
      <c r="W1013" s="80">
        <f t="shared" si="238"/>
        <v>67802.675199999998</v>
      </c>
      <c r="X1013" s="80">
        <f t="shared" si="239"/>
        <v>-35545.919308161174</v>
      </c>
      <c r="Y1013" s="120"/>
    </row>
    <row r="1014" spans="1:25">
      <c r="A1014" s="77">
        <v>1002</v>
      </c>
      <c r="B1014" s="79">
        <v>2</v>
      </c>
      <c r="C1014" s="78">
        <v>36</v>
      </c>
      <c r="D1014" s="78">
        <f t="shared" si="225"/>
        <v>55</v>
      </c>
      <c r="E1014" s="79">
        <f t="shared" si="226"/>
        <v>60</v>
      </c>
      <c r="F1014" s="79">
        <v>14</v>
      </c>
      <c r="G1014" s="79">
        <f t="shared" si="227"/>
        <v>16</v>
      </c>
      <c r="H1014" s="79">
        <f t="shared" si="228"/>
        <v>19</v>
      </c>
      <c r="I1014" s="80">
        <v>1102.6600000000001</v>
      </c>
      <c r="J1014" s="80">
        <f>'Fator aplicado no salr'!$I$33*I1014</f>
        <v>974.77791165596284</v>
      </c>
      <c r="K1014" s="79">
        <f t="shared" si="229"/>
        <v>19</v>
      </c>
      <c r="L1014" s="92">
        <f t="shared" si="230"/>
        <v>0.33051301049924886</v>
      </c>
      <c r="M1014" s="79">
        <f t="shared" si="231"/>
        <v>55</v>
      </c>
      <c r="N1014" s="79">
        <f>VLOOKUP(D1014,'IBGE 2014'!$A$9:$I$120,3,0)/VLOOKUP(C1014,'IBGE 2014'!$A$9:$I$120,3,0)</f>
        <v>0.92456057143407677</v>
      </c>
      <c r="O1014" s="79">
        <f>VLOOKUP(D1014,'IBGE 2014'!$A$9:$I$120,6,0)</f>
        <v>12.461864196915771</v>
      </c>
      <c r="P1014" s="80">
        <f t="shared" si="232"/>
        <v>48256.517225351214</v>
      </c>
      <c r="Q1014" s="80">
        <f t="shared" si="233"/>
        <v>58556.759300000005</v>
      </c>
      <c r="R1014" s="80">
        <f t="shared" si="234"/>
        <v>-10300.242074648791</v>
      </c>
      <c r="S1014" s="80">
        <f t="shared" si="235"/>
        <v>18</v>
      </c>
      <c r="T1014" s="80">
        <f t="shared" si="236"/>
        <v>0.35034379112920383</v>
      </c>
      <c r="U1014" s="80">
        <f>VLOOKUP(D1014,'IBGE 2014'!$A$9:$I$120,3,0)/VLOOKUP(C1014+1,'IBGE 2014'!$A$9:$I$120,3,0)</f>
        <v>0.92655312851652682</v>
      </c>
      <c r="V1014" s="80">
        <f t="shared" si="237"/>
        <v>51262.147761000262</v>
      </c>
      <c r="W1014" s="80">
        <f t="shared" si="238"/>
        <v>55474.824600000007</v>
      </c>
      <c r="X1014" s="80">
        <f t="shared" si="239"/>
        <v>-4212.6768389997451</v>
      </c>
      <c r="Y1014" s="120"/>
    </row>
    <row r="1015" spans="1:25">
      <c r="A1015" s="77">
        <v>1003</v>
      </c>
      <c r="B1015" s="79">
        <v>2</v>
      </c>
      <c r="C1015" s="78">
        <v>34</v>
      </c>
      <c r="D1015" s="78">
        <f t="shared" si="225"/>
        <v>55</v>
      </c>
      <c r="E1015" s="79">
        <f t="shared" si="226"/>
        <v>60</v>
      </c>
      <c r="F1015" s="79">
        <v>14</v>
      </c>
      <c r="G1015" s="79">
        <f t="shared" si="227"/>
        <v>16</v>
      </c>
      <c r="H1015" s="79">
        <f t="shared" si="228"/>
        <v>21</v>
      </c>
      <c r="I1015" s="80">
        <v>1054.72</v>
      </c>
      <c r="J1015" s="80">
        <f>'Fator aplicado no salr'!$I$33*I1015</f>
        <v>932.39780075615067</v>
      </c>
      <c r="K1015" s="79">
        <f t="shared" si="229"/>
        <v>21</v>
      </c>
      <c r="L1015" s="92">
        <f t="shared" si="230"/>
        <v>0.29415540272272056</v>
      </c>
      <c r="M1015" s="79">
        <f t="shared" si="231"/>
        <v>55</v>
      </c>
      <c r="N1015" s="79">
        <f>VLOOKUP(D1015,'IBGE 2014'!$A$9:$I$120,3,0)/VLOOKUP(C1015,'IBGE 2014'!$A$9:$I$120,3,0)</f>
        <v>0.92081148122978385</v>
      </c>
      <c r="O1015" s="79">
        <f>VLOOKUP(D1015,'IBGE 2014'!$A$9:$I$120,6,0)</f>
        <v>12.461864196915771</v>
      </c>
      <c r="P1015" s="80">
        <f t="shared" si="232"/>
        <v>40914.303475305969</v>
      </c>
      <c r="Q1015" s="80">
        <f t="shared" si="233"/>
        <v>61906.790399999998</v>
      </c>
      <c r="R1015" s="80">
        <f t="shared" si="234"/>
        <v>-20992.486924694029</v>
      </c>
      <c r="S1015" s="80">
        <f t="shared" si="235"/>
        <v>20</v>
      </c>
      <c r="T1015" s="80">
        <f t="shared" si="236"/>
        <v>0.31180472688608379</v>
      </c>
      <c r="U1015" s="80">
        <f>VLOOKUP(D1015,'IBGE 2014'!$A$9:$I$120,3,0)/VLOOKUP(C1015+1,'IBGE 2014'!$A$9:$I$120,3,0)</f>
        <v>0.92265120953569657</v>
      </c>
      <c r="V1015" s="80">
        <f t="shared" si="237"/>
        <v>43455.810771047785</v>
      </c>
      <c r="W1015" s="80">
        <f t="shared" si="238"/>
        <v>58958.847999999998</v>
      </c>
      <c r="X1015" s="80">
        <f t="shared" si="239"/>
        <v>-15503.037228952213</v>
      </c>
      <c r="Y1015" s="120"/>
    </row>
    <row r="1016" spans="1:25">
      <c r="A1016" s="77">
        <v>1004</v>
      </c>
      <c r="B1016" s="79">
        <v>1</v>
      </c>
      <c r="C1016" s="78">
        <v>39</v>
      </c>
      <c r="D1016" s="78">
        <f t="shared" si="225"/>
        <v>60</v>
      </c>
      <c r="E1016" s="79">
        <f t="shared" si="226"/>
        <v>65</v>
      </c>
      <c r="F1016" s="79">
        <v>14</v>
      </c>
      <c r="G1016" s="79">
        <f t="shared" si="227"/>
        <v>21</v>
      </c>
      <c r="H1016" s="79">
        <f t="shared" si="228"/>
        <v>21</v>
      </c>
      <c r="I1016" s="80">
        <v>1212.93</v>
      </c>
      <c r="J1016" s="80">
        <f>'Fator aplicado no salr'!$I$33*I1016</f>
        <v>1072.2592389175875</v>
      </c>
      <c r="K1016" s="79">
        <f t="shared" si="229"/>
        <v>21</v>
      </c>
      <c r="L1016" s="92">
        <f t="shared" si="230"/>
        <v>0.29415540272272056</v>
      </c>
      <c r="M1016" s="79">
        <f t="shared" si="231"/>
        <v>60</v>
      </c>
      <c r="N1016" s="79">
        <f>VLOOKUP(D1016,'IBGE 2014'!$A$9:$I$120,3,0)/VLOOKUP(C1016,'IBGE 2014'!$A$9:$I$120,3,0)</f>
        <v>0.88939133636457135</v>
      </c>
      <c r="O1016" s="79">
        <f>VLOOKUP(D1016,'IBGE 2014'!$A$9:$I$120,6,0)</f>
        <v>11.482229001501651</v>
      </c>
      <c r="P1016" s="80">
        <f t="shared" si="232"/>
        <v>41873.482120339817</v>
      </c>
      <c r="Q1016" s="80">
        <f t="shared" si="233"/>
        <v>71192.926349999994</v>
      </c>
      <c r="R1016" s="80">
        <f t="shared" si="234"/>
        <v>-29319.444229660177</v>
      </c>
      <c r="S1016" s="80">
        <f t="shared" si="235"/>
        <v>20</v>
      </c>
      <c r="T1016" s="80">
        <f t="shared" si="236"/>
        <v>0.31180472688608379</v>
      </c>
      <c r="U1016" s="80">
        <f>VLOOKUP(D1016,'IBGE 2014'!$A$9:$I$120,3,0)/VLOOKUP(C1016+1,'IBGE 2014'!$A$9:$I$120,3,0)</f>
        <v>0.89162310837551761</v>
      </c>
      <c r="V1016" s="80">
        <f t="shared" si="237"/>
        <v>44497.269678395271</v>
      </c>
      <c r="W1016" s="80">
        <f t="shared" si="238"/>
        <v>67802.786999999997</v>
      </c>
      <c r="X1016" s="80">
        <f t="shared" si="239"/>
        <v>-23305.517321604726</v>
      </c>
      <c r="Y1016" s="120"/>
    </row>
    <row r="1017" spans="1:25">
      <c r="A1017" s="77">
        <v>1005</v>
      </c>
      <c r="B1017" s="79">
        <v>1</v>
      </c>
      <c r="C1017" s="78">
        <v>41</v>
      </c>
      <c r="D1017" s="78">
        <f t="shared" si="225"/>
        <v>62</v>
      </c>
      <c r="E1017" s="79">
        <f t="shared" si="226"/>
        <v>65</v>
      </c>
      <c r="F1017" s="79">
        <v>14</v>
      </c>
      <c r="G1017" s="79">
        <f t="shared" si="227"/>
        <v>21</v>
      </c>
      <c r="H1017" s="79">
        <f t="shared" si="228"/>
        <v>21</v>
      </c>
      <c r="I1017" s="80">
        <v>1212.93</v>
      </c>
      <c r="J1017" s="80">
        <f>'Fator aplicado no salr'!$I$33*I1017</f>
        <v>1072.2592389175875</v>
      </c>
      <c r="K1017" s="79">
        <f t="shared" si="229"/>
        <v>21</v>
      </c>
      <c r="L1017" s="92">
        <f t="shared" si="230"/>
        <v>0.29415540272272056</v>
      </c>
      <c r="M1017" s="79">
        <f t="shared" si="231"/>
        <v>62</v>
      </c>
      <c r="N1017" s="79">
        <f>VLOOKUP(D1017,'IBGE 2014'!$A$9:$I$120,3,0)/VLOOKUP(C1017,'IBGE 2014'!$A$9:$I$120,3,0)</f>
        <v>0.87351990844041549</v>
      </c>
      <c r="O1017" s="79">
        <f>VLOOKUP(D1017,'IBGE 2014'!$A$9:$I$120,6,0)</f>
        <v>11.049834511016218</v>
      </c>
      <c r="P1017" s="80">
        <f t="shared" si="232"/>
        <v>39577.518444452195</v>
      </c>
      <c r="Q1017" s="80">
        <f t="shared" si="233"/>
        <v>71192.926349999994</v>
      </c>
      <c r="R1017" s="80">
        <f t="shared" si="234"/>
        <v>-31615.4079055478</v>
      </c>
      <c r="S1017" s="80">
        <f t="shared" si="235"/>
        <v>20</v>
      </c>
      <c r="T1017" s="80">
        <f t="shared" si="236"/>
        <v>0.31180472688608379</v>
      </c>
      <c r="U1017" s="80">
        <f>VLOOKUP(D1017,'IBGE 2014'!$A$9:$I$120,3,0)/VLOOKUP(C1017+1,'IBGE 2014'!$A$9:$I$120,3,0)</f>
        <v>0.8759925485177471</v>
      </c>
      <c r="V1017" s="80">
        <f t="shared" si="237"/>
        <v>42070.921985678389</v>
      </c>
      <c r="W1017" s="80">
        <f t="shared" si="238"/>
        <v>67802.786999999997</v>
      </c>
      <c r="X1017" s="80">
        <f t="shared" si="239"/>
        <v>-25731.865014321607</v>
      </c>
      <c r="Y1017" s="120"/>
    </row>
    <row r="1018" spans="1:25">
      <c r="A1018" s="77">
        <v>1006</v>
      </c>
      <c r="B1018" s="79">
        <v>1</v>
      </c>
      <c r="C1018" s="78">
        <v>56</v>
      </c>
      <c r="D1018" s="78">
        <f t="shared" si="225"/>
        <v>70</v>
      </c>
      <c r="E1018" s="79">
        <f t="shared" si="226"/>
        <v>65</v>
      </c>
      <c r="F1018" s="79">
        <v>14</v>
      </c>
      <c r="G1018" s="79">
        <f t="shared" si="227"/>
        <v>21</v>
      </c>
      <c r="H1018" s="79">
        <f t="shared" si="228"/>
        <v>14</v>
      </c>
      <c r="I1018" s="80">
        <v>1265.6600000000001</v>
      </c>
      <c r="J1018" s="80">
        <f>'Fator aplicado no salr'!$I$33*I1018</f>
        <v>1118.8738248113525</v>
      </c>
      <c r="K1018" s="79">
        <f t="shared" si="229"/>
        <v>14</v>
      </c>
      <c r="L1018" s="92">
        <f t="shared" si="230"/>
        <v>0.44230096437967248</v>
      </c>
      <c r="M1018" s="79">
        <f t="shared" si="231"/>
        <v>70</v>
      </c>
      <c r="N1018" s="79">
        <f>VLOOKUP(D1018,'IBGE 2014'!$A$9:$I$120,3,0)/VLOOKUP(C1018,'IBGE 2014'!$A$9:$I$120,3,0)</f>
        <v>0.81824688059570916</v>
      </c>
      <c r="O1018" s="79">
        <f>VLOOKUP(D1018,'IBGE 2014'!$A$9:$I$120,6,0)</f>
        <v>9.1340168195096396</v>
      </c>
      <c r="P1018" s="80">
        <f t="shared" si="232"/>
        <v>48082.663593266843</v>
      </c>
      <c r="Q1018" s="80">
        <f t="shared" si="233"/>
        <v>49525.275799999996</v>
      </c>
      <c r="R1018" s="80">
        <f t="shared" si="234"/>
        <v>-1442.6122067331526</v>
      </c>
      <c r="S1018" s="80">
        <f t="shared" si="235"/>
        <v>13</v>
      </c>
      <c r="T1018" s="80">
        <f t="shared" si="236"/>
        <v>0.46883902224245294</v>
      </c>
      <c r="U1018" s="80">
        <f>VLOOKUP(D1018,'IBGE 2014'!$A$9:$I$120,3,0)/VLOOKUP(C1018+1,'IBGE 2014'!$A$9:$I$120,3,0)</f>
        <v>0.82519692570489089</v>
      </c>
      <c r="V1018" s="80">
        <f t="shared" si="237"/>
        <v>51400.533439074643</v>
      </c>
      <c r="W1018" s="80">
        <f t="shared" si="238"/>
        <v>45987.756099999999</v>
      </c>
      <c r="X1018" s="80">
        <f t="shared" si="239"/>
        <v>5412.7773390746443</v>
      </c>
      <c r="Y1018" s="120"/>
    </row>
    <row r="1019" spans="1:25">
      <c r="A1019" s="77">
        <v>1007</v>
      </c>
      <c r="B1019" s="79">
        <v>1</v>
      </c>
      <c r="C1019" s="78">
        <v>41</v>
      </c>
      <c r="D1019" s="78">
        <f t="shared" si="225"/>
        <v>62</v>
      </c>
      <c r="E1019" s="79">
        <f t="shared" si="226"/>
        <v>65</v>
      </c>
      <c r="F1019" s="79">
        <v>14</v>
      </c>
      <c r="G1019" s="79">
        <f t="shared" si="227"/>
        <v>21</v>
      </c>
      <c r="H1019" s="79">
        <f t="shared" si="228"/>
        <v>21</v>
      </c>
      <c r="I1019" s="80">
        <v>1212.93</v>
      </c>
      <c r="J1019" s="80">
        <f>'Fator aplicado no salr'!$I$33*I1019</f>
        <v>1072.2592389175875</v>
      </c>
      <c r="K1019" s="79">
        <f t="shared" si="229"/>
        <v>21</v>
      </c>
      <c r="L1019" s="92">
        <f t="shared" si="230"/>
        <v>0.29415540272272056</v>
      </c>
      <c r="M1019" s="79">
        <f t="shared" si="231"/>
        <v>62</v>
      </c>
      <c r="N1019" s="79">
        <f>VLOOKUP(D1019,'IBGE 2014'!$A$9:$I$120,3,0)/VLOOKUP(C1019,'IBGE 2014'!$A$9:$I$120,3,0)</f>
        <v>0.87351990844041549</v>
      </c>
      <c r="O1019" s="79">
        <f>VLOOKUP(D1019,'IBGE 2014'!$A$9:$I$120,6,0)</f>
        <v>11.049834511016218</v>
      </c>
      <c r="P1019" s="80">
        <f t="shared" si="232"/>
        <v>39577.518444452195</v>
      </c>
      <c r="Q1019" s="80">
        <f t="shared" si="233"/>
        <v>71192.926349999994</v>
      </c>
      <c r="R1019" s="80">
        <f t="shared" si="234"/>
        <v>-31615.4079055478</v>
      </c>
      <c r="S1019" s="80">
        <f t="shared" si="235"/>
        <v>20</v>
      </c>
      <c r="T1019" s="80">
        <f t="shared" si="236"/>
        <v>0.31180472688608379</v>
      </c>
      <c r="U1019" s="80">
        <f>VLOOKUP(D1019,'IBGE 2014'!$A$9:$I$120,3,0)/VLOOKUP(C1019+1,'IBGE 2014'!$A$9:$I$120,3,0)</f>
        <v>0.8759925485177471</v>
      </c>
      <c r="V1019" s="80">
        <f t="shared" si="237"/>
        <v>42070.921985678389</v>
      </c>
      <c r="W1019" s="80">
        <f t="shared" si="238"/>
        <v>67802.786999999997</v>
      </c>
      <c r="X1019" s="80">
        <f t="shared" si="239"/>
        <v>-25731.865014321607</v>
      </c>
      <c r="Y1019" s="120"/>
    </row>
    <row r="1020" spans="1:25">
      <c r="A1020" s="77">
        <v>1008</v>
      </c>
      <c r="B1020" s="79">
        <v>1</v>
      </c>
      <c r="C1020" s="78">
        <v>42</v>
      </c>
      <c r="D1020" s="78">
        <f t="shared" si="225"/>
        <v>63</v>
      </c>
      <c r="E1020" s="79">
        <f t="shared" si="226"/>
        <v>65</v>
      </c>
      <c r="F1020" s="79">
        <v>14</v>
      </c>
      <c r="G1020" s="79">
        <f t="shared" si="227"/>
        <v>21</v>
      </c>
      <c r="H1020" s="79">
        <f t="shared" si="228"/>
        <v>21</v>
      </c>
      <c r="I1020" s="80">
        <v>1102.6600000000001</v>
      </c>
      <c r="J1020" s="80">
        <f>'Fator aplicado no salr'!$I$33*I1020</f>
        <v>974.77791165596284</v>
      </c>
      <c r="K1020" s="79">
        <f t="shared" si="229"/>
        <v>21</v>
      </c>
      <c r="L1020" s="92">
        <f t="shared" si="230"/>
        <v>0.29415540272272056</v>
      </c>
      <c r="M1020" s="79">
        <f t="shared" si="231"/>
        <v>63</v>
      </c>
      <c r="N1020" s="79">
        <f>VLOOKUP(D1020,'IBGE 2014'!$A$9:$I$120,3,0)/VLOOKUP(C1020,'IBGE 2014'!$A$9:$I$120,3,0)</f>
        <v>0.8647414409870342</v>
      </c>
      <c r="O1020" s="79">
        <f>VLOOKUP(D1020,'IBGE 2014'!$A$9:$I$120,6,0)</f>
        <v>10.825249101319233</v>
      </c>
      <c r="P1020" s="80">
        <f t="shared" si="232"/>
        <v>34893.941788429576</v>
      </c>
      <c r="Q1020" s="80">
        <f t="shared" si="233"/>
        <v>64720.628700000008</v>
      </c>
      <c r="R1020" s="80">
        <f t="shared" si="234"/>
        <v>-29826.686911570432</v>
      </c>
      <c r="S1020" s="80">
        <f t="shared" si="235"/>
        <v>20</v>
      </c>
      <c r="T1020" s="80">
        <f t="shared" si="236"/>
        <v>0.31180472688608379</v>
      </c>
      <c r="U1020" s="80">
        <f>VLOOKUP(D1020,'IBGE 2014'!$A$9:$I$120,3,0)/VLOOKUP(C1020+1,'IBGE 2014'!$A$9:$I$120,3,0)</f>
        <v>0.86735856442806991</v>
      </c>
      <c r="V1020" s="80">
        <f t="shared" si="237"/>
        <v>37099.520494405064</v>
      </c>
      <c r="W1020" s="80">
        <f t="shared" si="238"/>
        <v>61638.694000000003</v>
      </c>
      <c r="X1020" s="80">
        <f t="shared" si="239"/>
        <v>-24539.173505594939</v>
      </c>
      <c r="Y1020" s="120"/>
    </row>
    <row r="1021" spans="1:25">
      <c r="A1021" s="77">
        <v>1009</v>
      </c>
      <c r="B1021" s="79">
        <v>1</v>
      </c>
      <c r="C1021" s="78">
        <v>47</v>
      </c>
      <c r="D1021" s="78">
        <f t="shared" si="225"/>
        <v>65</v>
      </c>
      <c r="E1021" s="79">
        <f t="shared" si="226"/>
        <v>65</v>
      </c>
      <c r="F1021" s="79">
        <v>14</v>
      </c>
      <c r="G1021" s="79">
        <f t="shared" si="227"/>
        <v>21</v>
      </c>
      <c r="H1021" s="79">
        <f t="shared" si="228"/>
        <v>18</v>
      </c>
      <c r="I1021" s="80">
        <v>1265.67</v>
      </c>
      <c r="J1021" s="80">
        <f>'Fator aplicado no salr'!$I$33*I1021</f>
        <v>1118.8826650514234</v>
      </c>
      <c r="K1021" s="79">
        <f t="shared" si="229"/>
        <v>18</v>
      </c>
      <c r="L1021" s="92">
        <f t="shared" si="230"/>
        <v>0.35034379112920383</v>
      </c>
      <c r="M1021" s="79">
        <f t="shared" si="231"/>
        <v>65</v>
      </c>
      <c r="N1021" s="79">
        <f>VLOOKUP(D1021,'IBGE 2014'!$A$9:$I$120,3,0)/VLOOKUP(C1021,'IBGE 2014'!$A$9:$I$120,3,0)</f>
        <v>0.85484119100844658</v>
      </c>
      <c r="O1021" s="79">
        <f>VLOOKUP(D1021,'IBGE 2014'!$A$9:$I$120,6,0)</f>
        <v>10.361611814973374</v>
      </c>
      <c r="P1021" s="80">
        <f t="shared" si="232"/>
        <v>45137.248494858948</v>
      </c>
      <c r="Q1021" s="80">
        <f t="shared" si="233"/>
        <v>63675.857700000008</v>
      </c>
      <c r="R1021" s="80">
        <f t="shared" si="234"/>
        <v>-18538.60920514106</v>
      </c>
      <c r="S1021" s="80">
        <f t="shared" si="235"/>
        <v>17</v>
      </c>
      <c r="T1021" s="80">
        <f t="shared" si="236"/>
        <v>0.37136441859695613</v>
      </c>
      <c r="U1021" s="80">
        <f>VLOOKUP(D1021,'IBGE 2014'!$A$9:$I$120,3,0)/VLOOKUP(C1021+1,'IBGE 2014'!$A$9:$I$120,3,0)</f>
        <v>0.85860131375862425</v>
      </c>
      <c r="V1021" s="80">
        <f t="shared" si="237"/>
        <v>48055.937571400442</v>
      </c>
      <c r="W1021" s="80">
        <f t="shared" si="238"/>
        <v>60138.310050000007</v>
      </c>
      <c r="X1021" s="80">
        <f t="shared" si="239"/>
        <v>-12082.372478599566</v>
      </c>
      <c r="Y1021" s="120"/>
    </row>
    <row r="1022" spans="1:25">
      <c r="A1022" s="77">
        <v>1010</v>
      </c>
      <c r="B1022" s="79">
        <v>2</v>
      </c>
      <c r="C1022" s="78">
        <v>42</v>
      </c>
      <c r="D1022" s="78">
        <f t="shared" si="225"/>
        <v>58</v>
      </c>
      <c r="E1022" s="79">
        <f t="shared" si="226"/>
        <v>60</v>
      </c>
      <c r="F1022" s="79">
        <v>14</v>
      </c>
      <c r="G1022" s="79">
        <f t="shared" si="227"/>
        <v>16</v>
      </c>
      <c r="H1022" s="79">
        <f t="shared" si="228"/>
        <v>16</v>
      </c>
      <c r="I1022" s="80">
        <v>2540.9299999999998</v>
      </c>
      <c r="J1022" s="80">
        <f>'Fator aplicado no salr'!$I$33*I1022</f>
        <v>2246.2431203308233</v>
      </c>
      <c r="K1022" s="79">
        <f t="shared" si="229"/>
        <v>16</v>
      </c>
      <c r="L1022" s="92">
        <f t="shared" si="230"/>
        <v>0.39364628371277355</v>
      </c>
      <c r="M1022" s="79">
        <f t="shared" si="231"/>
        <v>58</v>
      </c>
      <c r="N1022" s="79">
        <f>VLOOKUP(D1022,'IBGE 2014'!$A$9:$I$120,3,0)/VLOOKUP(C1022,'IBGE 2014'!$A$9:$I$120,3,0)</f>
        <v>0.91477718812238229</v>
      </c>
      <c r="O1022" s="79">
        <f>VLOOKUP(D1022,'IBGE 2014'!$A$9:$I$120,6,0)</f>
        <v>11.890960856490537</v>
      </c>
      <c r="P1022" s="80">
        <f t="shared" si="232"/>
        <v>125036.99954131941</v>
      </c>
      <c r="Q1022" s="80">
        <f t="shared" si="233"/>
        <v>113630.38959999999</v>
      </c>
      <c r="R1022" s="80">
        <f t="shared" si="234"/>
        <v>11406.609941319417</v>
      </c>
      <c r="S1022" s="80">
        <f t="shared" si="235"/>
        <v>15</v>
      </c>
      <c r="T1022" s="80">
        <f t="shared" si="236"/>
        <v>0.41726506073553998</v>
      </c>
      <c r="U1022" s="80">
        <f>VLOOKUP(D1022,'IBGE 2014'!$A$9:$I$120,3,0)/VLOOKUP(C1022+1,'IBGE 2014'!$A$9:$I$120,3,0)</f>
        <v>0.91754574379565634</v>
      </c>
      <c r="V1022" s="80">
        <f t="shared" si="237"/>
        <v>132940.34692808121</v>
      </c>
      <c r="W1022" s="80">
        <f t="shared" si="238"/>
        <v>106528.49025</v>
      </c>
      <c r="X1022" s="80">
        <f t="shared" si="239"/>
        <v>26411.856678081211</v>
      </c>
      <c r="Y1022" s="120"/>
    </row>
    <row r="1023" spans="1:25">
      <c r="A1023" s="77">
        <v>1011</v>
      </c>
      <c r="B1023" s="79">
        <v>2</v>
      </c>
      <c r="C1023" s="78">
        <v>44</v>
      </c>
      <c r="D1023" s="78">
        <f t="shared" si="225"/>
        <v>60</v>
      </c>
      <c r="E1023" s="79">
        <f t="shared" si="226"/>
        <v>60</v>
      </c>
      <c r="F1023" s="79">
        <v>14</v>
      </c>
      <c r="G1023" s="79">
        <f t="shared" si="227"/>
        <v>16</v>
      </c>
      <c r="H1023" s="79">
        <f t="shared" si="228"/>
        <v>16</v>
      </c>
      <c r="I1023" s="80">
        <v>1054.72</v>
      </c>
      <c r="J1023" s="80">
        <f>'Fator aplicado no salr'!$I$33*I1023</f>
        <v>932.39780075615067</v>
      </c>
      <c r="K1023" s="79">
        <f t="shared" si="229"/>
        <v>16</v>
      </c>
      <c r="L1023" s="92">
        <f t="shared" si="230"/>
        <v>0.39364628371277355</v>
      </c>
      <c r="M1023" s="79">
        <f t="shared" si="231"/>
        <v>60</v>
      </c>
      <c r="N1023" s="79">
        <f>VLOOKUP(D1023,'IBGE 2014'!$A$9:$I$120,3,0)/VLOOKUP(C1023,'IBGE 2014'!$A$9:$I$120,3,0)</f>
        <v>0.90216333477159161</v>
      </c>
      <c r="O1023" s="79">
        <f>VLOOKUP(D1023,'IBGE 2014'!$A$9:$I$120,6,0)</f>
        <v>11.482229001501651</v>
      </c>
      <c r="P1023" s="80">
        <f t="shared" si="232"/>
        <v>49426.758039463188</v>
      </c>
      <c r="Q1023" s="80">
        <f t="shared" si="233"/>
        <v>47167.078399999999</v>
      </c>
      <c r="R1023" s="80">
        <f t="shared" si="234"/>
        <v>2259.6796394631892</v>
      </c>
      <c r="S1023" s="80">
        <f t="shared" si="235"/>
        <v>15</v>
      </c>
      <c r="T1023" s="80">
        <f t="shared" si="236"/>
        <v>0.41726506073553998</v>
      </c>
      <c r="U1023" s="80">
        <f>VLOOKUP(D1023,'IBGE 2014'!$A$9:$I$120,3,0)/VLOOKUP(C1023+1,'IBGE 2014'!$A$9:$I$120,3,0)</f>
        <v>0.90532483645484907</v>
      </c>
      <c r="V1023" s="80">
        <f t="shared" si="237"/>
        <v>52575.96502621493</v>
      </c>
      <c r="W1023" s="80">
        <f t="shared" si="238"/>
        <v>44219.135999999999</v>
      </c>
      <c r="X1023" s="80">
        <f t="shared" si="239"/>
        <v>8356.8290262149312</v>
      </c>
      <c r="Y1023" s="120"/>
    </row>
    <row r="1024" spans="1:25">
      <c r="A1024" s="77">
        <v>1012</v>
      </c>
      <c r="B1024" s="79">
        <v>1</v>
      </c>
      <c r="C1024" s="78">
        <v>54</v>
      </c>
      <c r="D1024" s="78">
        <f t="shared" si="225"/>
        <v>70</v>
      </c>
      <c r="E1024" s="79">
        <f t="shared" si="226"/>
        <v>65</v>
      </c>
      <c r="F1024" s="79">
        <v>14</v>
      </c>
      <c r="G1024" s="79">
        <f t="shared" si="227"/>
        <v>21</v>
      </c>
      <c r="H1024" s="79">
        <f t="shared" si="228"/>
        <v>16</v>
      </c>
      <c r="I1024" s="80">
        <v>1294.43</v>
      </c>
      <c r="J1024" s="80">
        <f>'Fator aplicado no salr'!$I$33*I1024</f>
        <v>1144.3071954952823</v>
      </c>
      <c r="K1024" s="79">
        <f t="shared" si="229"/>
        <v>16</v>
      </c>
      <c r="L1024" s="92">
        <f t="shared" si="230"/>
        <v>0.39364628371277355</v>
      </c>
      <c r="M1024" s="79">
        <f t="shared" si="231"/>
        <v>70</v>
      </c>
      <c r="N1024" s="79">
        <f>VLOOKUP(D1024,'IBGE 2014'!$A$9:$I$120,3,0)/VLOOKUP(C1024,'IBGE 2014'!$A$9:$I$120,3,0)</f>
        <v>0.80591419118490248</v>
      </c>
      <c r="O1024" s="79">
        <f>VLOOKUP(D1024,'IBGE 2014'!$A$9:$I$120,6,0)</f>
        <v>9.1340168195096396</v>
      </c>
      <c r="P1024" s="80">
        <f t="shared" si="232"/>
        <v>43106.498517209235</v>
      </c>
      <c r="Q1024" s="80">
        <f t="shared" si="233"/>
        <v>57886.909600000006</v>
      </c>
      <c r="R1024" s="80">
        <f t="shared" si="234"/>
        <v>-14780.411082790772</v>
      </c>
      <c r="S1024" s="80">
        <f t="shared" si="235"/>
        <v>15</v>
      </c>
      <c r="T1024" s="80">
        <f t="shared" si="236"/>
        <v>0.41726506073553998</v>
      </c>
      <c r="U1024" s="80">
        <f>VLOOKUP(D1024,'IBGE 2014'!$A$9:$I$120,3,0)/VLOOKUP(C1024+1,'IBGE 2014'!$A$9:$I$120,3,0)</f>
        <v>0.81183466248225811</v>
      </c>
      <c r="V1024" s="80">
        <f t="shared" si="237"/>
        <v>46028.561180244011</v>
      </c>
      <c r="W1024" s="80">
        <f t="shared" si="238"/>
        <v>54268.977750000005</v>
      </c>
      <c r="X1024" s="80">
        <f t="shared" si="239"/>
        <v>-8240.4165697559947</v>
      </c>
      <c r="Y1024" s="120"/>
    </row>
    <row r="1025" spans="1:25">
      <c r="A1025" s="77">
        <v>1013</v>
      </c>
      <c r="B1025" s="79">
        <v>1</v>
      </c>
      <c r="C1025" s="78">
        <v>57</v>
      </c>
      <c r="D1025" s="78">
        <f t="shared" si="225"/>
        <v>70</v>
      </c>
      <c r="E1025" s="79">
        <f t="shared" si="226"/>
        <v>65</v>
      </c>
      <c r="F1025" s="79">
        <v>14</v>
      </c>
      <c r="G1025" s="79">
        <f t="shared" si="227"/>
        <v>21</v>
      </c>
      <c r="H1025" s="79">
        <f t="shared" si="228"/>
        <v>13</v>
      </c>
      <c r="I1025" s="80">
        <v>3939.98</v>
      </c>
      <c r="J1025" s="80">
        <f>'Fator aplicado no salr'!$I$33*I1025</f>
        <v>3483.0369074476816</v>
      </c>
      <c r="K1025" s="79">
        <f t="shared" si="229"/>
        <v>13</v>
      </c>
      <c r="L1025" s="92">
        <f t="shared" si="230"/>
        <v>0.46883902224245294</v>
      </c>
      <c r="M1025" s="79">
        <f t="shared" si="231"/>
        <v>70</v>
      </c>
      <c r="N1025" s="79">
        <f>VLOOKUP(D1025,'IBGE 2014'!$A$9:$I$120,3,0)/VLOOKUP(C1025,'IBGE 2014'!$A$9:$I$120,3,0)</f>
        <v>0.82519692570489089</v>
      </c>
      <c r="O1025" s="79">
        <f>VLOOKUP(D1025,'IBGE 2014'!$A$9:$I$120,6,0)</f>
        <v>9.1340168195096396</v>
      </c>
      <c r="P1025" s="80">
        <f t="shared" si="232"/>
        <v>160009.0654198484</v>
      </c>
      <c r="Q1025" s="80">
        <f t="shared" si="233"/>
        <v>143159.17329999999</v>
      </c>
      <c r="R1025" s="80">
        <f t="shared" si="234"/>
        <v>16849.892119848402</v>
      </c>
      <c r="S1025" s="80">
        <f t="shared" si="235"/>
        <v>12</v>
      </c>
      <c r="T1025" s="80">
        <f t="shared" si="236"/>
        <v>0.49696936357700011</v>
      </c>
      <c r="U1025" s="80">
        <f>VLOOKUP(D1025,'IBGE 2014'!$A$9:$I$120,3,0)/VLOOKUP(C1025+1,'IBGE 2014'!$A$9:$I$120,3,0)</f>
        <v>0.83272330052410848</v>
      </c>
      <c r="V1025" s="80">
        <f t="shared" si="237"/>
        <v>171156.56795953168</v>
      </c>
      <c r="W1025" s="80">
        <f t="shared" si="238"/>
        <v>132146.92920000001</v>
      </c>
      <c r="X1025" s="80">
        <f t="shared" si="239"/>
        <v>39009.638759531663</v>
      </c>
      <c r="Y1025" s="120"/>
    </row>
    <row r="1026" spans="1:25">
      <c r="A1026" s="77">
        <v>1014</v>
      </c>
      <c r="B1026" s="79">
        <v>1</v>
      </c>
      <c r="C1026" s="78">
        <v>48</v>
      </c>
      <c r="D1026" s="78">
        <f t="shared" si="225"/>
        <v>65</v>
      </c>
      <c r="E1026" s="79">
        <f t="shared" si="226"/>
        <v>65</v>
      </c>
      <c r="F1026" s="79">
        <v>14</v>
      </c>
      <c r="G1026" s="79">
        <f t="shared" si="227"/>
        <v>21</v>
      </c>
      <c r="H1026" s="79">
        <f t="shared" si="228"/>
        <v>17</v>
      </c>
      <c r="I1026" s="80">
        <v>4835.43</v>
      </c>
      <c r="J1026" s="80">
        <f>'Fator aplicado no salr'!$I$33*I1026</f>
        <v>4274.6362045948817</v>
      </c>
      <c r="K1026" s="79">
        <f t="shared" si="229"/>
        <v>17</v>
      </c>
      <c r="L1026" s="92">
        <f t="shared" si="230"/>
        <v>0.37136441859695613</v>
      </c>
      <c r="M1026" s="79">
        <f t="shared" si="231"/>
        <v>65</v>
      </c>
      <c r="N1026" s="79">
        <f>VLOOKUP(D1026,'IBGE 2014'!$A$9:$I$120,3,0)/VLOOKUP(C1026,'IBGE 2014'!$A$9:$I$120,3,0)</f>
        <v>0.85860131375862425</v>
      </c>
      <c r="O1026" s="79">
        <f>VLOOKUP(D1026,'IBGE 2014'!$A$9:$I$120,6,0)</f>
        <v>10.361611814973374</v>
      </c>
      <c r="P1026" s="80">
        <f t="shared" si="232"/>
        <v>183595.34650491583</v>
      </c>
      <c r="Q1026" s="80">
        <f t="shared" si="233"/>
        <v>229755.45645</v>
      </c>
      <c r="R1026" s="80">
        <f t="shared" si="234"/>
        <v>-46160.109945084172</v>
      </c>
      <c r="S1026" s="80">
        <f t="shared" si="235"/>
        <v>16</v>
      </c>
      <c r="T1026" s="80">
        <f t="shared" si="236"/>
        <v>0.39364628371277355</v>
      </c>
      <c r="U1026" s="80">
        <f>VLOOKUP(D1026,'IBGE 2014'!$A$9:$I$120,3,0)/VLOOKUP(C1026+1,'IBGE 2014'!$A$9:$I$120,3,0)</f>
        <v>0.86267016730913937</v>
      </c>
      <c r="V1026" s="80">
        <f t="shared" si="237"/>
        <v>195533.31597972222</v>
      </c>
      <c r="W1026" s="80">
        <f t="shared" si="238"/>
        <v>216240.4296</v>
      </c>
      <c r="X1026" s="80">
        <f t="shared" si="239"/>
        <v>-20707.113620277785</v>
      </c>
      <c r="Y1026" s="120"/>
    </row>
    <row r="1027" spans="1:25">
      <c r="A1027" s="77">
        <v>1015</v>
      </c>
      <c r="B1027" s="79">
        <v>1</v>
      </c>
      <c r="C1027" s="78">
        <v>38</v>
      </c>
      <c r="D1027" s="78">
        <f t="shared" si="225"/>
        <v>60</v>
      </c>
      <c r="E1027" s="79">
        <f t="shared" si="226"/>
        <v>65</v>
      </c>
      <c r="F1027" s="79">
        <v>14</v>
      </c>
      <c r="G1027" s="79">
        <f t="shared" si="227"/>
        <v>21</v>
      </c>
      <c r="H1027" s="79">
        <f t="shared" si="228"/>
        <v>22</v>
      </c>
      <c r="I1027" s="80">
        <v>4835.43</v>
      </c>
      <c r="J1027" s="80">
        <f>'Fator aplicado no salr'!$I$33*I1027</f>
        <v>4274.6362045948817</v>
      </c>
      <c r="K1027" s="79">
        <f t="shared" si="229"/>
        <v>22</v>
      </c>
      <c r="L1027" s="92">
        <f t="shared" si="230"/>
        <v>0.27750509690822689</v>
      </c>
      <c r="M1027" s="79">
        <f t="shared" si="231"/>
        <v>60</v>
      </c>
      <c r="N1027" s="79">
        <f>VLOOKUP(D1027,'IBGE 2014'!$A$9:$I$120,3,0)/VLOOKUP(C1027,'IBGE 2014'!$A$9:$I$120,3,0)</f>
        <v>0.88728540130642519</v>
      </c>
      <c r="O1027" s="79">
        <f>VLOOKUP(D1027,'IBGE 2014'!$A$9:$I$120,6,0)</f>
        <v>11.482229001501651</v>
      </c>
      <c r="P1027" s="80">
        <f t="shared" si="232"/>
        <v>157109.70619258127</v>
      </c>
      <c r="Q1027" s="80">
        <f t="shared" si="233"/>
        <v>297330.5907</v>
      </c>
      <c r="R1027" s="80">
        <f t="shared" si="234"/>
        <v>-140220.88450741873</v>
      </c>
      <c r="S1027" s="80">
        <f t="shared" si="235"/>
        <v>21</v>
      </c>
      <c r="T1027" s="80">
        <f t="shared" si="236"/>
        <v>0.29415540272272056</v>
      </c>
      <c r="U1027" s="80">
        <f>VLOOKUP(D1027,'IBGE 2014'!$A$9:$I$120,3,0)/VLOOKUP(C1027+1,'IBGE 2014'!$A$9:$I$120,3,0)</f>
        <v>0.88939133636457135</v>
      </c>
      <c r="V1027" s="80">
        <f t="shared" si="237"/>
        <v>166931.55553012522</v>
      </c>
      <c r="W1027" s="80">
        <f t="shared" si="238"/>
        <v>283815.56384999998</v>
      </c>
      <c r="X1027" s="80">
        <f t="shared" si="239"/>
        <v>-116884.00831987476</v>
      </c>
      <c r="Y1027" s="120"/>
    </row>
    <row r="1028" spans="1:25">
      <c r="A1028" s="77">
        <v>1016</v>
      </c>
      <c r="B1028" s="79">
        <v>1</v>
      </c>
      <c r="C1028" s="78">
        <v>56</v>
      </c>
      <c r="D1028" s="78">
        <f t="shared" si="225"/>
        <v>70</v>
      </c>
      <c r="E1028" s="79">
        <f t="shared" si="226"/>
        <v>65</v>
      </c>
      <c r="F1028" s="79">
        <v>14</v>
      </c>
      <c r="G1028" s="79">
        <f t="shared" si="227"/>
        <v>21</v>
      </c>
      <c r="H1028" s="79">
        <f t="shared" si="228"/>
        <v>14</v>
      </c>
      <c r="I1028" s="80">
        <v>4835.43</v>
      </c>
      <c r="J1028" s="80">
        <f>'Fator aplicado no salr'!$I$33*I1028</f>
        <v>4274.6362045948817</v>
      </c>
      <c r="K1028" s="79">
        <f t="shared" si="229"/>
        <v>14</v>
      </c>
      <c r="L1028" s="92">
        <f t="shared" si="230"/>
        <v>0.44230096437967248</v>
      </c>
      <c r="M1028" s="79">
        <f t="shared" si="231"/>
        <v>70</v>
      </c>
      <c r="N1028" s="79">
        <f>VLOOKUP(D1028,'IBGE 2014'!$A$9:$I$120,3,0)/VLOOKUP(C1028,'IBGE 2014'!$A$9:$I$120,3,0)</f>
        <v>0.81824688059570916</v>
      </c>
      <c r="O1028" s="79">
        <f>VLOOKUP(D1028,'IBGE 2014'!$A$9:$I$120,6,0)</f>
        <v>9.1340168195096396</v>
      </c>
      <c r="P1028" s="80">
        <f t="shared" si="232"/>
        <v>183698.90335381561</v>
      </c>
      <c r="Q1028" s="80">
        <f t="shared" si="233"/>
        <v>189210.37590000001</v>
      </c>
      <c r="R1028" s="80">
        <f t="shared" si="234"/>
        <v>-5511.4725461844064</v>
      </c>
      <c r="S1028" s="80">
        <f t="shared" si="235"/>
        <v>13</v>
      </c>
      <c r="T1028" s="80">
        <f t="shared" si="236"/>
        <v>0.46883902224245294</v>
      </c>
      <c r="U1028" s="80">
        <f>VLOOKUP(D1028,'IBGE 2014'!$A$9:$I$120,3,0)/VLOOKUP(C1028+1,'IBGE 2014'!$A$9:$I$120,3,0)</f>
        <v>0.82519692570489089</v>
      </c>
      <c r="V1028" s="80">
        <f t="shared" si="237"/>
        <v>196374.76210617754</v>
      </c>
      <c r="W1028" s="80">
        <f t="shared" si="238"/>
        <v>175695.34904999999</v>
      </c>
      <c r="X1028" s="80">
        <f t="shared" si="239"/>
        <v>20679.413056177553</v>
      </c>
      <c r="Y1028" s="120"/>
    </row>
    <row r="1029" spans="1:25">
      <c r="A1029" s="77">
        <v>1017</v>
      </c>
      <c r="B1029" s="79">
        <v>1</v>
      </c>
      <c r="C1029" s="78">
        <v>40</v>
      </c>
      <c r="D1029" s="78">
        <f t="shared" si="225"/>
        <v>61</v>
      </c>
      <c r="E1029" s="79">
        <f t="shared" si="226"/>
        <v>65</v>
      </c>
      <c r="F1029" s="79">
        <v>14</v>
      </c>
      <c r="G1029" s="79">
        <f t="shared" si="227"/>
        <v>21</v>
      </c>
      <c r="H1029" s="79">
        <f t="shared" si="228"/>
        <v>21</v>
      </c>
      <c r="I1029" s="80">
        <v>3626.58</v>
      </c>
      <c r="J1029" s="80">
        <f>'Fator aplicado no salr'!$I$33*I1029</f>
        <v>3205.9837836262145</v>
      </c>
      <c r="K1029" s="79">
        <f t="shared" si="229"/>
        <v>21</v>
      </c>
      <c r="L1029" s="92">
        <f t="shared" si="230"/>
        <v>0.29415540272272056</v>
      </c>
      <c r="M1029" s="79">
        <f t="shared" si="231"/>
        <v>61</v>
      </c>
      <c r="N1029" s="79">
        <f>VLOOKUP(D1029,'IBGE 2014'!$A$9:$I$120,3,0)/VLOOKUP(C1029,'IBGE 2014'!$A$9:$I$120,3,0)</f>
        <v>0.88171798968809034</v>
      </c>
      <c r="O1029" s="79">
        <f>VLOOKUP(D1029,'IBGE 2014'!$A$9:$I$120,6,0)</f>
        <v>11.26894206432668</v>
      </c>
      <c r="P1029" s="80">
        <f t="shared" si="232"/>
        <v>121813.19966238833</v>
      </c>
      <c r="Q1029" s="80">
        <f t="shared" si="233"/>
        <v>212862.11310000002</v>
      </c>
      <c r="R1029" s="80">
        <f t="shared" si="234"/>
        <v>-91048.913437611685</v>
      </c>
      <c r="S1029" s="80">
        <f t="shared" si="235"/>
        <v>20</v>
      </c>
      <c r="T1029" s="80">
        <f t="shared" si="236"/>
        <v>0.31180472688608379</v>
      </c>
      <c r="U1029" s="80">
        <f>VLOOKUP(D1029,'IBGE 2014'!$A$9:$I$120,3,0)/VLOOKUP(C1029+1,'IBGE 2014'!$A$9:$I$120,3,0)</f>
        <v>0.88406398634470484</v>
      </c>
      <c r="V1029" s="80">
        <f t="shared" si="237"/>
        <v>129465.54793136532</v>
      </c>
      <c r="W1029" s="80">
        <f t="shared" si="238"/>
        <v>202725.82200000001</v>
      </c>
      <c r="X1029" s="80">
        <f t="shared" si="239"/>
        <v>-73260.274068634695</v>
      </c>
      <c r="Y1029" s="120"/>
    </row>
    <row r="1030" spans="1:25">
      <c r="A1030" s="77">
        <v>1018</v>
      </c>
      <c r="B1030" s="79">
        <v>1</v>
      </c>
      <c r="C1030" s="78">
        <v>49</v>
      </c>
      <c r="D1030" s="78">
        <f t="shared" si="225"/>
        <v>65</v>
      </c>
      <c r="E1030" s="79">
        <f t="shared" si="226"/>
        <v>65</v>
      </c>
      <c r="F1030" s="79">
        <v>14</v>
      </c>
      <c r="G1030" s="79">
        <f t="shared" si="227"/>
        <v>21</v>
      </c>
      <c r="H1030" s="79">
        <f t="shared" si="228"/>
        <v>16</v>
      </c>
      <c r="I1030" s="80">
        <v>4119.07</v>
      </c>
      <c r="J1030" s="80">
        <f>'Fator aplicado no salr'!$I$33*I1030</f>
        <v>3641.3567668771211</v>
      </c>
      <c r="K1030" s="79">
        <f t="shared" si="229"/>
        <v>16</v>
      </c>
      <c r="L1030" s="92">
        <f t="shared" si="230"/>
        <v>0.39364628371277355</v>
      </c>
      <c r="M1030" s="79">
        <f t="shared" si="231"/>
        <v>65</v>
      </c>
      <c r="N1030" s="79">
        <f>VLOOKUP(D1030,'IBGE 2014'!$A$9:$I$120,3,0)/VLOOKUP(C1030,'IBGE 2014'!$A$9:$I$120,3,0)</f>
        <v>0.86267016730913937</v>
      </c>
      <c r="O1030" s="79">
        <f>VLOOKUP(D1030,'IBGE 2014'!$A$9:$I$120,6,0)</f>
        <v>10.361611814973374</v>
      </c>
      <c r="P1030" s="80">
        <f t="shared" si="232"/>
        <v>166565.41731605964</v>
      </c>
      <c r="Q1030" s="80">
        <f t="shared" si="233"/>
        <v>184204.81039999999</v>
      </c>
      <c r="R1030" s="80">
        <f t="shared" si="234"/>
        <v>-17639.393083940347</v>
      </c>
      <c r="S1030" s="80">
        <f t="shared" si="235"/>
        <v>15</v>
      </c>
      <c r="T1030" s="80">
        <f t="shared" si="236"/>
        <v>0.41726506073553998</v>
      </c>
      <c r="U1030" s="80">
        <f>VLOOKUP(D1030,'IBGE 2014'!$A$9:$I$120,3,0)/VLOOKUP(C1030+1,'IBGE 2014'!$A$9:$I$120,3,0)</f>
        <v>0.86707163383355657</v>
      </c>
      <c r="V1030" s="80">
        <f t="shared" si="237"/>
        <v>177460.17336135416</v>
      </c>
      <c r="W1030" s="80">
        <f t="shared" si="238"/>
        <v>172692.00975</v>
      </c>
      <c r="X1030" s="80">
        <f t="shared" si="239"/>
        <v>4768.1636113541608</v>
      </c>
      <c r="Y1030" s="120"/>
    </row>
    <row r="1031" spans="1:25">
      <c r="A1031" s="77">
        <v>1019</v>
      </c>
      <c r="B1031" s="79">
        <v>1</v>
      </c>
      <c r="C1031" s="78">
        <v>41</v>
      </c>
      <c r="D1031" s="78">
        <f t="shared" si="225"/>
        <v>62</v>
      </c>
      <c r="E1031" s="79">
        <f t="shared" si="226"/>
        <v>65</v>
      </c>
      <c r="F1031" s="79">
        <v>14</v>
      </c>
      <c r="G1031" s="79">
        <f t="shared" si="227"/>
        <v>21</v>
      </c>
      <c r="H1031" s="79">
        <f t="shared" si="228"/>
        <v>21</v>
      </c>
      <c r="I1031" s="80">
        <v>3939.98</v>
      </c>
      <c r="J1031" s="80">
        <f>'Fator aplicado no salr'!$I$33*I1031</f>
        <v>3483.0369074476816</v>
      </c>
      <c r="K1031" s="79">
        <f t="shared" si="229"/>
        <v>21</v>
      </c>
      <c r="L1031" s="92">
        <f t="shared" si="230"/>
        <v>0.29415540272272056</v>
      </c>
      <c r="M1031" s="79">
        <f t="shared" si="231"/>
        <v>62</v>
      </c>
      <c r="N1031" s="79">
        <f>VLOOKUP(D1031,'IBGE 2014'!$A$9:$I$120,3,0)/VLOOKUP(C1031,'IBGE 2014'!$A$9:$I$120,3,0)</f>
        <v>0.87351990844041549</v>
      </c>
      <c r="O1031" s="79">
        <f>VLOOKUP(D1031,'IBGE 2014'!$A$9:$I$120,6,0)</f>
        <v>11.049834511016218</v>
      </c>
      <c r="P1031" s="80">
        <f t="shared" si="232"/>
        <v>128560.28882192112</v>
      </c>
      <c r="Q1031" s="80">
        <f t="shared" si="233"/>
        <v>231257.12609999999</v>
      </c>
      <c r="R1031" s="80">
        <f t="shared" si="234"/>
        <v>-102696.83727807888</v>
      </c>
      <c r="S1031" s="80">
        <f t="shared" si="235"/>
        <v>20</v>
      </c>
      <c r="T1031" s="80">
        <f t="shared" si="236"/>
        <v>0.31180472688608379</v>
      </c>
      <c r="U1031" s="80">
        <f>VLOOKUP(D1031,'IBGE 2014'!$A$9:$I$120,3,0)/VLOOKUP(C1031+1,'IBGE 2014'!$A$9:$I$120,3,0)</f>
        <v>0.8759925485177471</v>
      </c>
      <c r="V1031" s="80">
        <f t="shared" si="237"/>
        <v>136659.65159171028</v>
      </c>
      <c r="W1031" s="80">
        <f t="shared" si="238"/>
        <v>220244.88199999998</v>
      </c>
      <c r="X1031" s="80">
        <f t="shared" si="239"/>
        <v>-83585.230408289703</v>
      </c>
      <c r="Y1031" s="120"/>
    </row>
    <row r="1032" spans="1:25">
      <c r="A1032" s="77">
        <v>1020</v>
      </c>
      <c r="B1032" s="79">
        <v>1</v>
      </c>
      <c r="C1032" s="78">
        <v>71</v>
      </c>
      <c r="D1032" s="78">
        <f t="shared" si="225"/>
        <v>71</v>
      </c>
      <c r="E1032" s="79">
        <f t="shared" si="226"/>
        <v>65</v>
      </c>
      <c r="F1032" s="79">
        <v>14</v>
      </c>
      <c r="G1032" s="79">
        <f t="shared" si="227"/>
        <v>21</v>
      </c>
      <c r="H1032" s="79">
        <f t="shared" si="228"/>
        <v>0</v>
      </c>
      <c r="I1032" s="80">
        <v>4835.43</v>
      </c>
      <c r="J1032" s="80">
        <f>'Fator aplicado no salr'!$I$33*I1032</f>
        <v>4274.6362045948817</v>
      </c>
      <c r="K1032" s="79">
        <f t="shared" si="229"/>
        <v>0</v>
      </c>
      <c r="L1032" s="92">
        <f t="shared" si="230"/>
        <v>1</v>
      </c>
      <c r="M1032" s="79">
        <f t="shared" si="231"/>
        <v>71</v>
      </c>
      <c r="N1032" s="79">
        <f>VLOOKUP(D1032,'IBGE 2014'!$A$9:$I$120,3,0)/VLOOKUP(C1032,'IBGE 2014'!$A$9:$I$120,3,0)</f>
        <v>1</v>
      </c>
      <c r="O1032" s="79">
        <f>VLOOKUP(D1032,'IBGE 2014'!$A$9:$I$120,6,0)</f>
        <v>8.8811186224539416</v>
      </c>
      <c r="P1032" s="80">
        <f t="shared" si="232"/>
        <v>493526.1656109647</v>
      </c>
      <c r="Q1032" s="80">
        <f t="shared" si="233"/>
        <v>0</v>
      </c>
      <c r="R1032" s="80">
        <f t="shared" si="234"/>
        <v>493526.1656109647</v>
      </c>
      <c r="S1032" s="80">
        <f t="shared" si="235"/>
        <v>0</v>
      </c>
      <c r="T1032" s="80">
        <f t="shared" si="236"/>
        <v>1</v>
      </c>
      <c r="U1032" s="80">
        <f>VLOOKUP(D1032,'IBGE 2014'!$A$9:$I$120,3,0)/VLOOKUP(C1032+1,'IBGE 2014'!$A$9:$I$120,3,0)</f>
        <v>1.027733852135184</v>
      </c>
      <c r="V1032" s="80">
        <f t="shared" si="237"/>
        <v>507213.54731286358</v>
      </c>
      <c r="W1032" s="80">
        <f t="shared" si="238"/>
        <v>0</v>
      </c>
      <c r="X1032" s="80">
        <f t="shared" si="239"/>
        <v>507213.54731286358</v>
      </c>
      <c r="Y1032" s="120"/>
    </row>
    <row r="1033" spans="1:25">
      <c r="A1033" s="77">
        <v>1021</v>
      </c>
      <c r="B1033" s="79">
        <v>1</v>
      </c>
      <c r="C1033" s="78">
        <v>61</v>
      </c>
      <c r="D1033" s="78">
        <f t="shared" si="225"/>
        <v>70</v>
      </c>
      <c r="E1033" s="79">
        <f t="shared" si="226"/>
        <v>65</v>
      </c>
      <c r="F1033" s="79">
        <v>14</v>
      </c>
      <c r="G1033" s="79">
        <f t="shared" si="227"/>
        <v>21</v>
      </c>
      <c r="H1033" s="79">
        <f t="shared" si="228"/>
        <v>9</v>
      </c>
      <c r="I1033" s="80">
        <v>4835.43</v>
      </c>
      <c r="J1033" s="80">
        <f>'Fator aplicado no salr'!$I$33*I1033</f>
        <v>4274.6362045948817</v>
      </c>
      <c r="K1033" s="79">
        <f t="shared" si="229"/>
        <v>9</v>
      </c>
      <c r="L1033" s="92">
        <f t="shared" si="230"/>
        <v>0.59189846353002462</v>
      </c>
      <c r="M1033" s="79">
        <f t="shared" si="231"/>
        <v>70</v>
      </c>
      <c r="N1033" s="79">
        <f>VLOOKUP(D1033,'IBGE 2014'!$A$9:$I$120,3,0)/VLOOKUP(C1033,'IBGE 2014'!$A$9:$I$120,3,0)</f>
        <v>0.85922071543303169</v>
      </c>
      <c r="O1033" s="79">
        <f>VLOOKUP(D1033,'IBGE 2014'!$A$9:$I$120,6,0)</f>
        <v>9.1340168195096396</v>
      </c>
      <c r="P1033" s="80">
        <f t="shared" si="232"/>
        <v>258140.57363096197</v>
      </c>
      <c r="Q1033" s="80">
        <f t="shared" si="233"/>
        <v>121635.24165</v>
      </c>
      <c r="R1033" s="80">
        <f t="shared" si="234"/>
        <v>136505.33198096196</v>
      </c>
      <c r="S1033" s="80">
        <f t="shared" si="235"/>
        <v>8</v>
      </c>
      <c r="T1033" s="80">
        <f t="shared" si="236"/>
        <v>0.62741237134182615</v>
      </c>
      <c r="U1033" s="80">
        <f>VLOOKUP(D1033,'IBGE 2014'!$A$9:$I$120,3,0)/VLOOKUP(C1033+1,'IBGE 2014'!$A$9:$I$120,3,0)</f>
        <v>0.86959219073996574</v>
      </c>
      <c r="V1033" s="80">
        <f t="shared" si="237"/>
        <v>276931.92713499296</v>
      </c>
      <c r="W1033" s="80">
        <f t="shared" si="238"/>
        <v>108120.2148</v>
      </c>
      <c r="X1033" s="80">
        <f t="shared" si="239"/>
        <v>168811.71233499295</v>
      </c>
      <c r="Y1033" s="120"/>
    </row>
    <row r="1034" spans="1:25">
      <c r="A1034" s="77">
        <v>1022</v>
      </c>
      <c r="B1034" s="79">
        <v>1</v>
      </c>
      <c r="C1034" s="78">
        <v>47</v>
      </c>
      <c r="D1034" s="78">
        <f t="shared" si="225"/>
        <v>65</v>
      </c>
      <c r="E1034" s="79">
        <f t="shared" si="226"/>
        <v>65</v>
      </c>
      <c r="F1034" s="79">
        <v>14</v>
      </c>
      <c r="G1034" s="79">
        <f t="shared" si="227"/>
        <v>21</v>
      </c>
      <c r="H1034" s="79">
        <f t="shared" si="228"/>
        <v>18</v>
      </c>
      <c r="I1034" s="80">
        <v>4835.43</v>
      </c>
      <c r="J1034" s="80">
        <f>'Fator aplicado no salr'!$I$33*I1034</f>
        <v>4274.6362045948817</v>
      </c>
      <c r="K1034" s="79">
        <f t="shared" si="229"/>
        <v>18</v>
      </c>
      <c r="L1034" s="92">
        <f t="shared" si="230"/>
        <v>0.35034379112920383</v>
      </c>
      <c r="M1034" s="79">
        <f t="shared" si="231"/>
        <v>65</v>
      </c>
      <c r="N1034" s="79">
        <f>VLOOKUP(D1034,'IBGE 2014'!$A$9:$I$120,3,0)/VLOOKUP(C1034,'IBGE 2014'!$A$9:$I$120,3,0)</f>
        <v>0.85484119100844658</v>
      </c>
      <c r="O1034" s="79">
        <f>VLOOKUP(D1034,'IBGE 2014'!$A$9:$I$120,6,0)</f>
        <v>10.361611814973374</v>
      </c>
      <c r="P1034" s="80">
        <f t="shared" si="232"/>
        <v>172444.63840455713</v>
      </c>
      <c r="Q1034" s="80">
        <f t="shared" si="233"/>
        <v>243270.48329999999</v>
      </c>
      <c r="R1034" s="80">
        <f t="shared" si="234"/>
        <v>-70825.84489544286</v>
      </c>
      <c r="S1034" s="80">
        <f t="shared" si="235"/>
        <v>17</v>
      </c>
      <c r="T1034" s="80">
        <f t="shared" si="236"/>
        <v>0.37136441859695613</v>
      </c>
      <c r="U1034" s="80">
        <f>VLOOKUP(D1034,'IBGE 2014'!$A$9:$I$120,3,0)/VLOOKUP(C1034+1,'IBGE 2014'!$A$9:$I$120,3,0)</f>
        <v>0.85860131375862425</v>
      </c>
      <c r="V1034" s="80">
        <f t="shared" si="237"/>
        <v>183595.34650491583</v>
      </c>
      <c r="W1034" s="80">
        <f t="shared" si="238"/>
        <v>229755.45645</v>
      </c>
      <c r="X1034" s="80">
        <f t="shared" si="239"/>
        <v>-46160.109945084172</v>
      </c>
      <c r="Y1034" s="120"/>
    </row>
    <row r="1035" spans="1:25">
      <c r="A1035" s="77">
        <v>1023</v>
      </c>
      <c r="B1035" s="79">
        <v>1</v>
      </c>
      <c r="C1035" s="78">
        <v>48</v>
      </c>
      <c r="D1035" s="78">
        <f t="shared" si="225"/>
        <v>65</v>
      </c>
      <c r="E1035" s="79">
        <f t="shared" si="226"/>
        <v>65</v>
      </c>
      <c r="F1035" s="79">
        <v>14</v>
      </c>
      <c r="G1035" s="79">
        <f t="shared" si="227"/>
        <v>21</v>
      </c>
      <c r="H1035" s="79">
        <f t="shared" si="228"/>
        <v>17</v>
      </c>
      <c r="I1035" s="80">
        <v>4835.43</v>
      </c>
      <c r="J1035" s="80">
        <f>'Fator aplicado no salr'!$I$33*I1035</f>
        <v>4274.6362045948817</v>
      </c>
      <c r="K1035" s="79">
        <f t="shared" si="229"/>
        <v>17</v>
      </c>
      <c r="L1035" s="92">
        <f t="shared" si="230"/>
        <v>0.37136441859695613</v>
      </c>
      <c r="M1035" s="79">
        <f t="shared" si="231"/>
        <v>65</v>
      </c>
      <c r="N1035" s="79">
        <f>VLOOKUP(D1035,'IBGE 2014'!$A$9:$I$120,3,0)/VLOOKUP(C1035,'IBGE 2014'!$A$9:$I$120,3,0)</f>
        <v>0.85860131375862425</v>
      </c>
      <c r="O1035" s="79">
        <f>VLOOKUP(D1035,'IBGE 2014'!$A$9:$I$120,6,0)</f>
        <v>10.361611814973374</v>
      </c>
      <c r="P1035" s="80">
        <f t="shared" si="232"/>
        <v>183595.34650491583</v>
      </c>
      <c r="Q1035" s="80">
        <f t="shared" si="233"/>
        <v>229755.45645</v>
      </c>
      <c r="R1035" s="80">
        <f t="shared" si="234"/>
        <v>-46160.109945084172</v>
      </c>
      <c r="S1035" s="80">
        <f t="shared" si="235"/>
        <v>16</v>
      </c>
      <c r="T1035" s="80">
        <f t="shared" si="236"/>
        <v>0.39364628371277355</v>
      </c>
      <c r="U1035" s="80">
        <f>VLOOKUP(D1035,'IBGE 2014'!$A$9:$I$120,3,0)/VLOOKUP(C1035+1,'IBGE 2014'!$A$9:$I$120,3,0)</f>
        <v>0.86267016730913937</v>
      </c>
      <c r="V1035" s="80">
        <f t="shared" si="237"/>
        <v>195533.31597972222</v>
      </c>
      <c r="W1035" s="80">
        <f t="shared" si="238"/>
        <v>216240.4296</v>
      </c>
      <c r="X1035" s="80">
        <f t="shared" si="239"/>
        <v>-20707.113620277785</v>
      </c>
      <c r="Y1035" s="120"/>
    </row>
    <row r="1036" spans="1:25">
      <c r="A1036" s="77">
        <v>1024</v>
      </c>
      <c r="B1036" s="79">
        <v>2</v>
      </c>
      <c r="C1036" s="78">
        <v>61</v>
      </c>
      <c r="D1036" s="78">
        <f t="shared" si="225"/>
        <v>70</v>
      </c>
      <c r="E1036" s="79">
        <f t="shared" si="226"/>
        <v>60</v>
      </c>
      <c r="F1036" s="79">
        <v>14</v>
      </c>
      <c r="G1036" s="79">
        <f t="shared" si="227"/>
        <v>16</v>
      </c>
      <c r="H1036" s="79">
        <f t="shared" si="228"/>
        <v>9</v>
      </c>
      <c r="I1036" s="80">
        <v>4656.2700000000004</v>
      </c>
      <c r="J1036" s="80">
        <f>'Fator aplicado no salr'!$I$33*I1036</f>
        <v>4116.2544634849455</v>
      </c>
      <c r="K1036" s="79">
        <f t="shared" si="229"/>
        <v>9</v>
      </c>
      <c r="L1036" s="92">
        <f t="shared" si="230"/>
        <v>0.59189846353002462</v>
      </c>
      <c r="M1036" s="79">
        <f t="shared" si="231"/>
        <v>70</v>
      </c>
      <c r="N1036" s="79">
        <f>VLOOKUP(D1036,'IBGE 2014'!$A$9:$I$120,3,0)/VLOOKUP(C1036,'IBGE 2014'!$A$9:$I$120,3,0)</f>
        <v>0.85922071543303169</v>
      </c>
      <c r="O1036" s="79">
        <f>VLOOKUP(D1036,'IBGE 2014'!$A$9:$I$120,6,0)</f>
        <v>9.1340168195096396</v>
      </c>
      <c r="P1036" s="80">
        <f t="shared" si="232"/>
        <v>248576.07467808225</v>
      </c>
      <c r="Q1036" s="80">
        <f t="shared" si="233"/>
        <v>117128.47185000002</v>
      </c>
      <c r="R1036" s="80">
        <f t="shared" si="234"/>
        <v>131447.60282808222</v>
      </c>
      <c r="S1036" s="80">
        <f t="shared" si="235"/>
        <v>8</v>
      </c>
      <c r="T1036" s="80">
        <f t="shared" si="236"/>
        <v>0.62741237134182615</v>
      </c>
      <c r="U1036" s="80">
        <f>VLOOKUP(D1036,'IBGE 2014'!$A$9:$I$120,3,0)/VLOOKUP(C1036+1,'IBGE 2014'!$A$9:$I$120,3,0)</f>
        <v>0.86959219073996574</v>
      </c>
      <c r="V1036" s="80">
        <f t="shared" si="237"/>
        <v>266671.18009377737</v>
      </c>
      <c r="W1036" s="80">
        <f t="shared" si="238"/>
        <v>104114.19720000001</v>
      </c>
      <c r="X1036" s="80">
        <f t="shared" si="239"/>
        <v>162556.98289377737</v>
      </c>
      <c r="Y1036" s="120"/>
    </row>
    <row r="1037" spans="1:25">
      <c r="A1037" s="77">
        <v>1025</v>
      </c>
      <c r="B1037" s="79">
        <v>1</v>
      </c>
      <c r="C1037" s="78">
        <v>39</v>
      </c>
      <c r="D1037" s="78">
        <f t="shared" si="225"/>
        <v>60</v>
      </c>
      <c r="E1037" s="79">
        <f t="shared" si="226"/>
        <v>65</v>
      </c>
      <c r="F1037" s="79">
        <v>14</v>
      </c>
      <c r="G1037" s="79">
        <f t="shared" si="227"/>
        <v>21</v>
      </c>
      <c r="H1037" s="79">
        <f t="shared" si="228"/>
        <v>21</v>
      </c>
      <c r="I1037" s="80">
        <v>4835.43</v>
      </c>
      <c r="J1037" s="80">
        <f>'Fator aplicado no salr'!$I$33*I1037</f>
        <v>4274.6362045948817</v>
      </c>
      <c r="K1037" s="79">
        <f t="shared" si="229"/>
        <v>21</v>
      </c>
      <c r="L1037" s="92">
        <f t="shared" si="230"/>
        <v>0.29415540272272056</v>
      </c>
      <c r="M1037" s="79">
        <f t="shared" si="231"/>
        <v>60</v>
      </c>
      <c r="N1037" s="79">
        <f>VLOOKUP(D1037,'IBGE 2014'!$A$9:$I$120,3,0)/VLOOKUP(C1037,'IBGE 2014'!$A$9:$I$120,3,0)</f>
        <v>0.88939133636457135</v>
      </c>
      <c r="O1037" s="79">
        <f>VLOOKUP(D1037,'IBGE 2014'!$A$9:$I$120,6,0)</f>
        <v>11.482229001501651</v>
      </c>
      <c r="P1037" s="80">
        <f t="shared" si="232"/>
        <v>166931.55553012525</v>
      </c>
      <c r="Q1037" s="80">
        <f t="shared" si="233"/>
        <v>283815.56384999998</v>
      </c>
      <c r="R1037" s="80">
        <f t="shared" si="234"/>
        <v>-116884.00831987473</v>
      </c>
      <c r="S1037" s="80">
        <f t="shared" si="235"/>
        <v>20</v>
      </c>
      <c r="T1037" s="80">
        <f t="shared" si="236"/>
        <v>0.31180472688608379</v>
      </c>
      <c r="U1037" s="80">
        <f>VLOOKUP(D1037,'IBGE 2014'!$A$9:$I$120,3,0)/VLOOKUP(C1037+1,'IBGE 2014'!$A$9:$I$120,3,0)</f>
        <v>0.89162310837551761</v>
      </c>
      <c r="V1037" s="80">
        <f t="shared" si="237"/>
        <v>177391.46753811254</v>
      </c>
      <c r="W1037" s="80">
        <f t="shared" si="238"/>
        <v>270300.53700000001</v>
      </c>
      <c r="X1037" s="80">
        <f t="shared" si="239"/>
        <v>-92909.06946188747</v>
      </c>
      <c r="Y1037" s="120"/>
    </row>
    <row r="1038" spans="1:25">
      <c r="A1038" s="77">
        <v>1026</v>
      </c>
      <c r="B1038" s="79">
        <v>1</v>
      </c>
      <c r="C1038" s="78">
        <v>53</v>
      </c>
      <c r="D1038" s="78">
        <f t="shared" ref="D1038:D1101" si="240">IF(IF(C1038+G1038&gt;70,70,IF(C1038+G1038&lt;E1038,IF(B1038=1,IF(C1038+G1038&lt;60,60,C1038+G1038),IF(C1038+G1038&lt;55,55,C1038+G1038)),E1038))&lt;C1038,C1038,IF(C1038+G1038&gt;70,70,IF(C1038+G1038&lt;E1038,IF(B1038=1,IF(C1038+G1038&lt;60,60,C1038+G1038),IF(C1038+G1038&lt;55,55,C1038+G1038)),E1038)))</f>
        <v>70</v>
      </c>
      <c r="E1038" s="79">
        <f t="shared" ref="E1038:E1101" si="241">IF(B1038=1,65,60)</f>
        <v>65</v>
      </c>
      <c r="F1038" s="79">
        <v>14</v>
      </c>
      <c r="G1038" s="79">
        <f t="shared" ref="G1038:G1101" si="242">IF(B1038=1,IF(35-F1038&lt;=1,1,35-F1038),IF(30-F1038&lt;=1,1,30-F1038))</f>
        <v>21</v>
      </c>
      <c r="H1038" s="79">
        <f t="shared" ref="H1038:H1101" si="243">D1038-C1038</f>
        <v>17</v>
      </c>
      <c r="I1038" s="80">
        <v>4091.58</v>
      </c>
      <c r="J1038" s="80">
        <f>'Fator aplicado no salr'!$I$33*I1038</f>
        <v>3617.0549469222647</v>
      </c>
      <c r="K1038" s="79">
        <f t="shared" ref="K1038:K1101" si="244">H1038</f>
        <v>17</v>
      </c>
      <c r="L1038" s="92">
        <f t="shared" ref="L1038:L1101" si="245">(1/(1+$F$6))^K1038</f>
        <v>0.37136441859695613</v>
      </c>
      <c r="M1038" s="79">
        <f t="shared" ref="M1038:M1101" si="246">D1038</f>
        <v>70</v>
      </c>
      <c r="N1038" s="79">
        <f>VLOOKUP(D1038,'IBGE 2014'!$A$9:$I$120,3,0)/VLOOKUP(C1038,'IBGE 2014'!$A$9:$I$120,3,0)</f>
        <v>0.80044023808591946</v>
      </c>
      <c r="O1038" s="79">
        <f>VLOOKUP(D1038,'IBGE 2014'!$A$9:$I$120,6,0)</f>
        <v>9.1340168195096396</v>
      </c>
      <c r="P1038" s="80">
        <f t="shared" ref="P1038:P1101" si="247">J1038*L1038*N1038*O1038*13</f>
        <v>127670.17934933091</v>
      </c>
      <c r="Q1038" s="80">
        <f t="shared" ref="Q1038:Q1101" si="248">0.215*I1038*13*H1038+IF(J1038&gt;5839.45,0.11*(J1038-5839.45)*O1038*N1038*L1038*13,0)</f>
        <v>194411.42369999998</v>
      </c>
      <c r="R1038" s="80">
        <f t="shared" ref="R1038:R1101" si="249">P1038-Q1038</f>
        <v>-66741.244350669076</v>
      </c>
      <c r="S1038" s="80">
        <f t="shared" ref="S1038:S1101" si="250">IF(K1038=0,0,K1038-1)</f>
        <v>16</v>
      </c>
      <c r="T1038" s="80">
        <f t="shared" ref="T1038:T1101" si="251">(1/(1+$F$6))^S1038</f>
        <v>0.39364628371277355</v>
      </c>
      <c r="U1038" s="80">
        <f>VLOOKUP(D1038,'IBGE 2014'!$A$9:$I$120,3,0)/VLOOKUP(C1038+1,'IBGE 2014'!$A$9:$I$120,3,0)</f>
        <v>0.80591419118490248</v>
      </c>
      <c r="V1038" s="80">
        <f t="shared" ref="V1038:V1101" si="252">J1038*T1038*U1038*13*O1038</f>
        <v>136255.87108074053</v>
      </c>
      <c r="W1038" s="80">
        <f t="shared" ref="W1038:W1101" si="253">0.215*I1038*13*S1038+IF(J1038&gt;5839.45,0.11*(J1038-5839.45)*O1038*U1038*T1038*13,0)</f>
        <v>182975.45759999999</v>
      </c>
      <c r="X1038" s="80">
        <f t="shared" ref="X1038:X1101" si="254">V1038-W1038</f>
        <v>-46719.586519259465</v>
      </c>
      <c r="Y1038" s="120"/>
    </row>
    <row r="1039" spans="1:25">
      <c r="A1039" s="77">
        <v>1027</v>
      </c>
      <c r="B1039" s="79">
        <v>1</v>
      </c>
      <c r="C1039" s="78">
        <v>50</v>
      </c>
      <c r="D1039" s="78">
        <f t="shared" si="240"/>
        <v>70</v>
      </c>
      <c r="E1039" s="79">
        <f t="shared" si="241"/>
        <v>65</v>
      </c>
      <c r="F1039" s="79">
        <v>14</v>
      </c>
      <c r="G1039" s="79">
        <f t="shared" si="242"/>
        <v>21</v>
      </c>
      <c r="H1039" s="79">
        <f t="shared" si="243"/>
        <v>20</v>
      </c>
      <c r="I1039" s="80">
        <v>3939.98</v>
      </c>
      <c r="J1039" s="80">
        <f>'Fator aplicado no salr'!$I$33*I1039</f>
        <v>3483.0369074476816</v>
      </c>
      <c r="K1039" s="79">
        <f t="shared" si="244"/>
        <v>20</v>
      </c>
      <c r="L1039" s="92">
        <f t="shared" si="245"/>
        <v>0.31180472688608379</v>
      </c>
      <c r="M1039" s="79">
        <f t="shared" si="246"/>
        <v>70</v>
      </c>
      <c r="N1039" s="79">
        <f>VLOOKUP(D1039,'IBGE 2014'!$A$9:$I$120,3,0)/VLOOKUP(C1039,'IBGE 2014'!$A$9:$I$120,3,0)</f>
        <v>0.78638304548291271</v>
      </c>
      <c r="O1039" s="79">
        <f>VLOOKUP(D1039,'IBGE 2014'!$A$9:$I$120,6,0)</f>
        <v>9.1340168195096396</v>
      </c>
      <c r="P1039" s="80">
        <f t="shared" si="247"/>
        <v>101409.83401995967</v>
      </c>
      <c r="Q1039" s="80">
        <f t="shared" si="248"/>
        <v>220244.88199999998</v>
      </c>
      <c r="R1039" s="80">
        <f t="shared" si="249"/>
        <v>-118835.04798004031</v>
      </c>
      <c r="S1039" s="80">
        <f t="shared" si="250"/>
        <v>19</v>
      </c>
      <c r="T1039" s="80">
        <f t="shared" si="251"/>
        <v>0.33051301049924886</v>
      </c>
      <c r="U1039" s="80">
        <f>VLOOKUP(D1039,'IBGE 2014'!$A$9:$I$120,3,0)/VLOOKUP(C1039+1,'IBGE 2014'!$A$9:$I$120,3,0)</f>
        <v>0.79070302512191992</v>
      </c>
      <c r="V1039" s="80">
        <f t="shared" si="252"/>
        <v>108084.94254438045</v>
      </c>
      <c r="W1039" s="80">
        <f t="shared" si="253"/>
        <v>209232.6379</v>
      </c>
      <c r="X1039" s="80">
        <f t="shared" si="254"/>
        <v>-101147.69535561955</v>
      </c>
      <c r="Y1039" s="120"/>
    </row>
    <row r="1040" spans="1:25">
      <c r="A1040" s="77">
        <v>1028</v>
      </c>
      <c r="B1040" s="79">
        <v>1</v>
      </c>
      <c r="C1040" s="78">
        <v>44</v>
      </c>
      <c r="D1040" s="78">
        <f t="shared" si="240"/>
        <v>65</v>
      </c>
      <c r="E1040" s="79">
        <f t="shared" si="241"/>
        <v>65</v>
      </c>
      <c r="F1040" s="79">
        <v>14</v>
      </c>
      <c r="G1040" s="79">
        <f t="shared" si="242"/>
        <v>21</v>
      </c>
      <c r="H1040" s="79">
        <f t="shared" si="243"/>
        <v>21</v>
      </c>
      <c r="I1040" s="80">
        <v>1054.72</v>
      </c>
      <c r="J1040" s="80">
        <f>'Fator aplicado no salr'!$I$33*I1040</f>
        <v>932.39780075615067</v>
      </c>
      <c r="K1040" s="79">
        <f t="shared" si="244"/>
        <v>21</v>
      </c>
      <c r="L1040" s="92">
        <f t="shared" si="245"/>
        <v>0.29415540272272056</v>
      </c>
      <c r="M1040" s="79">
        <f t="shared" si="246"/>
        <v>65</v>
      </c>
      <c r="N1040" s="79">
        <f>VLOOKUP(D1040,'IBGE 2014'!$A$9:$I$120,3,0)/VLOOKUP(C1040,'IBGE 2014'!$A$9:$I$120,3,0)</f>
        <v>0.84519931247146785</v>
      </c>
      <c r="O1040" s="79">
        <f>VLOOKUP(D1040,'IBGE 2014'!$A$9:$I$120,6,0)</f>
        <v>10.361611814973374</v>
      </c>
      <c r="P1040" s="80">
        <f t="shared" si="247"/>
        <v>31225.390282660137</v>
      </c>
      <c r="Q1040" s="80">
        <f t="shared" si="248"/>
        <v>61906.790399999998</v>
      </c>
      <c r="R1040" s="80">
        <f t="shared" si="249"/>
        <v>-30681.400117339861</v>
      </c>
      <c r="S1040" s="80">
        <f t="shared" si="250"/>
        <v>20</v>
      </c>
      <c r="T1040" s="80">
        <f t="shared" si="251"/>
        <v>0.31180472688608379</v>
      </c>
      <c r="U1040" s="80">
        <f>VLOOKUP(D1040,'IBGE 2014'!$A$9:$I$120,3,0)/VLOOKUP(C1040+1,'IBGE 2014'!$A$9:$I$120,3,0)</f>
        <v>0.84816119192951867</v>
      </c>
      <c r="V1040" s="80">
        <f t="shared" si="252"/>
        <v>33214.9040833365</v>
      </c>
      <c r="W1040" s="80">
        <f t="shared" si="253"/>
        <v>58958.847999999998</v>
      </c>
      <c r="X1040" s="80">
        <f t="shared" si="254"/>
        <v>-25743.943916663498</v>
      </c>
      <c r="Y1040" s="120"/>
    </row>
    <row r="1041" spans="1:25">
      <c r="A1041" s="77">
        <v>1029</v>
      </c>
      <c r="B1041" s="79">
        <v>1</v>
      </c>
      <c r="C1041" s="78">
        <v>58</v>
      </c>
      <c r="D1041" s="78">
        <f t="shared" si="240"/>
        <v>70</v>
      </c>
      <c r="E1041" s="79">
        <f t="shared" si="241"/>
        <v>65</v>
      </c>
      <c r="F1041" s="79">
        <v>14</v>
      </c>
      <c r="G1041" s="79">
        <f t="shared" si="242"/>
        <v>21</v>
      </c>
      <c r="H1041" s="79">
        <f t="shared" si="243"/>
        <v>12</v>
      </c>
      <c r="I1041" s="80">
        <v>3626.58</v>
      </c>
      <c r="J1041" s="80">
        <f>'Fator aplicado no salr'!$I$33*I1041</f>
        <v>3205.9837836262145</v>
      </c>
      <c r="K1041" s="79">
        <f t="shared" si="244"/>
        <v>12</v>
      </c>
      <c r="L1041" s="92">
        <f t="shared" si="245"/>
        <v>0.49696936357700011</v>
      </c>
      <c r="M1041" s="79">
        <f t="shared" si="246"/>
        <v>70</v>
      </c>
      <c r="N1041" s="79">
        <f>VLOOKUP(D1041,'IBGE 2014'!$A$9:$I$120,3,0)/VLOOKUP(C1041,'IBGE 2014'!$A$9:$I$120,3,0)</f>
        <v>0.83272330052410848</v>
      </c>
      <c r="O1041" s="79">
        <f>VLOOKUP(D1041,'IBGE 2014'!$A$9:$I$120,6,0)</f>
        <v>9.1340168195096396</v>
      </c>
      <c r="P1041" s="80">
        <f t="shared" si="247"/>
        <v>157542.16677005429</v>
      </c>
      <c r="Q1041" s="80">
        <f t="shared" si="248"/>
        <v>121635.4932</v>
      </c>
      <c r="R1041" s="80">
        <f t="shared" si="249"/>
        <v>35906.673570054292</v>
      </c>
      <c r="S1041" s="80">
        <f t="shared" si="250"/>
        <v>11</v>
      </c>
      <c r="T1041" s="80">
        <f t="shared" si="251"/>
        <v>0.52678752539162021</v>
      </c>
      <c r="U1041" s="80">
        <f>VLOOKUP(D1041,'IBGE 2014'!$A$9:$I$120,3,0)/VLOOKUP(C1041+1,'IBGE 2014'!$A$9:$I$120,3,0)</f>
        <v>0.84086532123529178</v>
      </c>
      <c r="V1041" s="80">
        <f t="shared" si="252"/>
        <v>168627.50118914511</v>
      </c>
      <c r="W1041" s="80">
        <f t="shared" si="253"/>
        <v>111499.20210000001</v>
      </c>
      <c r="X1041" s="80">
        <f t="shared" si="254"/>
        <v>57128.299089145105</v>
      </c>
      <c r="Y1041" s="120"/>
    </row>
    <row r="1042" spans="1:25">
      <c r="A1042" s="77">
        <v>1030</v>
      </c>
      <c r="B1042" s="79">
        <v>2</v>
      </c>
      <c r="C1042" s="78">
        <v>46</v>
      </c>
      <c r="D1042" s="78">
        <f t="shared" si="240"/>
        <v>60</v>
      </c>
      <c r="E1042" s="79">
        <f t="shared" si="241"/>
        <v>60</v>
      </c>
      <c r="F1042" s="79">
        <v>14</v>
      </c>
      <c r="G1042" s="79">
        <f t="shared" si="242"/>
        <v>16</v>
      </c>
      <c r="H1042" s="79">
        <f t="shared" si="243"/>
        <v>14</v>
      </c>
      <c r="I1042" s="80">
        <v>1323.2</v>
      </c>
      <c r="J1042" s="80">
        <f>'Fator aplicado no salr'!$I$33*I1042</f>
        <v>1169.7405661792122</v>
      </c>
      <c r="K1042" s="79">
        <f t="shared" si="244"/>
        <v>14</v>
      </c>
      <c r="L1042" s="92">
        <f t="shared" si="245"/>
        <v>0.44230096437967248</v>
      </c>
      <c r="M1042" s="79">
        <f t="shared" si="246"/>
        <v>60</v>
      </c>
      <c r="N1042" s="79">
        <f>VLOOKUP(D1042,'IBGE 2014'!$A$9:$I$120,3,0)/VLOOKUP(C1042,'IBGE 2014'!$A$9:$I$120,3,0)</f>
        <v>0.90874809831371328</v>
      </c>
      <c r="O1042" s="79">
        <f>VLOOKUP(D1042,'IBGE 2014'!$A$9:$I$120,6,0)</f>
        <v>11.482229001501651</v>
      </c>
      <c r="P1042" s="80">
        <f t="shared" si="247"/>
        <v>70181.15465620895</v>
      </c>
      <c r="Q1042" s="80">
        <f t="shared" si="248"/>
        <v>51776.815999999999</v>
      </c>
      <c r="R1042" s="80">
        <f t="shared" si="249"/>
        <v>18404.338656208951</v>
      </c>
      <c r="S1042" s="80">
        <f t="shared" si="250"/>
        <v>13</v>
      </c>
      <c r="T1042" s="80">
        <f t="shared" si="251"/>
        <v>0.46883902224245294</v>
      </c>
      <c r="U1042" s="80">
        <f>VLOOKUP(D1042,'IBGE 2014'!$A$9:$I$120,3,0)/VLOOKUP(C1042+1,'IBGE 2014'!$A$9:$I$120,3,0)</f>
        <v>0.91245504841360547</v>
      </c>
      <c r="V1042" s="80">
        <f t="shared" si="252"/>
        <v>74695.482640002345</v>
      </c>
      <c r="W1042" s="80">
        <f t="shared" si="253"/>
        <v>48078.472000000002</v>
      </c>
      <c r="X1042" s="80">
        <f t="shared" si="254"/>
        <v>26617.010640002343</v>
      </c>
      <c r="Y1042" s="120"/>
    </row>
    <row r="1043" spans="1:25">
      <c r="A1043" s="77">
        <v>1031</v>
      </c>
      <c r="B1043" s="79">
        <v>1</v>
      </c>
      <c r="C1043" s="78">
        <v>49</v>
      </c>
      <c r="D1043" s="78">
        <f t="shared" si="240"/>
        <v>65</v>
      </c>
      <c r="E1043" s="79">
        <f t="shared" si="241"/>
        <v>65</v>
      </c>
      <c r="F1043" s="79">
        <v>14</v>
      </c>
      <c r="G1043" s="79">
        <f t="shared" si="242"/>
        <v>21</v>
      </c>
      <c r="H1043" s="79">
        <f t="shared" si="243"/>
        <v>16</v>
      </c>
      <c r="I1043" s="80">
        <v>1610.86</v>
      </c>
      <c r="J1043" s="80">
        <f>'Fator aplicado no salr'!$I$33*I1043</f>
        <v>1424.0389120582265</v>
      </c>
      <c r="K1043" s="79">
        <f t="shared" si="244"/>
        <v>16</v>
      </c>
      <c r="L1043" s="92">
        <f t="shared" si="245"/>
        <v>0.39364628371277355</v>
      </c>
      <c r="M1043" s="79">
        <f t="shared" si="246"/>
        <v>65</v>
      </c>
      <c r="N1043" s="79">
        <f>VLOOKUP(D1043,'IBGE 2014'!$A$9:$I$120,3,0)/VLOOKUP(C1043,'IBGE 2014'!$A$9:$I$120,3,0)</f>
        <v>0.86267016730913937</v>
      </c>
      <c r="O1043" s="79">
        <f>VLOOKUP(D1043,'IBGE 2014'!$A$9:$I$120,6,0)</f>
        <v>10.361611814973374</v>
      </c>
      <c r="P1043" s="80">
        <f t="shared" si="247"/>
        <v>65139.356247344142</v>
      </c>
      <c r="Q1043" s="80">
        <f t="shared" si="248"/>
        <v>72037.659199999995</v>
      </c>
      <c r="R1043" s="80">
        <f t="shared" si="249"/>
        <v>-6898.302952655853</v>
      </c>
      <c r="S1043" s="80">
        <f t="shared" si="250"/>
        <v>15</v>
      </c>
      <c r="T1043" s="80">
        <f t="shared" si="251"/>
        <v>0.41726506073553998</v>
      </c>
      <c r="U1043" s="80">
        <f>VLOOKUP(D1043,'IBGE 2014'!$A$9:$I$120,3,0)/VLOOKUP(C1043+1,'IBGE 2014'!$A$9:$I$120,3,0)</f>
        <v>0.86707163383355657</v>
      </c>
      <c r="V1043" s="80">
        <f t="shared" si="252"/>
        <v>69400.008948833332</v>
      </c>
      <c r="W1043" s="80">
        <f t="shared" si="253"/>
        <v>67535.305499999988</v>
      </c>
      <c r="X1043" s="80">
        <f t="shared" si="254"/>
        <v>1864.7034488333447</v>
      </c>
      <c r="Y1043" s="120"/>
    </row>
    <row r="1044" spans="1:25">
      <c r="A1044" s="77">
        <v>1032</v>
      </c>
      <c r="B1044" s="79">
        <v>1</v>
      </c>
      <c r="C1044" s="78">
        <v>47</v>
      </c>
      <c r="D1044" s="78">
        <f t="shared" si="240"/>
        <v>65</v>
      </c>
      <c r="E1044" s="79">
        <f t="shared" si="241"/>
        <v>65</v>
      </c>
      <c r="F1044" s="79">
        <v>14</v>
      </c>
      <c r="G1044" s="79">
        <f t="shared" si="242"/>
        <v>21</v>
      </c>
      <c r="H1044" s="79">
        <f t="shared" si="243"/>
        <v>18</v>
      </c>
      <c r="I1044" s="80">
        <v>3626.58</v>
      </c>
      <c r="J1044" s="80">
        <f>'Fator aplicado no salr'!$I$33*I1044</f>
        <v>3205.9837836262145</v>
      </c>
      <c r="K1044" s="79">
        <f t="shared" si="244"/>
        <v>18</v>
      </c>
      <c r="L1044" s="92">
        <f t="shared" si="245"/>
        <v>0.35034379112920383</v>
      </c>
      <c r="M1044" s="79">
        <f t="shared" si="246"/>
        <v>65</v>
      </c>
      <c r="N1044" s="79">
        <f>VLOOKUP(D1044,'IBGE 2014'!$A$9:$I$120,3,0)/VLOOKUP(C1044,'IBGE 2014'!$A$9:$I$120,3,0)</f>
        <v>0.85484119100844658</v>
      </c>
      <c r="O1044" s="79">
        <f>VLOOKUP(D1044,'IBGE 2014'!$A$9:$I$120,6,0)</f>
        <v>10.361611814973374</v>
      </c>
      <c r="P1044" s="80">
        <f t="shared" si="247"/>
        <v>129333.74627389887</v>
      </c>
      <c r="Q1044" s="80">
        <f t="shared" si="248"/>
        <v>182453.23980000001</v>
      </c>
      <c r="R1044" s="80">
        <f t="shared" si="249"/>
        <v>-53119.493526101141</v>
      </c>
      <c r="S1044" s="80">
        <f t="shared" si="250"/>
        <v>17</v>
      </c>
      <c r="T1044" s="80">
        <f t="shared" si="251"/>
        <v>0.37136441859695613</v>
      </c>
      <c r="U1044" s="80">
        <f>VLOOKUP(D1044,'IBGE 2014'!$A$9:$I$120,3,0)/VLOOKUP(C1044+1,'IBGE 2014'!$A$9:$I$120,3,0)</f>
        <v>0.85860131375862425</v>
      </c>
      <c r="V1044" s="80">
        <f t="shared" si="252"/>
        <v>137696.7946444882</v>
      </c>
      <c r="W1044" s="80">
        <f t="shared" si="253"/>
        <v>172316.94870000001</v>
      </c>
      <c r="X1044" s="80">
        <f t="shared" si="254"/>
        <v>-34620.154055511812</v>
      </c>
      <c r="Y1044" s="120"/>
    </row>
    <row r="1045" spans="1:25">
      <c r="A1045" s="77">
        <v>1033</v>
      </c>
      <c r="B1045" s="79">
        <v>1</v>
      </c>
      <c r="C1045" s="78">
        <v>54</v>
      </c>
      <c r="D1045" s="78">
        <f t="shared" si="240"/>
        <v>70</v>
      </c>
      <c r="E1045" s="79">
        <f t="shared" si="241"/>
        <v>65</v>
      </c>
      <c r="F1045" s="79">
        <v>14</v>
      </c>
      <c r="G1045" s="79">
        <f t="shared" si="242"/>
        <v>21</v>
      </c>
      <c r="H1045" s="79">
        <f t="shared" si="243"/>
        <v>16</v>
      </c>
      <c r="I1045" s="80">
        <v>3939.98</v>
      </c>
      <c r="J1045" s="80">
        <f>'Fator aplicado no salr'!$I$33*I1045</f>
        <v>3483.0369074476816</v>
      </c>
      <c r="K1045" s="79">
        <f t="shared" si="244"/>
        <v>16</v>
      </c>
      <c r="L1045" s="92">
        <f t="shared" si="245"/>
        <v>0.39364628371277355</v>
      </c>
      <c r="M1045" s="79">
        <f t="shared" si="246"/>
        <v>70</v>
      </c>
      <c r="N1045" s="79">
        <f>VLOOKUP(D1045,'IBGE 2014'!$A$9:$I$120,3,0)/VLOOKUP(C1045,'IBGE 2014'!$A$9:$I$120,3,0)</f>
        <v>0.80591419118490248</v>
      </c>
      <c r="O1045" s="79">
        <f>VLOOKUP(D1045,'IBGE 2014'!$A$9:$I$120,6,0)</f>
        <v>9.1340168195096396</v>
      </c>
      <c r="P1045" s="80">
        <f t="shared" si="247"/>
        <v>131207.35924525396</v>
      </c>
      <c r="Q1045" s="80">
        <f t="shared" si="248"/>
        <v>176195.9056</v>
      </c>
      <c r="R1045" s="80">
        <f t="shared" si="249"/>
        <v>-44988.546354746039</v>
      </c>
      <c r="S1045" s="80">
        <f t="shared" si="250"/>
        <v>15</v>
      </c>
      <c r="T1045" s="80">
        <f t="shared" si="251"/>
        <v>0.41726506073553998</v>
      </c>
      <c r="U1045" s="80">
        <f>VLOOKUP(D1045,'IBGE 2014'!$A$9:$I$120,3,0)/VLOOKUP(C1045+1,'IBGE 2014'!$A$9:$I$120,3,0)</f>
        <v>0.81183466248225811</v>
      </c>
      <c r="V1045" s="80">
        <f t="shared" si="252"/>
        <v>140101.51995777123</v>
      </c>
      <c r="W1045" s="80">
        <f t="shared" si="253"/>
        <v>165183.66149999999</v>
      </c>
      <c r="X1045" s="80">
        <f t="shared" si="254"/>
        <v>-25082.141542228754</v>
      </c>
      <c r="Y1045" s="120"/>
    </row>
    <row r="1046" spans="1:25">
      <c r="A1046" s="77">
        <v>1034</v>
      </c>
      <c r="B1046" s="79">
        <v>1</v>
      </c>
      <c r="C1046" s="78">
        <v>47</v>
      </c>
      <c r="D1046" s="78">
        <f t="shared" si="240"/>
        <v>65</v>
      </c>
      <c r="E1046" s="79">
        <f t="shared" si="241"/>
        <v>65</v>
      </c>
      <c r="F1046" s="79">
        <v>14</v>
      </c>
      <c r="G1046" s="79">
        <f t="shared" si="242"/>
        <v>21</v>
      </c>
      <c r="H1046" s="79">
        <f t="shared" si="243"/>
        <v>18</v>
      </c>
      <c r="I1046" s="80">
        <v>3939.98</v>
      </c>
      <c r="J1046" s="80">
        <f>'Fator aplicado no salr'!$I$33*I1046</f>
        <v>3483.0369074476816</v>
      </c>
      <c r="K1046" s="79">
        <f t="shared" si="244"/>
        <v>18</v>
      </c>
      <c r="L1046" s="92">
        <f t="shared" si="245"/>
        <v>0.35034379112920383</v>
      </c>
      <c r="M1046" s="79">
        <f t="shared" si="246"/>
        <v>65</v>
      </c>
      <c r="N1046" s="79">
        <f>VLOOKUP(D1046,'IBGE 2014'!$A$9:$I$120,3,0)/VLOOKUP(C1046,'IBGE 2014'!$A$9:$I$120,3,0)</f>
        <v>0.85484119100844658</v>
      </c>
      <c r="O1046" s="79">
        <f>VLOOKUP(D1046,'IBGE 2014'!$A$9:$I$120,6,0)</f>
        <v>10.361611814973374</v>
      </c>
      <c r="P1046" s="80">
        <f t="shared" si="247"/>
        <v>140510.44610741691</v>
      </c>
      <c r="Q1046" s="80">
        <f t="shared" si="248"/>
        <v>198220.39379999999</v>
      </c>
      <c r="R1046" s="80">
        <f t="shared" si="249"/>
        <v>-57709.947692583082</v>
      </c>
      <c r="S1046" s="80">
        <f t="shared" si="250"/>
        <v>17</v>
      </c>
      <c r="T1046" s="80">
        <f t="shared" si="251"/>
        <v>0.37136441859695613</v>
      </c>
      <c r="U1046" s="80">
        <f>VLOOKUP(D1046,'IBGE 2014'!$A$9:$I$120,3,0)/VLOOKUP(C1046+1,'IBGE 2014'!$A$9:$I$120,3,0)</f>
        <v>0.85860131375862425</v>
      </c>
      <c r="V1046" s="80">
        <f t="shared" si="252"/>
        <v>149596.20826326477</v>
      </c>
      <c r="W1046" s="80">
        <f t="shared" si="253"/>
        <v>187208.14970000001</v>
      </c>
      <c r="X1046" s="80">
        <f t="shared" si="254"/>
        <v>-37611.941436735244</v>
      </c>
      <c r="Y1046" s="120"/>
    </row>
    <row r="1047" spans="1:25">
      <c r="A1047" s="77">
        <v>1035</v>
      </c>
      <c r="B1047" s="79">
        <v>1</v>
      </c>
      <c r="C1047" s="78">
        <v>43</v>
      </c>
      <c r="D1047" s="78">
        <f t="shared" si="240"/>
        <v>64</v>
      </c>
      <c r="E1047" s="79">
        <f t="shared" si="241"/>
        <v>65</v>
      </c>
      <c r="F1047" s="79">
        <v>14</v>
      </c>
      <c r="G1047" s="79">
        <f t="shared" si="242"/>
        <v>21</v>
      </c>
      <c r="H1047" s="79">
        <f t="shared" si="243"/>
        <v>21</v>
      </c>
      <c r="I1047" s="80">
        <v>4127.08</v>
      </c>
      <c r="J1047" s="80">
        <f>'Fator aplicado no salr'!$I$33*I1047</f>
        <v>3648.4377991738984</v>
      </c>
      <c r="K1047" s="79">
        <f t="shared" si="244"/>
        <v>21</v>
      </c>
      <c r="L1047" s="92">
        <f t="shared" si="245"/>
        <v>0.29415540272272056</v>
      </c>
      <c r="M1047" s="79">
        <f t="shared" si="246"/>
        <v>64</v>
      </c>
      <c r="N1047" s="79">
        <f>VLOOKUP(D1047,'IBGE 2014'!$A$9:$I$120,3,0)/VLOOKUP(C1047,'IBGE 2014'!$A$9:$I$120,3,0)</f>
        <v>0.85532011511920902</v>
      </c>
      <c r="O1047" s="79">
        <f>VLOOKUP(D1047,'IBGE 2014'!$A$9:$I$120,6,0)</f>
        <v>10.595687644814832</v>
      </c>
      <c r="P1047" s="80">
        <f t="shared" si="247"/>
        <v>126440.13796795729</v>
      </c>
      <c r="Q1047" s="80">
        <f t="shared" si="248"/>
        <v>242238.96059999999</v>
      </c>
      <c r="R1047" s="80">
        <f t="shared" si="249"/>
        <v>-115798.82263204271</v>
      </c>
      <c r="S1047" s="80">
        <f t="shared" si="250"/>
        <v>20</v>
      </c>
      <c r="T1047" s="80">
        <f t="shared" si="251"/>
        <v>0.31180472688608379</v>
      </c>
      <c r="U1047" s="80">
        <f>VLOOKUP(D1047,'IBGE 2014'!$A$9:$I$120,3,0)/VLOOKUP(C1047+1,'IBGE 2014'!$A$9:$I$120,3,0)</f>
        <v>0.85810126438644807</v>
      </c>
      <c r="V1047" s="80">
        <f t="shared" si="252"/>
        <v>134462.3454565219</v>
      </c>
      <c r="W1047" s="80">
        <f t="shared" si="253"/>
        <v>230703.772</v>
      </c>
      <c r="X1047" s="80">
        <f t="shared" si="254"/>
        <v>-96241.426543478097</v>
      </c>
      <c r="Y1047" s="120"/>
    </row>
    <row r="1048" spans="1:25">
      <c r="A1048" s="77">
        <v>1036</v>
      </c>
      <c r="B1048" s="79">
        <v>1</v>
      </c>
      <c r="C1048" s="78">
        <v>49</v>
      </c>
      <c r="D1048" s="78">
        <f t="shared" si="240"/>
        <v>65</v>
      </c>
      <c r="E1048" s="79">
        <f t="shared" si="241"/>
        <v>65</v>
      </c>
      <c r="F1048" s="79">
        <v>14</v>
      </c>
      <c r="G1048" s="79">
        <f t="shared" si="242"/>
        <v>21</v>
      </c>
      <c r="H1048" s="79">
        <f t="shared" si="243"/>
        <v>16</v>
      </c>
      <c r="I1048" s="80">
        <v>5714.51</v>
      </c>
      <c r="J1048" s="80">
        <f>'Fator aplicado no salr'!$I$33*I1048</f>
        <v>5051.7640287460472</v>
      </c>
      <c r="K1048" s="79">
        <f t="shared" si="244"/>
        <v>16</v>
      </c>
      <c r="L1048" s="92">
        <f t="shared" si="245"/>
        <v>0.39364628371277355</v>
      </c>
      <c r="M1048" s="79">
        <f t="shared" si="246"/>
        <v>65</v>
      </c>
      <c r="N1048" s="79">
        <f>VLOOKUP(D1048,'IBGE 2014'!$A$9:$I$120,3,0)/VLOOKUP(C1048,'IBGE 2014'!$A$9:$I$120,3,0)</f>
        <v>0.86267016730913937</v>
      </c>
      <c r="O1048" s="79">
        <f>VLOOKUP(D1048,'IBGE 2014'!$A$9:$I$120,6,0)</f>
        <v>10.361611814973374</v>
      </c>
      <c r="P1048" s="80">
        <f t="shared" si="247"/>
        <v>231081.22535106129</v>
      </c>
      <c r="Q1048" s="80">
        <f t="shared" si="248"/>
        <v>255552.88720000003</v>
      </c>
      <c r="R1048" s="80">
        <f t="shared" si="249"/>
        <v>-24471.661848938733</v>
      </c>
      <c r="S1048" s="80">
        <f t="shared" si="250"/>
        <v>15</v>
      </c>
      <c r="T1048" s="80">
        <f t="shared" si="251"/>
        <v>0.41726506073553998</v>
      </c>
      <c r="U1048" s="80">
        <f>VLOOKUP(D1048,'IBGE 2014'!$A$9:$I$120,3,0)/VLOOKUP(C1048+1,'IBGE 2014'!$A$9:$I$120,3,0)</f>
        <v>0.86707163383355657</v>
      </c>
      <c r="V1048" s="80">
        <f t="shared" si="252"/>
        <v>246195.84888705268</v>
      </c>
      <c r="W1048" s="80">
        <f t="shared" si="253"/>
        <v>239580.83175000001</v>
      </c>
      <c r="X1048" s="80">
        <f t="shared" si="254"/>
        <v>6615.0171370526659</v>
      </c>
      <c r="Y1048" s="120"/>
    </row>
    <row r="1049" spans="1:25">
      <c r="A1049" s="77">
        <v>1037</v>
      </c>
      <c r="B1049" s="79">
        <v>2</v>
      </c>
      <c r="C1049" s="78">
        <v>35</v>
      </c>
      <c r="D1049" s="78">
        <f t="shared" si="240"/>
        <v>55</v>
      </c>
      <c r="E1049" s="79">
        <f t="shared" si="241"/>
        <v>60</v>
      </c>
      <c r="F1049" s="79">
        <v>13</v>
      </c>
      <c r="G1049" s="79">
        <f t="shared" si="242"/>
        <v>17</v>
      </c>
      <c r="H1049" s="79">
        <f t="shared" si="243"/>
        <v>20</v>
      </c>
      <c r="I1049" s="80">
        <v>2588.87</v>
      </c>
      <c r="J1049" s="80">
        <f>'Fator aplicado no salr'!$I$33*I1049</f>
        <v>2288.6232312306352</v>
      </c>
      <c r="K1049" s="79">
        <f t="shared" si="244"/>
        <v>20</v>
      </c>
      <c r="L1049" s="92">
        <f t="shared" si="245"/>
        <v>0.31180472688608379</v>
      </c>
      <c r="M1049" s="79">
        <f t="shared" si="246"/>
        <v>55</v>
      </c>
      <c r="N1049" s="79">
        <f>VLOOKUP(D1049,'IBGE 2014'!$A$9:$I$120,3,0)/VLOOKUP(C1049,'IBGE 2014'!$A$9:$I$120,3,0)</f>
        <v>0.92265120953569657</v>
      </c>
      <c r="O1049" s="79">
        <f>VLOOKUP(D1049,'IBGE 2014'!$A$9:$I$120,6,0)</f>
        <v>12.461864196915771</v>
      </c>
      <c r="P1049" s="80">
        <f t="shared" si="247"/>
        <v>106664.74972584426</v>
      </c>
      <c r="Q1049" s="80">
        <f t="shared" si="248"/>
        <v>144717.83299999998</v>
      </c>
      <c r="R1049" s="80">
        <f t="shared" si="249"/>
        <v>-38053.083274155724</v>
      </c>
      <c r="S1049" s="80">
        <f t="shared" si="250"/>
        <v>19</v>
      </c>
      <c r="T1049" s="80">
        <f t="shared" si="251"/>
        <v>0.33051301049924886</v>
      </c>
      <c r="U1049" s="80">
        <f>VLOOKUP(D1049,'IBGE 2014'!$A$9:$I$120,3,0)/VLOOKUP(C1049+1,'IBGE 2014'!$A$9:$I$120,3,0)</f>
        <v>0.92456057143407677</v>
      </c>
      <c r="V1049" s="80">
        <f t="shared" si="252"/>
        <v>113298.61403260748</v>
      </c>
      <c r="W1049" s="80">
        <f t="shared" si="253"/>
        <v>137481.94134999998</v>
      </c>
      <c r="X1049" s="80">
        <f t="shared" si="254"/>
        <v>-24183.327317392497</v>
      </c>
      <c r="Y1049" s="120"/>
    </row>
    <row r="1050" spans="1:25">
      <c r="A1050" s="77">
        <v>1038</v>
      </c>
      <c r="B1050" s="79">
        <v>2</v>
      </c>
      <c r="C1050" s="78">
        <v>37</v>
      </c>
      <c r="D1050" s="78">
        <f t="shared" si="240"/>
        <v>55</v>
      </c>
      <c r="E1050" s="79">
        <f t="shared" si="241"/>
        <v>60</v>
      </c>
      <c r="F1050" s="79">
        <v>13</v>
      </c>
      <c r="G1050" s="79">
        <f t="shared" si="242"/>
        <v>17</v>
      </c>
      <c r="H1050" s="79">
        <f t="shared" si="243"/>
        <v>18</v>
      </c>
      <c r="I1050" s="80">
        <v>1150.5999999999999</v>
      </c>
      <c r="J1050" s="80">
        <f>'Fator aplicado no salr'!$I$33*I1050</f>
        <v>1017.1580225557749</v>
      </c>
      <c r="K1050" s="79">
        <f t="shared" si="244"/>
        <v>18</v>
      </c>
      <c r="L1050" s="92">
        <f t="shared" si="245"/>
        <v>0.35034379112920383</v>
      </c>
      <c r="M1050" s="79">
        <f t="shared" si="246"/>
        <v>55</v>
      </c>
      <c r="N1050" s="79">
        <f>VLOOKUP(D1050,'IBGE 2014'!$A$9:$I$120,3,0)/VLOOKUP(C1050,'IBGE 2014'!$A$9:$I$120,3,0)</f>
        <v>0.92655312851652682</v>
      </c>
      <c r="O1050" s="79">
        <f>VLOOKUP(D1050,'IBGE 2014'!$A$9:$I$120,6,0)</f>
        <v>12.461864196915771</v>
      </c>
      <c r="P1050" s="80">
        <f t="shared" si="247"/>
        <v>53490.855942726586</v>
      </c>
      <c r="Q1050" s="80">
        <f t="shared" si="248"/>
        <v>57886.685999999994</v>
      </c>
      <c r="R1050" s="80">
        <f t="shared" si="249"/>
        <v>-4395.8300572734079</v>
      </c>
      <c r="S1050" s="80">
        <f t="shared" si="250"/>
        <v>17</v>
      </c>
      <c r="T1050" s="80">
        <f t="shared" si="251"/>
        <v>0.37136441859695613</v>
      </c>
      <c r="U1050" s="80">
        <f>VLOOKUP(D1050,'IBGE 2014'!$A$9:$I$120,3,0)/VLOOKUP(C1050+1,'IBGE 2014'!$A$9:$I$120,3,0)</f>
        <v>0.92864317462322288</v>
      </c>
      <c r="V1050" s="80">
        <f t="shared" si="252"/>
        <v>56828.207419501414</v>
      </c>
      <c r="W1050" s="80">
        <f t="shared" si="253"/>
        <v>54670.758999999991</v>
      </c>
      <c r="X1050" s="80">
        <f t="shared" si="254"/>
        <v>2157.4484195014229</v>
      </c>
      <c r="Y1050" s="120"/>
    </row>
    <row r="1051" spans="1:25">
      <c r="A1051" s="77">
        <v>1039</v>
      </c>
      <c r="B1051" s="79">
        <v>2</v>
      </c>
      <c r="C1051" s="78">
        <v>40</v>
      </c>
      <c r="D1051" s="78">
        <f t="shared" si="240"/>
        <v>57</v>
      </c>
      <c r="E1051" s="79">
        <f t="shared" si="241"/>
        <v>60</v>
      </c>
      <c r="F1051" s="79">
        <v>13</v>
      </c>
      <c r="G1051" s="79">
        <f t="shared" si="242"/>
        <v>17</v>
      </c>
      <c r="H1051" s="79">
        <f t="shared" si="243"/>
        <v>17</v>
      </c>
      <c r="I1051" s="80">
        <v>2397.1</v>
      </c>
      <c r="J1051" s="80">
        <f>'Fator aplicado no salr'!$I$33*I1051</f>
        <v>2119.0939473913159</v>
      </c>
      <c r="K1051" s="79">
        <f t="shared" si="244"/>
        <v>17</v>
      </c>
      <c r="L1051" s="92">
        <f t="shared" si="245"/>
        <v>0.37136441859695613</v>
      </c>
      <c r="M1051" s="79">
        <f t="shared" si="246"/>
        <v>57</v>
      </c>
      <c r="N1051" s="79">
        <f>VLOOKUP(D1051,'IBGE 2014'!$A$9:$I$120,3,0)/VLOOKUP(C1051,'IBGE 2014'!$A$9:$I$120,3,0)</f>
        <v>0.91807220593173522</v>
      </c>
      <c r="O1051" s="79">
        <f>VLOOKUP(D1051,'IBGE 2014'!$A$9:$I$120,6,0)</f>
        <v>12.086645895133593</v>
      </c>
      <c r="P1051" s="80">
        <f t="shared" si="247"/>
        <v>113521.07423097172</v>
      </c>
      <c r="Q1051" s="80">
        <f t="shared" si="248"/>
        <v>113898.20649999999</v>
      </c>
      <c r="R1051" s="80">
        <f t="shared" si="249"/>
        <v>-377.13226902826864</v>
      </c>
      <c r="S1051" s="80">
        <f t="shared" si="250"/>
        <v>16</v>
      </c>
      <c r="T1051" s="80">
        <f t="shared" si="251"/>
        <v>0.39364628371277355</v>
      </c>
      <c r="U1051" s="80">
        <f>VLOOKUP(D1051,'IBGE 2014'!$A$9:$I$120,3,0)/VLOOKUP(C1051+1,'IBGE 2014'!$A$9:$I$120,3,0)</f>
        <v>0.92051493064738776</v>
      </c>
      <c r="V1051" s="80">
        <f t="shared" si="252"/>
        <v>120652.50824872551</v>
      </c>
      <c r="W1051" s="80">
        <f t="shared" si="253"/>
        <v>107198.31199999999</v>
      </c>
      <c r="X1051" s="80">
        <f t="shared" si="254"/>
        <v>13454.196248725522</v>
      </c>
      <c r="Y1051" s="120"/>
    </row>
    <row r="1052" spans="1:25">
      <c r="A1052" s="77">
        <v>1040</v>
      </c>
      <c r="B1052" s="79">
        <v>2</v>
      </c>
      <c r="C1052" s="78">
        <v>48</v>
      </c>
      <c r="D1052" s="78">
        <f t="shared" si="240"/>
        <v>60</v>
      </c>
      <c r="E1052" s="79">
        <f t="shared" si="241"/>
        <v>60</v>
      </c>
      <c r="F1052" s="79">
        <v>13</v>
      </c>
      <c r="G1052" s="79">
        <f t="shared" si="242"/>
        <v>17</v>
      </c>
      <c r="H1052" s="79">
        <f t="shared" si="243"/>
        <v>12</v>
      </c>
      <c r="I1052" s="80">
        <v>2492.98</v>
      </c>
      <c r="J1052" s="80">
        <f>'Fator aplicado no salr'!$I$33*I1052</f>
        <v>2203.8541691909404</v>
      </c>
      <c r="K1052" s="79">
        <f t="shared" si="244"/>
        <v>12</v>
      </c>
      <c r="L1052" s="92">
        <f t="shared" si="245"/>
        <v>0.49696936357700011</v>
      </c>
      <c r="M1052" s="79">
        <f t="shared" si="246"/>
        <v>60</v>
      </c>
      <c r="N1052" s="79">
        <f>VLOOKUP(D1052,'IBGE 2014'!$A$9:$I$120,3,0)/VLOOKUP(C1052,'IBGE 2014'!$A$9:$I$120,3,0)</f>
        <v>0.91646859270948466</v>
      </c>
      <c r="O1052" s="79">
        <f>VLOOKUP(D1052,'IBGE 2014'!$A$9:$I$120,6,0)</f>
        <v>11.482229001501651</v>
      </c>
      <c r="P1052" s="80">
        <f t="shared" si="247"/>
        <v>149830.28760053287</v>
      </c>
      <c r="Q1052" s="80">
        <f t="shared" si="248"/>
        <v>83614.549199999994</v>
      </c>
      <c r="R1052" s="80">
        <f t="shared" si="249"/>
        <v>66215.738400532879</v>
      </c>
      <c r="S1052" s="80">
        <f t="shared" si="250"/>
        <v>11</v>
      </c>
      <c r="T1052" s="80">
        <f t="shared" si="251"/>
        <v>0.52678752539162021</v>
      </c>
      <c r="U1052" s="80">
        <f>VLOOKUP(D1052,'IBGE 2014'!$A$9:$I$120,3,0)/VLOOKUP(C1052+1,'IBGE 2014'!$A$9:$I$120,3,0)</f>
        <v>0.92081167538083242</v>
      </c>
      <c r="V1052" s="80">
        <f t="shared" si="252"/>
        <v>159572.74259096329</v>
      </c>
      <c r="W1052" s="80">
        <f t="shared" si="253"/>
        <v>76646.670099999988</v>
      </c>
      <c r="X1052" s="80">
        <f t="shared" si="254"/>
        <v>82926.072490963299</v>
      </c>
      <c r="Y1052" s="120"/>
    </row>
    <row r="1053" spans="1:25">
      <c r="A1053" s="77">
        <v>1041</v>
      </c>
      <c r="B1053" s="79">
        <v>1</v>
      </c>
      <c r="C1053" s="78">
        <v>54</v>
      </c>
      <c r="D1053" s="78">
        <f t="shared" si="240"/>
        <v>70</v>
      </c>
      <c r="E1053" s="79">
        <f t="shared" si="241"/>
        <v>65</v>
      </c>
      <c r="F1053" s="79">
        <v>13</v>
      </c>
      <c r="G1053" s="79">
        <f t="shared" si="242"/>
        <v>22</v>
      </c>
      <c r="H1053" s="79">
        <f t="shared" si="243"/>
        <v>16</v>
      </c>
      <c r="I1053" s="80">
        <v>1102.6600000000001</v>
      </c>
      <c r="J1053" s="80">
        <f>'Fator aplicado no salr'!$I$33*I1053</f>
        <v>974.77791165596284</v>
      </c>
      <c r="K1053" s="79">
        <f t="shared" si="244"/>
        <v>16</v>
      </c>
      <c r="L1053" s="92">
        <f t="shared" si="245"/>
        <v>0.39364628371277355</v>
      </c>
      <c r="M1053" s="79">
        <f t="shared" si="246"/>
        <v>70</v>
      </c>
      <c r="N1053" s="79">
        <f>VLOOKUP(D1053,'IBGE 2014'!$A$9:$I$120,3,0)/VLOOKUP(C1053,'IBGE 2014'!$A$9:$I$120,3,0)</f>
        <v>0.80591419118490248</v>
      </c>
      <c r="O1053" s="79">
        <f>VLOOKUP(D1053,'IBGE 2014'!$A$9:$I$120,6,0)</f>
        <v>9.1340168195096396</v>
      </c>
      <c r="P1053" s="80">
        <f t="shared" si="247"/>
        <v>36720.264251435721</v>
      </c>
      <c r="Q1053" s="80">
        <f t="shared" si="248"/>
        <v>49310.955200000004</v>
      </c>
      <c r="R1053" s="80">
        <f t="shared" si="249"/>
        <v>-12590.690948564283</v>
      </c>
      <c r="S1053" s="80">
        <f t="shared" si="250"/>
        <v>15</v>
      </c>
      <c r="T1053" s="80">
        <f t="shared" si="251"/>
        <v>0.41726506073553998</v>
      </c>
      <c r="U1053" s="80">
        <f>VLOOKUP(D1053,'IBGE 2014'!$A$9:$I$120,3,0)/VLOOKUP(C1053+1,'IBGE 2014'!$A$9:$I$120,3,0)</f>
        <v>0.81183466248225811</v>
      </c>
      <c r="V1053" s="80">
        <f t="shared" si="252"/>
        <v>39209.422889617716</v>
      </c>
      <c r="W1053" s="80">
        <f t="shared" si="253"/>
        <v>46229.020500000006</v>
      </c>
      <c r="X1053" s="80">
        <f t="shared" si="254"/>
        <v>-7019.5976103822904</v>
      </c>
      <c r="Y1053" s="120"/>
    </row>
    <row r="1054" spans="1:25">
      <c r="A1054" s="77">
        <v>1042</v>
      </c>
      <c r="B1054" s="79">
        <v>1</v>
      </c>
      <c r="C1054" s="78">
        <v>35</v>
      </c>
      <c r="D1054" s="78">
        <f t="shared" si="240"/>
        <v>60</v>
      </c>
      <c r="E1054" s="79">
        <f t="shared" si="241"/>
        <v>65</v>
      </c>
      <c r="F1054" s="79">
        <v>13</v>
      </c>
      <c r="G1054" s="79">
        <f t="shared" si="242"/>
        <v>22</v>
      </c>
      <c r="H1054" s="79">
        <f t="shared" si="243"/>
        <v>25</v>
      </c>
      <c r="I1054" s="80">
        <v>1054.72</v>
      </c>
      <c r="J1054" s="80">
        <f>'Fator aplicado no salr'!$I$33*I1054</f>
        <v>932.39780075615067</v>
      </c>
      <c r="K1054" s="79">
        <f t="shared" si="244"/>
        <v>25</v>
      </c>
      <c r="L1054" s="92">
        <f t="shared" si="245"/>
        <v>0.23299863050389483</v>
      </c>
      <c r="M1054" s="79">
        <f t="shared" si="246"/>
        <v>60</v>
      </c>
      <c r="N1054" s="79">
        <f>VLOOKUP(D1054,'IBGE 2014'!$A$9:$I$120,3,0)/VLOOKUP(C1054,'IBGE 2014'!$A$9:$I$120,3,0)</f>
        <v>0.88156029257512269</v>
      </c>
      <c r="O1054" s="79">
        <f>VLOOKUP(D1054,'IBGE 2014'!$A$9:$I$120,6,0)</f>
        <v>11.482229001501651</v>
      </c>
      <c r="P1054" s="80">
        <f t="shared" si="247"/>
        <v>28587.50053333267</v>
      </c>
      <c r="Q1054" s="80">
        <f t="shared" si="248"/>
        <v>73698.559999999998</v>
      </c>
      <c r="R1054" s="80">
        <f t="shared" si="249"/>
        <v>-45111.059466667328</v>
      </c>
      <c r="S1054" s="80">
        <f t="shared" si="250"/>
        <v>24</v>
      </c>
      <c r="T1054" s="80">
        <f t="shared" si="251"/>
        <v>0.24697854833412852</v>
      </c>
      <c r="U1054" s="80">
        <f>VLOOKUP(D1054,'IBGE 2014'!$A$9:$I$120,3,0)/VLOOKUP(C1054+1,'IBGE 2014'!$A$9:$I$120,3,0)</f>
        <v>0.88338461970586457</v>
      </c>
      <c r="V1054" s="80">
        <f t="shared" si="252"/>
        <v>30365.459980057924</v>
      </c>
      <c r="W1054" s="80">
        <f t="shared" si="253"/>
        <v>70750.617599999998</v>
      </c>
      <c r="X1054" s="80">
        <f t="shared" si="254"/>
        <v>-40385.157619942074</v>
      </c>
      <c r="Y1054" s="120"/>
    </row>
    <row r="1055" spans="1:25">
      <c r="A1055" s="77">
        <v>1043</v>
      </c>
      <c r="B1055" s="79">
        <v>2</v>
      </c>
      <c r="C1055" s="78">
        <v>47</v>
      </c>
      <c r="D1055" s="78">
        <f t="shared" si="240"/>
        <v>60</v>
      </c>
      <c r="E1055" s="79">
        <f t="shared" si="241"/>
        <v>60</v>
      </c>
      <c r="F1055" s="79">
        <v>13</v>
      </c>
      <c r="G1055" s="79">
        <f t="shared" si="242"/>
        <v>17</v>
      </c>
      <c r="H1055" s="79">
        <f t="shared" si="243"/>
        <v>13</v>
      </c>
      <c r="I1055" s="80">
        <v>2492.98</v>
      </c>
      <c r="J1055" s="80">
        <f>'Fator aplicado no salr'!$I$33*I1055</f>
        <v>2203.8541691909404</v>
      </c>
      <c r="K1055" s="79">
        <f t="shared" si="244"/>
        <v>13</v>
      </c>
      <c r="L1055" s="92">
        <f t="shared" si="245"/>
        <v>0.46883902224245294</v>
      </c>
      <c r="M1055" s="79">
        <f t="shared" si="246"/>
        <v>60</v>
      </c>
      <c r="N1055" s="79">
        <f>VLOOKUP(D1055,'IBGE 2014'!$A$9:$I$120,3,0)/VLOOKUP(C1055,'IBGE 2014'!$A$9:$I$120,3,0)</f>
        <v>0.91245504841360547</v>
      </c>
      <c r="O1055" s="79">
        <f>VLOOKUP(D1055,'IBGE 2014'!$A$9:$I$120,6,0)</f>
        <v>11.482229001501651</v>
      </c>
      <c r="P1055" s="80">
        <f t="shared" si="247"/>
        <v>140730.308579106</v>
      </c>
      <c r="Q1055" s="80">
        <f t="shared" si="248"/>
        <v>90582.428299999985</v>
      </c>
      <c r="R1055" s="80">
        <f t="shared" si="249"/>
        <v>50147.880279106015</v>
      </c>
      <c r="S1055" s="80">
        <f t="shared" si="250"/>
        <v>12</v>
      </c>
      <c r="T1055" s="80">
        <f t="shared" si="251"/>
        <v>0.49696936357700011</v>
      </c>
      <c r="U1055" s="80">
        <f>VLOOKUP(D1055,'IBGE 2014'!$A$9:$I$120,3,0)/VLOOKUP(C1055+1,'IBGE 2014'!$A$9:$I$120,3,0)</f>
        <v>0.91646859270948466</v>
      </c>
      <c r="V1055" s="80">
        <f t="shared" si="252"/>
        <v>149830.28760053284</v>
      </c>
      <c r="W1055" s="80">
        <f t="shared" si="253"/>
        <v>83614.549199999994</v>
      </c>
      <c r="X1055" s="80">
        <f t="shared" si="254"/>
        <v>66215.738400532849</v>
      </c>
      <c r="Y1055" s="120"/>
    </row>
    <row r="1056" spans="1:25">
      <c r="A1056" s="77">
        <v>1044</v>
      </c>
      <c r="B1056" s="79">
        <v>1</v>
      </c>
      <c r="C1056" s="78">
        <v>63</v>
      </c>
      <c r="D1056" s="78">
        <f t="shared" si="240"/>
        <v>70</v>
      </c>
      <c r="E1056" s="79">
        <f t="shared" si="241"/>
        <v>65</v>
      </c>
      <c r="F1056" s="79">
        <v>13</v>
      </c>
      <c r="G1056" s="79">
        <f t="shared" si="242"/>
        <v>22</v>
      </c>
      <c r="H1056" s="79">
        <f t="shared" si="243"/>
        <v>7</v>
      </c>
      <c r="I1056" s="80">
        <v>1102.6600000000001</v>
      </c>
      <c r="J1056" s="80">
        <f>'Fator aplicado no salr'!$I$33*I1056</f>
        <v>974.77791165596284</v>
      </c>
      <c r="K1056" s="79">
        <f t="shared" si="244"/>
        <v>7</v>
      </c>
      <c r="L1056" s="92">
        <f t="shared" si="245"/>
        <v>0.66505711362233577</v>
      </c>
      <c r="M1056" s="79">
        <f t="shared" si="246"/>
        <v>70</v>
      </c>
      <c r="N1056" s="79">
        <f>VLOOKUP(D1056,'IBGE 2014'!$A$9:$I$120,3,0)/VLOOKUP(C1056,'IBGE 2014'!$A$9:$I$120,3,0)</f>
        <v>0.88090641113249846</v>
      </c>
      <c r="O1056" s="79">
        <f>VLOOKUP(D1056,'IBGE 2014'!$A$9:$I$120,6,0)</f>
        <v>9.1340168195096396</v>
      </c>
      <c r="P1056" s="80">
        <f t="shared" si="247"/>
        <v>67810.906915361687</v>
      </c>
      <c r="Q1056" s="80">
        <f t="shared" si="248"/>
        <v>21573.5429</v>
      </c>
      <c r="R1056" s="80">
        <f t="shared" si="249"/>
        <v>46237.364015361687</v>
      </c>
      <c r="S1056" s="80">
        <f t="shared" si="250"/>
        <v>6</v>
      </c>
      <c r="T1056" s="80">
        <f t="shared" si="251"/>
        <v>0.70496054043967604</v>
      </c>
      <c r="U1056" s="80">
        <f>VLOOKUP(D1056,'IBGE 2014'!$A$9:$I$120,3,0)/VLOOKUP(C1056+1,'IBGE 2014'!$A$9:$I$120,3,0)</f>
        <v>0.89330498213394294</v>
      </c>
      <c r="V1056" s="80">
        <f t="shared" si="252"/>
        <v>72891.250918920254</v>
      </c>
      <c r="W1056" s="80">
        <f t="shared" si="253"/>
        <v>18491.608200000002</v>
      </c>
      <c r="X1056" s="80">
        <f t="shared" si="254"/>
        <v>54399.642718920251</v>
      </c>
      <c r="Y1056" s="120"/>
    </row>
    <row r="1057" spans="1:25">
      <c r="A1057" s="77">
        <v>1045</v>
      </c>
      <c r="B1057" s="79">
        <v>1</v>
      </c>
      <c r="C1057" s="78">
        <v>38</v>
      </c>
      <c r="D1057" s="78">
        <f t="shared" si="240"/>
        <v>61</v>
      </c>
      <c r="E1057" s="79">
        <f t="shared" si="241"/>
        <v>65</v>
      </c>
      <c r="F1057" s="79">
        <v>12</v>
      </c>
      <c r="G1057" s="79">
        <f t="shared" si="242"/>
        <v>23</v>
      </c>
      <c r="H1057" s="79">
        <f t="shared" si="243"/>
        <v>23</v>
      </c>
      <c r="I1057" s="80">
        <v>1392.24</v>
      </c>
      <c r="J1057" s="80">
        <f>'Fator aplicado no salr'!$I$33*I1057</f>
        <v>1230.7735836285869</v>
      </c>
      <c r="K1057" s="79">
        <f t="shared" si="244"/>
        <v>23</v>
      </c>
      <c r="L1057" s="92">
        <f t="shared" si="245"/>
        <v>0.26179726123417624</v>
      </c>
      <c r="M1057" s="79">
        <f t="shared" si="246"/>
        <v>61</v>
      </c>
      <c r="N1057" s="79">
        <f>VLOOKUP(D1057,'IBGE 2014'!$A$9:$I$120,3,0)/VLOOKUP(C1057,'IBGE 2014'!$A$9:$I$120,3,0)</f>
        <v>0.87742847058423457</v>
      </c>
      <c r="O1057" s="79">
        <f>VLOOKUP(D1057,'IBGE 2014'!$A$9:$I$120,6,0)</f>
        <v>11.26894206432668</v>
      </c>
      <c r="P1057" s="80">
        <f t="shared" si="247"/>
        <v>41417.271586579591</v>
      </c>
      <c r="Q1057" s="80">
        <f t="shared" si="248"/>
        <v>89500.148399999991</v>
      </c>
      <c r="R1057" s="80">
        <f t="shared" si="249"/>
        <v>-48082.8768134204</v>
      </c>
      <c r="S1057" s="80">
        <f t="shared" si="250"/>
        <v>22</v>
      </c>
      <c r="T1057" s="80">
        <f t="shared" si="251"/>
        <v>0.27750509690822689</v>
      </c>
      <c r="U1057" s="80">
        <f>VLOOKUP(D1057,'IBGE 2014'!$A$9:$I$120,3,0)/VLOOKUP(C1057+1,'IBGE 2014'!$A$9:$I$120,3,0)</f>
        <v>0.87951101062659109</v>
      </c>
      <c r="V1057" s="80">
        <f t="shared" si="252"/>
        <v>44006.508186620638</v>
      </c>
      <c r="W1057" s="80">
        <f t="shared" si="253"/>
        <v>85608.837599999999</v>
      </c>
      <c r="X1057" s="80">
        <f t="shared" si="254"/>
        <v>-41602.329413379361</v>
      </c>
      <c r="Y1057" s="120"/>
    </row>
    <row r="1058" spans="1:25">
      <c r="A1058" s="77">
        <v>1046</v>
      </c>
      <c r="B1058" s="79">
        <v>1</v>
      </c>
      <c r="C1058" s="78">
        <v>44</v>
      </c>
      <c r="D1058" s="78">
        <f t="shared" si="240"/>
        <v>65</v>
      </c>
      <c r="E1058" s="79">
        <f t="shared" si="241"/>
        <v>65</v>
      </c>
      <c r="F1058" s="79">
        <v>12</v>
      </c>
      <c r="G1058" s="79">
        <f t="shared" si="242"/>
        <v>23</v>
      </c>
      <c r="H1058" s="79">
        <f t="shared" si="243"/>
        <v>21</v>
      </c>
      <c r="I1058" s="80">
        <v>1392.24</v>
      </c>
      <c r="J1058" s="80">
        <f>'Fator aplicado no salr'!$I$33*I1058</f>
        <v>1230.7735836285869</v>
      </c>
      <c r="K1058" s="79">
        <f t="shared" si="244"/>
        <v>21</v>
      </c>
      <c r="L1058" s="92">
        <f t="shared" si="245"/>
        <v>0.29415540272272056</v>
      </c>
      <c r="M1058" s="79">
        <f t="shared" si="246"/>
        <v>65</v>
      </c>
      <c r="N1058" s="79">
        <f>VLOOKUP(D1058,'IBGE 2014'!$A$9:$I$120,3,0)/VLOOKUP(C1058,'IBGE 2014'!$A$9:$I$120,3,0)</f>
        <v>0.84519931247146785</v>
      </c>
      <c r="O1058" s="79">
        <f>VLOOKUP(D1058,'IBGE 2014'!$A$9:$I$120,6,0)</f>
        <v>10.361611814973374</v>
      </c>
      <c r="P1058" s="80">
        <f t="shared" si="247"/>
        <v>41217.799384794787</v>
      </c>
      <c r="Q1058" s="80">
        <f t="shared" si="248"/>
        <v>81717.526799999992</v>
      </c>
      <c r="R1058" s="80">
        <f t="shared" si="249"/>
        <v>-40499.727415205205</v>
      </c>
      <c r="S1058" s="80">
        <f t="shared" si="250"/>
        <v>20</v>
      </c>
      <c r="T1058" s="80">
        <f t="shared" si="251"/>
        <v>0.31180472688608379</v>
      </c>
      <c r="U1058" s="80">
        <f>VLOOKUP(D1058,'IBGE 2014'!$A$9:$I$120,3,0)/VLOOKUP(C1058+1,'IBGE 2014'!$A$9:$I$120,3,0)</f>
        <v>0.84816119192951867</v>
      </c>
      <c r="V1058" s="80">
        <f t="shared" si="252"/>
        <v>43843.975710126302</v>
      </c>
      <c r="W1058" s="80">
        <f t="shared" si="253"/>
        <v>77826.216</v>
      </c>
      <c r="X1058" s="80">
        <f t="shared" si="254"/>
        <v>-33982.240289873698</v>
      </c>
      <c r="Y1058" s="120"/>
    </row>
    <row r="1059" spans="1:25">
      <c r="A1059" s="77">
        <v>1047</v>
      </c>
      <c r="B1059" s="79">
        <v>1</v>
      </c>
      <c r="C1059" s="78">
        <v>43</v>
      </c>
      <c r="D1059" s="78">
        <f t="shared" si="240"/>
        <v>70</v>
      </c>
      <c r="E1059" s="79">
        <f t="shared" si="241"/>
        <v>65</v>
      </c>
      <c r="F1059" s="79">
        <v>6</v>
      </c>
      <c r="G1059" s="79">
        <f t="shared" si="242"/>
        <v>29</v>
      </c>
      <c r="H1059" s="79">
        <f t="shared" si="243"/>
        <v>27</v>
      </c>
      <c r="I1059" s="80">
        <v>3390.55</v>
      </c>
      <c r="J1059" s="80">
        <f>'Fator aplicado no salr'!$I$33*I1059</f>
        <v>2997.327597233168</v>
      </c>
      <c r="K1059" s="79">
        <f t="shared" si="244"/>
        <v>27</v>
      </c>
      <c r="L1059" s="92">
        <f t="shared" si="245"/>
        <v>0.20736795167665964</v>
      </c>
      <c r="M1059" s="79">
        <f t="shared" si="246"/>
        <v>70</v>
      </c>
      <c r="N1059" s="79">
        <f>VLOOKUP(D1059,'IBGE 2014'!$A$9:$I$120,3,0)/VLOOKUP(C1059,'IBGE 2014'!$A$9:$I$120,3,0)</f>
        <v>0.764061720155367</v>
      </c>
      <c r="O1059" s="79">
        <f>VLOOKUP(D1059,'IBGE 2014'!$A$9:$I$120,6,0)</f>
        <v>9.1340168195096396</v>
      </c>
      <c r="P1059" s="80">
        <f t="shared" si="247"/>
        <v>56390.955236980764</v>
      </c>
      <c r="Q1059" s="80">
        <f t="shared" si="248"/>
        <v>255867.85575000002</v>
      </c>
      <c r="R1059" s="80">
        <f t="shared" si="249"/>
        <v>-199476.90051301924</v>
      </c>
      <c r="S1059" s="80">
        <f t="shared" si="250"/>
        <v>26</v>
      </c>
      <c r="T1059" s="80">
        <f t="shared" si="251"/>
        <v>0.21981002877725925</v>
      </c>
      <c r="U1059" s="80">
        <f>VLOOKUP(D1059,'IBGE 2014'!$A$9:$I$120,3,0)/VLOOKUP(C1059+1,'IBGE 2014'!$A$9:$I$120,3,0)</f>
        <v>0.76654613465184984</v>
      </c>
      <c r="V1059" s="80">
        <f t="shared" si="252"/>
        <v>59968.774358817398</v>
      </c>
      <c r="W1059" s="80">
        <f t="shared" si="253"/>
        <v>246391.26850000001</v>
      </c>
      <c r="X1059" s="80">
        <f t="shared" si="254"/>
        <v>-186422.4941411826</v>
      </c>
      <c r="Y1059" s="120"/>
    </row>
    <row r="1060" spans="1:25">
      <c r="A1060" s="77">
        <v>1048</v>
      </c>
      <c r="B1060" s="79">
        <v>1</v>
      </c>
      <c r="C1060" s="78">
        <v>48</v>
      </c>
      <c r="D1060" s="78">
        <f t="shared" si="240"/>
        <v>70</v>
      </c>
      <c r="E1060" s="79">
        <f t="shared" si="241"/>
        <v>65</v>
      </c>
      <c r="F1060" s="79">
        <v>6</v>
      </c>
      <c r="G1060" s="79">
        <f t="shared" si="242"/>
        <v>29</v>
      </c>
      <c r="H1060" s="79">
        <f t="shared" si="243"/>
        <v>22</v>
      </c>
      <c r="I1060" s="80">
        <v>3390.55</v>
      </c>
      <c r="J1060" s="80">
        <f>'Fator aplicado no salr'!$I$33*I1060</f>
        <v>2997.327597233168</v>
      </c>
      <c r="K1060" s="79">
        <f t="shared" si="244"/>
        <v>22</v>
      </c>
      <c r="L1060" s="92">
        <f t="shared" si="245"/>
        <v>0.27750509690822689</v>
      </c>
      <c r="M1060" s="79">
        <f t="shared" si="246"/>
        <v>70</v>
      </c>
      <c r="N1060" s="79">
        <f>VLOOKUP(D1060,'IBGE 2014'!$A$9:$I$120,3,0)/VLOOKUP(C1060,'IBGE 2014'!$A$9:$I$120,3,0)</f>
        <v>0.77870096266895816</v>
      </c>
      <c r="O1060" s="79">
        <f>VLOOKUP(D1060,'IBGE 2014'!$A$9:$I$120,6,0)</f>
        <v>9.1340168195096396</v>
      </c>
      <c r="P1060" s="80">
        <f t="shared" si="247"/>
        <v>76909.687626231287</v>
      </c>
      <c r="Q1060" s="80">
        <f t="shared" si="248"/>
        <v>208484.91950000002</v>
      </c>
      <c r="R1060" s="80">
        <f t="shared" si="249"/>
        <v>-131575.23187376873</v>
      </c>
      <c r="S1060" s="80">
        <f t="shared" si="250"/>
        <v>21</v>
      </c>
      <c r="T1060" s="80">
        <f t="shared" si="251"/>
        <v>0.29415540272272056</v>
      </c>
      <c r="U1060" s="80">
        <f>VLOOKUP(D1060,'IBGE 2014'!$A$9:$I$120,3,0)/VLOOKUP(C1060+1,'IBGE 2014'!$A$9:$I$120,3,0)</f>
        <v>0.78239117386008128</v>
      </c>
      <c r="V1060" s="80">
        <f t="shared" si="252"/>
        <v>81910.606879782514</v>
      </c>
      <c r="W1060" s="80">
        <f t="shared" si="253"/>
        <v>199008.33225000001</v>
      </c>
      <c r="X1060" s="80">
        <f t="shared" si="254"/>
        <v>-117097.72537021749</v>
      </c>
      <c r="Y1060" s="120"/>
    </row>
    <row r="1061" spans="1:25">
      <c r="A1061" s="77">
        <v>1049</v>
      </c>
      <c r="B1061" s="79">
        <v>2</v>
      </c>
      <c r="C1061" s="78">
        <v>36</v>
      </c>
      <c r="D1061" s="78">
        <f t="shared" si="240"/>
        <v>60</v>
      </c>
      <c r="E1061" s="79">
        <f t="shared" si="241"/>
        <v>60</v>
      </c>
      <c r="F1061" s="79">
        <v>6</v>
      </c>
      <c r="G1061" s="79">
        <f t="shared" si="242"/>
        <v>24</v>
      </c>
      <c r="H1061" s="79">
        <f t="shared" si="243"/>
        <v>24</v>
      </c>
      <c r="I1061" s="80">
        <v>1195.52</v>
      </c>
      <c r="J1061" s="80">
        <f>'Fator aplicado no salr'!$I$33*I1061</f>
        <v>1056.8683809541806</v>
      </c>
      <c r="K1061" s="79">
        <f t="shared" si="244"/>
        <v>24</v>
      </c>
      <c r="L1061" s="92">
        <f t="shared" si="245"/>
        <v>0.24697854833412852</v>
      </c>
      <c r="M1061" s="79">
        <f t="shared" si="246"/>
        <v>60</v>
      </c>
      <c r="N1061" s="79">
        <f>VLOOKUP(D1061,'IBGE 2014'!$A$9:$I$120,3,0)/VLOOKUP(C1061,'IBGE 2014'!$A$9:$I$120,3,0)</f>
        <v>0.88338461970586457</v>
      </c>
      <c r="O1061" s="79">
        <f>VLOOKUP(D1061,'IBGE 2014'!$A$9:$I$120,6,0)</f>
        <v>11.482229001501651</v>
      </c>
      <c r="P1061" s="80">
        <f t="shared" si="247"/>
        <v>34419.101482250124</v>
      </c>
      <c r="Q1061" s="80">
        <f t="shared" si="248"/>
        <v>80195.481599999985</v>
      </c>
      <c r="R1061" s="80">
        <f t="shared" si="249"/>
        <v>-45776.380117749861</v>
      </c>
      <c r="S1061" s="80">
        <f t="shared" si="250"/>
        <v>23</v>
      </c>
      <c r="T1061" s="80">
        <f t="shared" si="251"/>
        <v>0.26179726123417624</v>
      </c>
      <c r="U1061" s="80">
        <f>VLOOKUP(D1061,'IBGE 2014'!$A$9:$I$120,3,0)/VLOOKUP(C1061+1,'IBGE 2014'!$A$9:$I$120,3,0)</f>
        <v>0.88528843686496339</v>
      </c>
      <c r="V1061" s="80">
        <f t="shared" si="252"/>
        <v>36562.876217205659</v>
      </c>
      <c r="W1061" s="80">
        <f t="shared" si="253"/>
        <v>76854.003199999992</v>
      </c>
      <c r="X1061" s="80">
        <f t="shared" si="254"/>
        <v>-40291.126982794332</v>
      </c>
      <c r="Y1061" s="120"/>
    </row>
    <row r="1062" spans="1:25">
      <c r="A1062" s="77">
        <v>1050</v>
      </c>
      <c r="B1062" s="79">
        <v>1</v>
      </c>
      <c r="C1062" s="78">
        <v>53</v>
      </c>
      <c r="D1062" s="78">
        <f t="shared" si="240"/>
        <v>70</v>
      </c>
      <c r="E1062" s="79">
        <f t="shared" si="241"/>
        <v>65</v>
      </c>
      <c r="F1062" s="79">
        <v>6</v>
      </c>
      <c r="G1062" s="79">
        <f t="shared" si="242"/>
        <v>29</v>
      </c>
      <c r="H1062" s="79">
        <f t="shared" si="243"/>
        <v>17</v>
      </c>
      <c r="I1062" s="80">
        <v>1539.84</v>
      </c>
      <c r="J1062" s="80">
        <f>'Fator aplicado no salr'!$I$33*I1062</f>
        <v>1361.2555270748169</v>
      </c>
      <c r="K1062" s="79">
        <f t="shared" si="244"/>
        <v>17</v>
      </c>
      <c r="L1062" s="92">
        <f t="shared" si="245"/>
        <v>0.37136441859695613</v>
      </c>
      <c r="M1062" s="79">
        <f t="shared" si="246"/>
        <v>70</v>
      </c>
      <c r="N1062" s="79">
        <f>VLOOKUP(D1062,'IBGE 2014'!$A$9:$I$120,3,0)/VLOOKUP(C1062,'IBGE 2014'!$A$9:$I$120,3,0)</f>
        <v>0.80044023808591946</v>
      </c>
      <c r="O1062" s="79">
        <f>VLOOKUP(D1062,'IBGE 2014'!$A$9:$I$120,6,0)</f>
        <v>9.1340168195096396</v>
      </c>
      <c r="P1062" s="80">
        <f t="shared" si="247"/>
        <v>48047.85656623447</v>
      </c>
      <c r="Q1062" s="80">
        <f t="shared" si="248"/>
        <v>73165.497599999988</v>
      </c>
      <c r="R1062" s="80">
        <f t="shared" si="249"/>
        <v>-25117.641033765518</v>
      </c>
      <c r="S1062" s="80">
        <f t="shared" si="250"/>
        <v>16</v>
      </c>
      <c r="T1062" s="80">
        <f t="shared" si="251"/>
        <v>0.39364628371277355</v>
      </c>
      <c r="U1062" s="80">
        <f>VLOOKUP(D1062,'IBGE 2014'!$A$9:$I$120,3,0)/VLOOKUP(C1062+1,'IBGE 2014'!$A$9:$I$120,3,0)</f>
        <v>0.80591419118490248</v>
      </c>
      <c r="V1062" s="80">
        <f t="shared" si="252"/>
        <v>51279.026812372591</v>
      </c>
      <c r="W1062" s="80">
        <f t="shared" si="253"/>
        <v>68861.644799999995</v>
      </c>
      <c r="X1062" s="80">
        <f t="shared" si="254"/>
        <v>-17582.617987627404</v>
      </c>
      <c r="Y1062" s="120"/>
    </row>
    <row r="1063" spans="1:25">
      <c r="A1063" s="77">
        <v>1051</v>
      </c>
      <c r="B1063" s="79">
        <v>1</v>
      </c>
      <c r="C1063" s="78">
        <v>38</v>
      </c>
      <c r="D1063" s="78">
        <f t="shared" si="240"/>
        <v>65</v>
      </c>
      <c r="E1063" s="79">
        <f t="shared" si="241"/>
        <v>65</v>
      </c>
      <c r="F1063" s="79">
        <v>6</v>
      </c>
      <c r="G1063" s="79">
        <f t="shared" si="242"/>
        <v>29</v>
      </c>
      <c r="H1063" s="79">
        <f t="shared" si="243"/>
        <v>27</v>
      </c>
      <c r="I1063" s="80">
        <v>1272.99</v>
      </c>
      <c r="J1063" s="80">
        <f>'Fator aplicado no salr'!$I$33*I1063</f>
        <v>1125.3537207833097</v>
      </c>
      <c r="K1063" s="79">
        <f t="shared" si="244"/>
        <v>27</v>
      </c>
      <c r="L1063" s="92">
        <f t="shared" si="245"/>
        <v>0.20736795167665964</v>
      </c>
      <c r="M1063" s="79">
        <f t="shared" si="246"/>
        <v>65</v>
      </c>
      <c r="N1063" s="79">
        <f>VLOOKUP(D1063,'IBGE 2014'!$A$9:$I$120,3,0)/VLOOKUP(C1063,'IBGE 2014'!$A$9:$I$120,3,0)</f>
        <v>0.83126079529714858</v>
      </c>
      <c r="O1063" s="79">
        <f>VLOOKUP(D1063,'IBGE 2014'!$A$9:$I$120,6,0)</f>
        <v>10.361611814973374</v>
      </c>
      <c r="P1063" s="80">
        <f t="shared" si="247"/>
        <v>26129.954751920839</v>
      </c>
      <c r="Q1063" s="80">
        <f t="shared" si="248"/>
        <v>96066.190350000004</v>
      </c>
      <c r="R1063" s="80">
        <f t="shared" si="249"/>
        <v>-69936.235598079162</v>
      </c>
      <c r="S1063" s="80">
        <f t="shared" si="250"/>
        <v>26</v>
      </c>
      <c r="T1063" s="80">
        <f t="shared" si="251"/>
        <v>0.21981002877725925</v>
      </c>
      <c r="U1063" s="80">
        <f>VLOOKUP(D1063,'IBGE 2014'!$A$9:$I$120,3,0)/VLOOKUP(C1063+1,'IBGE 2014'!$A$9:$I$120,3,0)</f>
        <v>0.83323375827918489</v>
      </c>
      <c r="V1063" s="80">
        <f t="shared" si="252"/>
        <v>27763.491501430242</v>
      </c>
      <c r="W1063" s="80">
        <f t="shared" si="253"/>
        <v>92508.183300000004</v>
      </c>
      <c r="X1063" s="80">
        <f t="shared" si="254"/>
        <v>-64744.691798569766</v>
      </c>
      <c r="Y1063" s="120"/>
    </row>
    <row r="1064" spans="1:25">
      <c r="A1064" s="77">
        <v>1052</v>
      </c>
      <c r="B1064" s="79">
        <v>1</v>
      </c>
      <c r="C1064" s="78">
        <v>36</v>
      </c>
      <c r="D1064" s="78">
        <f t="shared" si="240"/>
        <v>65</v>
      </c>
      <c r="E1064" s="79">
        <f t="shared" si="241"/>
        <v>65</v>
      </c>
      <c r="F1064" s="79">
        <v>6</v>
      </c>
      <c r="G1064" s="79">
        <f t="shared" si="242"/>
        <v>29</v>
      </c>
      <c r="H1064" s="79">
        <f t="shared" si="243"/>
        <v>29</v>
      </c>
      <c r="I1064" s="80">
        <v>1319.86</v>
      </c>
      <c r="J1064" s="80">
        <f>'Fator aplicado no salr'!$I$33*I1064</f>
        <v>1166.7879259955371</v>
      </c>
      <c r="K1064" s="79">
        <f t="shared" si="244"/>
        <v>29</v>
      </c>
      <c r="L1064" s="92">
        <f t="shared" si="245"/>
        <v>0.18455673876527198</v>
      </c>
      <c r="M1064" s="79">
        <f t="shared" si="246"/>
        <v>65</v>
      </c>
      <c r="N1064" s="79">
        <f>VLOOKUP(D1064,'IBGE 2014'!$A$9:$I$120,3,0)/VLOOKUP(C1064,'IBGE 2014'!$A$9:$I$120,3,0)</f>
        <v>0.82760631522705153</v>
      </c>
      <c r="O1064" s="79">
        <f>VLOOKUP(D1064,'IBGE 2014'!$A$9:$I$120,6,0)</f>
        <v>10.361611814973374</v>
      </c>
      <c r="P1064" s="80">
        <f t="shared" si="247"/>
        <v>24005.806433561673</v>
      </c>
      <c r="Q1064" s="80">
        <f t="shared" si="248"/>
        <v>106981.25229999998</v>
      </c>
      <c r="R1064" s="80">
        <f t="shared" si="249"/>
        <v>-82975.445866438298</v>
      </c>
      <c r="S1064" s="80">
        <f t="shared" si="250"/>
        <v>28</v>
      </c>
      <c r="T1064" s="80">
        <f t="shared" si="251"/>
        <v>0.19563014309118829</v>
      </c>
      <c r="U1064" s="80">
        <f>VLOOKUP(D1064,'IBGE 2014'!$A$9:$I$120,3,0)/VLOOKUP(C1064+1,'IBGE 2014'!$A$9:$I$120,3,0)</f>
        <v>0.82938992235441167</v>
      </c>
      <c r="V1064" s="80">
        <f t="shared" si="252"/>
        <v>25500.994835009104</v>
      </c>
      <c r="W1064" s="80">
        <f t="shared" si="253"/>
        <v>103292.24359999999</v>
      </c>
      <c r="X1064" s="80">
        <f t="shared" si="254"/>
        <v>-77791.248764990887</v>
      </c>
      <c r="Y1064" s="120"/>
    </row>
    <row r="1065" spans="1:25">
      <c r="A1065" s="77">
        <v>1053</v>
      </c>
      <c r="B1065" s="79">
        <v>2</v>
      </c>
      <c r="C1065" s="78">
        <v>31</v>
      </c>
      <c r="D1065" s="78">
        <f t="shared" si="240"/>
        <v>55</v>
      </c>
      <c r="E1065" s="79">
        <f t="shared" si="241"/>
        <v>60</v>
      </c>
      <c r="F1065" s="79">
        <v>6</v>
      </c>
      <c r="G1065" s="79">
        <f t="shared" si="242"/>
        <v>24</v>
      </c>
      <c r="H1065" s="79">
        <f t="shared" si="243"/>
        <v>24</v>
      </c>
      <c r="I1065" s="80">
        <v>1319.86</v>
      </c>
      <c r="J1065" s="80">
        <f>'Fator aplicado no salr'!$I$33*I1065</f>
        <v>1166.7879259955371</v>
      </c>
      <c r="K1065" s="79">
        <f t="shared" si="244"/>
        <v>24</v>
      </c>
      <c r="L1065" s="92">
        <f t="shared" si="245"/>
        <v>0.24697854833412852</v>
      </c>
      <c r="M1065" s="79">
        <f t="shared" si="246"/>
        <v>55</v>
      </c>
      <c r="N1065" s="79">
        <f>VLOOKUP(D1065,'IBGE 2014'!$A$9:$I$120,3,0)/VLOOKUP(C1065,'IBGE 2014'!$A$9:$I$120,3,0)</f>
        <v>0.91563764266816128</v>
      </c>
      <c r="O1065" s="79">
        <f>VLOOKUP(D1065,'IBGE 2014'!$A$9:$I$120,6,0)</f>
        <v>12.461864196915771</v>
      </c>
      <c r="P1065" s="80">
        <f t="shared" si="247"/>
        <v>42746.559430581598</v>
      </c>
      <c r="Q1065" s="80">
        <f t="shared" si="248"/>
        <v>88536.208799999993</v>
      </c>
      <c r="R1065" s="80">
        <f t="shared" si="249"/>
        <v>-45789.649369418396</v>
      </c>
      <c r="S1065" s="80">
        <f t="shared" si="250"/>
        <v>23</v>
      </c>
      <c r="T1065" s="80">
        <f t="shared" si="251"/>
        <v>0.26179726123417624</v>
      </c>
      <c r="U1065" s="80">
        <f>VLOOKUP(D1065,'IBGE 2014'!$A$9:$I$120,3,0)/VLOOKUP(C1065+1,'IBGE 2014'!$A$9:$I$120,3,0)</f>
        <v>0.91730772198042521</v>
      </c>
      <c r="V1065" s="80">
        <f t="shared" si="252"/>
        <v>45393.998739365081</v>
      </c>
      <c r="W1065" s="80">
        <f t="shared" si="253"/>
        <v>84847.200099999987</v>
      </c>
      <c r="X1065" s="80">
        <f t="shared" si="254"/>
        <v>-39453.201360634906</v>
      </c>
      <c r="Y1065" s="120"/>
    </row>
    <row r="1066" spans="1:25">
      <c r="A1066" s="77">
        <v>1054</v>
      </c>
      <c r="B1066" s="79">
        <v>1</v>
      </c>
      <c r="C1066" s="78">
        <v>34</v>
      </c>
      <c r="D1066" s="78">
        <f t="shared" si="240"/>
        <v>63</v>
      </c>
      <c r="E1066" s="79">
        <f t="shared" si="241"/>
        <v>65</v>
      </c>
      <c r="F1066" s="79">
        <v>6</v>
      </c>
      <c r="G1066" s="79">
        <f t="shared" si="242"/>
        <v>29</v>
      </c>
      <c r="H1066" s="79">
        <f t="shared" si="243"/>
        <v>29</v>
      </c>
      <c r="I1066" s="80">
        <v>1319.86</v>
      </c>
      <c r="J1066" s="80">
        <f>'Fator aplicado no salr'!$I$33*I1066</f>
        <v>1166.7879259955371</v>
      </c>
      <c r="K1066" s="79">
        <f t="shared" si="244"/>
        <v>29</v>
      </c>
      <c r="L1066" s="92">
        <f t="shared" si="245"/>
        <v>0.18455673876527198</v>
      </c>
      <c r="M1066" s="79">
        <f t="shared" si="246"/>
        <v>63</v>
      </c>
      <c r="N1066" s="79">
        <f>VLOOKUP(D1066,'IBGE 2014'!$A$9:$I$120,3,0)/VLOOKUP(C1066,'IBGE 2014'!$A$9:$I$120,3,0)</f>
        <v>0.84861078160723036</v>
      </c>
      <c r="O1066" s="79">
        <f>VLOOKUP(D1066,'IBGE 2014'!$A$9:$I$120,6,0)</f>
        <v>10.825249101319233</v>
      </c>
      <c r="P1066" s="80">
        <f t="shared" si="247"/>
        <v>25716.486313418736</v>
      </c>
      <c r="Q1066" s="80">
        <f t="shared" si="248"/>
        <v>106981.25229999998</v>
      </c>
      <c r="R1066" s="80">
        <f t="shared" si="249"/>
        <v>-81264.765986581246</v>
      </c>
      <c r="S1066" s="80">
        <f t="shared" si="250"/>
        <v>28</v>
      </c>
      <c r="T1066" s="80">
        <f t="shared" si="251"/>
        <v>0.19563014309118829</v>
      </c>
      <c r="U1066" s="80">
        <f>VLOOKUP(D1066,'IBGE 2014'!$A$9:$I$120,3,0)/VLOOKUP(C1066+1,'IBGE 2014'!$A$9:$I$120,3,0)</f>
        <v>0.85030625707365315</v>
      </c>
      <c r="V1066" s="80">
        <f t="shared" si="252"/>
        <v>27313.938354264203</v>
      </c>
      <c r="W1066" s="80">
        <f t="shared" si="253"/>
        <v>103292.24359999999</v>
      </c>
      <c r="X1066" s="80">
        <f t="shared" si="254"/>
        <v>-75978.305245735784</v>
      </c>
      <c r="Y1066" s="120"/>
    </row>
    <row r="1067" spans="1:25">
      <c r="A1067" s="77">
        <v>1055</v>
      </c>
      <c r="B1067" s="79">
        <v>2</v>
      </c>
      <c r="C1067" s="78">
        <v>32</v>
      </c>
      <c r="D1067" s="78">
        <f t="shared" si="240"/>
        <v>56</v>
      </c>
      <c r="E1067" s="79">
        <f t="shared" si="241"/>
        <v>60</v>
      </c>
      <c r="F1067" s="79">
        <v>6</v>
      </c>
      <c r="G1067" s="79">
        <f t="shared" si="242"/>
        <v>24</v>
      </c>
      <c r="H1067" s="79">
        <f t="shared" si="243"/>
        <v>24</v>
      </c>
      <c r="I1067" s="80">
        <v>1319.86</v>
      </c>
      <c r="J1067" s="80">
        <f>'Fator aplicado no salr'!$I$33*I1067</f>
        <v>1166.7879259955371</v>
      </c>
      <c r="K1067" s="79">
        <f t="shared" si="244"/>
        <v>24</v>
      </c>
      <c r="L1067" s="92">
        <f t="shared" si="245"/>
        <v>0.24697854833412852</v>
      </c>
      <c r="M1067" s="79">
        <f t="shared" si="246"/>
        <v>56</v>
      </c>
      <c r="N1067" s="79">
        <f>VLOOKUP(D1067,'IBGE 2014'!$A$9:$I$120,3,0)/VLOOKUP(C1067,'IBGE 2014'!$A$9:$I$120,3,0)</f>
        <v>0.91011921038327848</v>
      </c>
      <c r="O1067" s="79">
        <f>VLOOKUP(D1067,'IBGE 2014'!$A$9:$I$120,6,0)</f>
        <v>12.276875927517381</v>
      </c>
      <c r="P1067" s="80">
        <f t="shared" si="247"/>
        <v>41858.210769736099</v>
      </c>
      <c r="Q1067" s="80">
        <f t="shared" si="248"/>
        <v>88536.208799999993</v>
      </c>
      <c r="R1067" s="80">
        <f t="shared" si="249"/>
        <v>-46677.998030263894</v>
      </c>
      <c r="S1067" s="80">
        <f t="shared" si="250"/>
        <v>23</v>
      </c>
      <c r="T1067" s="80">
        <f t="shared" si="251"/>
        <v>0.26179726123417624</v>
      </c>
      <c r="U1067" s="80">
        <f>VLOOKUP(D1067,'IBGE 2014'!$A$9:$I$120,3,0)/VLOOKUP(C1067+1,'IBGE 2014'!$A$9:$I$120,3,0)</f>
        <v>0.91182979960785915</v>
      </c>
      <c r="V1067" s="80">
        <f t="shared" si="252"/>
        <v>44453.097256743764</v>
      </c>
      <c r="W1067" s="80">
        <f t="shared" si="253"/>
        <v>84847.200099999987</v>
      </c>
      <c r="X1067" s="80">
        <f t="shared" si="254"/>
        <v>-40394.102843256223</v>
      </c>
      <c r="Y1067" s="120"/>
    </row>
    <row r="1068" spans="1:25">
      <c r="A1068" s="77">
        <v>1056</v>
      </c>
      <c r="B1068" s="79">
        <v>1</v>
      </c>
      <c r="C1068" s="78">
        <v>35</v>
      </c>
      <c r="D1068" s="78">
        <f t="shared" si="240"/>
        <v>64</v>
      </c>
      <c r="E1068" s="79">
        <f t="shared" si="241"/>
        <v>65</v>
      </c>
      <c r="F1068" s="79">
        <v>6</v>
      </c>
      <c r="G1068" s="79">
        <f t="shared" si="242"/>
        <v>29</v>
      </c>
      <c r="H1068" s="79">
        <f t="shared" si="243"/>
        <v>29</v>
      </c>
      <c r="I1068" s="80">
        <v>1330.86</v>
      </c>
      <c r="J1068" s="80">
        <f>'Fator aplicado no salr'!$I$33*I1068</f>
        <v>1176.5121900735082</v>
      </c>
      <c r="K1068" s="79">
        <f t="shared" si="244"/>
        <v>29</v>
      </c>
      <c r="L1068" s="92">
        <f t="shared" si="245"/>
        <v>0.18455673876527198</v>
      </c>
      <c r="M1068" s="79">
        <f t="shared" si="246"/>
        <v>64</v>
      </c>
      <c r="N1068" s="79">
        <f>VLOOKUP(D1068,'IBGE 2014'!$A$9:$I$120,3,0)/VLOOKUP(C1068,'IBGE 2014'!$A$9:$I$120,3,0)</f>
        <v>0.83850448420531443</v>
      </c>
      <c r="O1068" s="79">
        <f>VLOOKUP(D1068,'IBGE 2014'!$A$9:$I$120,6,0)</f>
        <v>10.595687644814832</v>
      </c>
      <c r="P1068" s="80">
        <f t="shared" si="247"/>
        <v>25078.654220081153</v>
      </c>
      <c r="Q1068" s="80">
        <f t="shared" si="248"/>
        <v>107872.85729999997</v>
      </c>
      <c r="R1068" s="80">
        <f t="shared" si="249"/>
        <v>-82794.203079918821</v>
      </c>
      <c r="S1068" s="80">
        <f t="shared" si="250"/>
        <v>28</v>
      </c>
      <c r="T1068" s="80">
        <f t="shared" si="251"/>
        <v>0.19563014309118829</v>
      </c>
      <c r="U1068" s="80">
        <f>VLOOKUP(D1068,'IBGE 2014'!$A$9:$I$120,3,0)/VLOOKUP(C1068+1,'IBGE 2014'!$A$9:$I$120,3,0)</f>
        <v>0.84023971036360257</v>
      </c>
      <c r="V1068" s="80">
        <f t="shared" si="252"/>
        <v>26638.38589825845</v>
      </c>
      <c r="W1068" s="80">
        <f t="shared" si="253"/>
        <v>104153.10359999997</v>
      </c>
      <c r="X1068" s="80">
        <f t="shared" si="254"/>
        <v>-77514.717701741523</v>
      </c>
      <c r="Y1068" s="120"/>
    </row>
    <row r="1069" spans="1:25">
      <c r="A1069" s="77">
        <v>1057</v>
      </c>
      <c r="B1069" s="79">
        <v>1</v>
      </c>
      <c r="C1069" s="78">
        <v>41</v>
      </c>
      <c r="D1069" s="78">
        <f t="shared" si="240"/>
        <v>65</v>
      </c>
      <c r="E1069" s="79">
        <f t="shared" si="241"/>
        <v>65</v>
      </c>
      <c r="F1069" s="79">
        <v>6</v>
      </c>
      <c r="G1069" s="79">
        <f t="shared" si="242"/>
        <v>29</v>
      </c>
      <c r="H1069" s="79">
        <f t="shared" si="243"/>
        <v>24</v>
      </c>
      <c r="I1069" s="80">
        <v>1330.86</v>
      </c>
      <c r="J1069" s="80">
        <f>'Fator aplicado no salr'!$I$33*I1069</f>
        <v>1176.5121900735082</v>
      </c>
      <c r="K1069" s="79">
        <f t="shared" si="244"/>
        <v>24</v>
      </c>
      <c r="L1069" s="92">
        <f t="shared" si="245"/>
        <v>0.24697854833412852</v>
      </c>
      <c r="M1069" s="79">
        <f t="shared" si="246"/>
        <v>65</v>
      </c>
      <c r="N1069" s="79">
        <f>VLOOKUP(D1069,'IBGE 2014'!$A$9:$I$120,3,0)/VLOOKUP(C1069,'IBGE 2014'!$A$9:$I$120,3,0)</f>
        <v>0.83754716996263279</v>
      </c>
      <c r="O1069" s="79">
        <f>VLOOKUP(D1069,'IBGE 2014'!$A$9:$I$120,6,0)</f>
        <v>10.361611814973374</v>
      </c>
      <c r="P1069" s="80">
        <f t="shared" si="247"/>
        <v>32782.012439273152</v>
      </c>
      <c r="Q1069" s="80">
        <f t="shared" si="248"/>
        <v>89274.088799999983</v>
      </c>
      <c r="R1069" s="80">
        <f t="shared" si="249"/>
        <v>-56492.076360726831</v>
      </c>
      <c r="S1069" s="80">
        <f t="shared" si="250"/>
        <v>23</v>
      </c>
      <c r="T1069" s="80">
        <f t="shared" si="251"/>
        <v>0.26179726123417624</v>
      </c>
      <c r="U1069" s="80">
        <f>VLOOKUP(D1069,'IBGE 2014'!$A$9:$I$120,3,0)/VLOOKUP(C1069+1,'IBGE 2014'!$A$9:$I$120,3,0)</f>
        <v>0.83991798335691803</v>
      </c>
      <c r="V1069" s="80">
        <f t="shared" si="252"/>
        <v>34847.295688886872</v>
      </c>
      <c r="W1069" s="80">
        <f t="shared" si="253"/>
        <v>85554.335099999982</v>
      </c>
      <c r="X1069" s="80">
        <f t="shared" si="254"/>
        <v>-50707.03941111311</v>
      </c>
      <c r="Y1069" s="120"/>
    </row>
    <row r="1070" spans="1:25">
      <c r="A1070" s="77">
        <v>1058</v>
      </c>
      <c r="B1070" s="79">
        <v>1</v>
      </c>
      <c r="C1070" s="78">
        <v>36</v>
      </c>
      <c r="D1070" s="78">
        <f t="shared" si="240"/>
        <v>65</v>
      </c>
      <c r="E1070" s="79">
        <f t="shared" si="241"/>
        <v>65</v>
      </c>
      <c r="F1070" s="79">
        <v>6</v>
      </c>
      <c r="G1070" s="79">
        <f t="shared" si="242"/>
        <v>29</v>
      </c>
      <c r="H1070" s="79">
        <f t="shared" si="243"/>
        <v>29</v>
      </c>
      <c r="I1070" s="80">
        <v>1330.86</v>
      </c>
      <c r="J1070" s="80">
        <f>'Fator aplicado no salr'!$I$33*I1070</f>
        <v>1176.5121900735082</v>
      </c>
      <c r="K1070" s="79">
        <f t="shared" si="244"/>
        <v>29</v>
      </c>
      <c r="L1070" s="92">
        <f t="shared" si="245"/>
        <v>0.18455673876527198</v>
      </c>
      <c r="M1070" s="79">
        <f t="shared" si="246"/>
        <v>65</v>
      </c>
      <c r="N1070" s="79">
        <f>VLOOKUP(D1070,'IBGE 2014'!$A$9:$I$120,3,0)/VLOOKUP(C1070,'IBGE 2014'!$A$9:$I$120,3,0)</f>
        <v>0.82760631522705153</v>
      </c>
      <c r="O1070" s="79">
        <f>VLOOKUP(D1070,'IBGE 2014'!$A$9:$I$120,6,0)</f>
        <v>10.361611814973374</v>
      </c>
      <c r="P1070" s="80">
        <f t="shared" si="247"/>
        <v>24205.876040011735</v>
      </c>
      <c r="Q1070" s="80">
        <f t="shared" si="248"/>
        <v>107872.85729999997</v>
      </c>
      <c r="R1070" s="80">
        <f t="shared" si="249"/>
        <v>-83666.981259988243</v>
      </c>
      <c r="S1070" s="80">
        <f t="shared" si="250"/>
        <v>28</v>
      </c>
      <c r="T1070" s="80">
        <f t="shared" si="251"/>
        <v>0.19563014309118829</v>
      </c>
      <c r="U1070" s="80">
        <f>VLOOKUP(D1070,'IBGE 2014'!$A$9:$I$120,3,0)/VLOOKUP(C1070+1,'IBGE 2014'!$A$9:$I$120,3,0)</f>
        <v>0.82938992235441167</v>
      </c>
      <c r="V1070" s="80">
        <f t="shared" si="252"/>
        <v>25713.525666449637</v>
      </c>
      <c r="W1070" s="80">
        <f t="shared" si="253"/>
        <v>104153.10359999997</v>
      </c>
      <c r="X1070" s="80">
        <f t="shared" si="254"/>
        <v>-78439.577933550332</v>
      </c>
      <c r="Y1070" s="120"/>
    </row>
    <row r="1071" spans="1:25">
      <c r="A1071" s="77">
        <v>1059</v>
      </c>
      <c r="B1071" s="79">
        <v>1</v>
      </c>
      <c r="C1071" s="78">
        <v>38</v>
      </c>
      <c r="D1071" s="78">
        <f t="shared" si="240"/>
        <v>65</v>
      </c>
      <c r="E1071" s="79">
        <f t="shared" si="241"/>
        <v>65</v>
      </c>
      <c r="F1071" s="79">
        <v>6</v>
      </c>
      <c r="G1071" s="79">
        <f t="shared" si="242"/>
        <v>29</v>
      </c>
      <c r="H1071" s="79">
        <f t="shared" si="243"/>
        <v>27</v>
      </c>
      <c r="I1071" s="80">
        <v>1283.51</v>
      </c>
      <c r="J1071" s="80">
        <f>'Fator aplicado no salr'!$I$33*I1071</f>
        <v>1134.6536533378783</v>
      </c>
      <c r="K1071" s="79">
        <f t="shared" si="244"/>
        <v>27</v>
      </c>
      <c r="L1071" s="92">
        <f t="shared" si="245"/>
        <v>0.20736795167665964</v>
      </c>
      <c r="M1071" s="79">
        <f t="shared" si="246"/>
        <v>65</v>
      </c>
      <c r="N1071" s="79">
        <f>VLOOKUP(D1071,'IBGE 2014'!$A$9:$I$120,3,0)/VLOOKUP(C1071,'IBGE 2014'!$A$9:$I$120,3,0)</f>
        <v>0.83126079529714858</v>
      </c>
      <c r="O1071" s="79">
        <f>VLOOKUP(D1071,'IBGE 2014'!$A$9:$I$120,6,0)</f>
        <v>10.361611814973374</v>
      </c>
      <c r="P1071" s="80">
        <f t="shared" si="247"/>
        <v>26345.892916392044</v>
      </c>
      <c r="Q1071" s="80">
        <f t="shared" si="248"/>
        <v>96860.082150000002</v>
      </c>
      <c r="R1071" s="80">
        <f t="shared" si="249"/>
        <v>-70514.189233607962</v>
      </c>
      <c r="S1071" s="80">
        <f t="shared" si="250"/>
        <v>26</v>
      </c>
      <c r="T1071" s="80">
        <f t="shared" si="251"/>
        <v>0.21981002877725925</v>
      </c>
      <c r="U1071" s="80">
        <f>VLOOKUP(D1071,'IBGE 2014'!$A$9:$I$120,3,0)/VLOOKUP(C1071+1,'IBGE 2014'!$A$9:$I$120,3,0)</f>
        <v>0.83323375827918489</v>
      </c>
      <c r="V1071" s="80">
        <f t="shared" si="252"/>
        <v>27992.929227252946</v>
      </c>
      <c r="W1071" s="80">
        <f t="shared" si="253"/>
        <v>93272.671700000006</v>
      </c>
      <c r="X1071" s="80">
        <f t="shared" si="254"/>
        <v>-65279.742472747064</v>
      </c>
      <c r="Y1071" s="120"/>
    </row>
    <row r="1072" spans="1:25">
      <c r="A1072" s="77">
        <v>1060</v>
      </c>
      <c r="B1072" s="79">
        <v>1</v>
      </c>
      <c r="C1072" s="78">
        <v>31</v>
      </c>
      <c r="D1072" s="78">
        <f t="shared" si="240"/>
        <v>60</v>
      </c>
      <c r="E1072" s="79">
        <f t="shared" si="241"/>
        <v>65</v>
      </c>
      <c r="F1072" s="79">
        <v>6</v>
      </c>
      <c r="G1072" s="79">
        <f t="shared" si="242"/>
        <v>29</v>
      </c>
      <c r="H1072" s="79">
        <f t="shared" si="243"/>
        <v>29</v>
      </c>
      <c r="I1072" s="80">
        <v>1319.86</v>
      </c>
      <c r="J1072" s="80">
        <f>'Fator aplicado no salr'!$I$33*I1072</f>
        <v>1166.7879259955371</v>
      </c>
      <c r="K1072" s="79">
        <f t="shared" si="244"/>
        <v>29</v>
      </c>
      <c r="L1072" s="92">
        <f t="shared" si="245"/>
        <v>0.18455673876527198</v>
      </c>
      <c r="M1072" s="79">
        <f t="shared" si="246"/>
        <v>60</v>
      </c>
      <c r="N1072" s="79">
        <f>VLOOKUP(D1072,'IBGE 2014'!$A$9:$I$120,3,0)/VLOOKUP(C1072,'IBGE 2014'!$A$9:$I$120,3,0)</f>
        <v>0.87485907981363831</v>
      </c>
      <c r="O1072" s="79">
        <f>VLOOKUP(D1072,'IBGE 2014'!$A$9:$I$120,6,0)</f>
        <v>11.482229001501651</v>
      </c>
      <c r="P1072" s="80">
        <f t="shared" si="247"/>
        <v>28120.917981676481</v>
      </c>
      <c r="Q1072" s="80">
        <f t="shared" si="248"/>
        <v>106981.25229999998</v>
      </c>
      <c r="R1072" s="80">
        <f t="shared" si="249"/>
        <v>-78860.334318323497</v>
      </c>
      <c r="S1072" s="80">
        <f t="shared" si="250"/>
        <v>28</v>
      </c>
      <c r="T1072" s="80">
        <f t="shared" si="251"/>
        <v>0.19563014309118829</v>
      </c>
      <c r="U1072" s="80">
        <f>VLOOKUP(D1072,'IBGE 2014'!$A$9:$I$120,3,0)/VLOOKUP(C1072+1,'IBGE 2014'!$A$9:$I$120,3,0)</f>
        <v>0.8764547809756017</v>
      </c>
      <c r="V1072" s="80">
        <f t="shared" si="252"/>
        <v>29862.54174404424</v>
      </c>
      <c r="W1072" s="80">
        <f t="shared" si="253"/>
        <v>103292.24359999999</v>
      </c>
      <c r="X1072" s="80">
        <f t="shared" si="254"/>
        <v>-73429.701855955747</v>
      </c>
      <c r="Y1072" s="120"/>
    </row>
    <row r="1073" spans="1:25">
      <c r="A1073" s="77">
        <v>1061</v>
      </c>
      <c r="B1073" s="79">
        <v>1</v>
      </c>
      <c r="C1073" s="78">
        <v>37</v>
      </c>
      <c r="D1073" s="78">
        <f t="shared" si="240"/>
        <v>65</v>
      </c>
      <c r="E1073" s="79">
        <f t="shared" si="241"/>
        <v>65</v>
      </c>
      <c r="F1073" s="79">
        <v>6</v>
      </c>
      <c r="G1073" s="79">
        <f t="shared" si="242"/>
        <v>29</v>
      </c>
      <c r="H1073" s="79">
        <f t="shared" si="243"/>
        <v>28</v>
      </c>
      <c r="I1073" s="80">
        <v>1319.86</v>
      </c>
      <c r="J1073" s="80">
        <f>'Fator aplicado no salr'!$I$33*I1073</f>
        <v>1166.7879259955371</v>
      </c>
      <c r="K1073" s="79">
        <f t="shared" si="244"/>
        <v>28</v>
      </c>
      <c r="L1073" s="92">
        <f t="shared" si="245"/>
        <v>0.19563014309118829</v>
      </c>
      <c r="M1073" s="79">
        <f t="shared" si="246"/>
        <v>65</v>
      </c>
      <c r="N1073" s="79">
        <f>VLOOKUP(D1073,'IBGE 2014'!$A$9:$I$120,3,0)/VLOOKUP(C1073,'IBGE 2014'!$A$9:$I$120,3,0)</f>
        <v>0.82938992235441167</v>
      </c>
      <c r="O1073" s="79">
        <f>VLOOKUP(D1073,'IBGE 2014'!$A$9:$I$120,6,0)</f>
        <v>10.361611814973374</v>
      </c>
      <c r="P1073" s="80">
        <f t="shared" si="247"/>
        <v>25500.994835009104</v>
      </c>
      <c r="Q1073" s="80">
        <f t="shared" si="248"/>
        <v>103292.24359999999</v>
      </c>
      <c r="R1073" s="80">
        <f t="shared" si="249"/>
        <v>-77791.248764990887</v>
      </c>
      <c r="S1073" s="80">
        <f t="shared" si="250"/>
        <v>27</v>
      </c>
      <c r="T1073" s="80">
        <f t="shared" si="251"/>
        <v>0.20736795167665964</v>
      </c>
      <c r="U1073" s="80">
        <f>VLOOKUP(D1073,'IBGE 2014'!$A$9:$I$120,3,0)/VLOOKUP(C1073+1,'IBGE 2014'!$A$9:$I$120,3,0)</f>
        <v>0.83126079529714858</v>
      </c>
      <c r="V1073" s="80">
        <f t="shared" si="252"/>
        <v>27092.029064541141</v>
      </c>
      <c r="W1073" s="80">
        <f t="shared" si="253"/>
        <v>99603.234899999981</v>
      </c>
      <c r="X1073" s="80">
        <f t="shared" si="254"/>
        <v>-72511.205835458837</v>
      </c>
      <c r="Y1073" s="120"/>
    </row>
    <row r="1074" spans="1:25">
      <c r="A1074" s="77">
        <v>1062</v>
      </c>
      <c r="B1074" s="79">
        <v>1</v>
      </c>
      <c r="C1074" s="78">
        <v>36</v>
      </c>
      <c r="D1074" s="78">
        <f t="shared" si="240"/>
        <v>65</v>
      </c>
      <c r="E1074" s="79">
        <f t="shared" si="241"/>
        <v>65</v>
      </c>
      <c r="F1074" s="79">
        <v>6</v>
      </c>
      <c r="G1074" s="79">
        <f t="shared" si="242"/>
        <v>29</v>
      </c>
      <c r="H1074" s="79">
        <f t="shared" si="243"/>
        <v>29</v>
      </c>
      <c r="I1074" s="80">
        <v>2868.98</v>
      </c>
      <c r="J1074" s="80">
        <f>'Fator aplicado no salr'!$I$33*I1074</f>
        <v>2536.2471958561337</v>
      </c>
      <c r="K1074" s="79">
        <f t="shared" si="244"/>
        <v>29</v>
      </c>
      <c r="L1074" s="92">
        <f t="shared" si="245"/>
        <v>0.18455673876527198</v>
      </c>
      <c r="M1074" s="79">
        <f t="shared" si="246"/>
        <v>65</v>
      </c>
      <c r="N1074" s="79">
        <f>VLOOKUP(D1074,'IBGE 2014'!$A$9:$I$120,3,0)/VLOOKUP(C1074,'IBGE 2014'!$A$9:$I$120,3,0)</f>
        <v>0.82760631522705153</v>
      </c>
      <c r="O1074" s="79">
        <f>VLOOKUP(D1074,'IBGE 2014'!$A$9:$I$120,6,0)</f>
        <v>10.361611814973374</v>
      </c>
      <c r="P1074" s="80">
        <f t="shared" si="247"/>
        <v>52181.427228463457</v>
      </c>
      <c r="Q1074" s="80">
        <f t="shared" si="248"/>
        <v>232545.17389999999</v>
      </c>
      <c r="R1074" s="80">
        <f t="shared" si="249"/>
        <v>-180363.74667153653</v>
      </c>
      <c r="S1074" s="80">
        <f t="shared" si="250"/>
        <v>28</v>
      </c>
      <c r="T1074" s="80">
        <f t="shared" si="251"/>
        <v>0.19563014309118829</v>
      </c>
      <c r="U1074" s="80">
        <f>VLOOKUP(D1074,'IBGE 2014'!$A$9:$I$120,3,0)/VLOOKUP(C1074+1,'IBGE 2014'!$A$9:$I$120,3,0)</f>
        <v>0.82938992235441167</v>
      </c>
      <c r="V1074" s="80">
        <f t="shared" si="252"/>
        <v>55431.51861693243</v>
      </c>
      <c r="W1074" s="80">
        <f t="shared" si="253"/>
        <v>224526.37479999999</v>
      </c>
      <c r="X1074" s="80">
        <f t="shared" si="254"/>
        <v>-169094.85618306755</v>
      </c>
      <c r="Y1074" s="120"/>
    </row>
    <row r="1075" spans="1:25">
      <c r="A1075" s="77">
        <v>1063</v>
      </c>
      <c r="B1075" s="79">
        <v>1</v>
      </c>
      <c r="C1075" s="78">
        <v>41</v>
      </c>
      <c r="D1075" s="78">
        <f t="shared" si="240"/>
        <v>65</v>
      </c>
      <c r="E1075" s="79">
        <f t="shared" si="241"/>
        <v>65</v>
      </c>
      <c r="F1075" s="79">
        <v>6</v>
      </c>
      <c r="G1075" s="79">
        <f t="shared" si="242"/>
        <v>29</v>
      </c>
      <c r="H1075" s="79">
        <f t="shared" si="243"/>
        <v>24</v>
      </c>
      <c r="I1075" s="80">
        <v>2738.52</v>
      </c>
      <c r="J1075" s="80">
        <f>'Fator aplicado no salr'!$I$33*I1075</f>
        <v>2420.9174238913965</v>
      </c>
      <c r="K1075" s="79">
        <f t="shared" si="244"/>
        <v>24</v>
      </c>
      <c r="L1075" s="92">
        <f t="shared" si="245"/>
        <v>0.24697854833412852</v>
      </c>
      <c r="M1075" s="79">
        <f t="shared" si="246"/>
        <v>65</v>
      </c>
      <c r="N1075" s="79">
        <f>VLOOKUP(D1075,'IBGE 2014'!$A$9:$I$120,3,0)/VLOOKUP(C1075,'IBGE 2014'!$A$9:$I$120,3,0)</f>
        <v>0.83754716996263279</v>
      </c>
      <c r="O1075" s="79">
        <f>VLOOKUP(D1075,'IBGE 2014'!$A$9:$I$120,6,0)</f>
        <v>10.361611814973374</v>
      </c>
      <c r="P1075" s="80">
        <f t="shared" si="247"/>
        <v>67455.777997083351</v>
      </c>
      <c r="Q1075" s="80">
        <f t="shared" si="248"/>
        <v>183699.9216</v>
      </c>
      <c r="R1075" s="80">
        <f t="shared" si="249"/>
        <v>-116244.14360291665</v>
      </c>
      <c r="S1075" s="80">
        <f t="shared" si="250"/>
        <v>23</v>
      </c>
      <c r="T1075" s="80">
        <f t="shared" si="251"/>
        <v>0.26179726123417624</v>
      </c>
      <c r="U1075" s="80">
        <f>VLOOKUP(D1075,'IBGE 2014'!$A$9:$I$120,3,0)/VLOOKUP(C1075+1,'IBGE 2014'!$A$9:$I$120,3,0)</f>
        <v>0.83991798335691803</v>
      </c>
      <c r="V1075" s="80">
        <f t="shared" si="252"/>
        <v>71705.525892979334</v>
      </c>
      <c r="W1075" s="80">
        <f t="shared" si="253"/>
        <v>176045.75819999998</v>
      </c>
      <c r="X1075" s="80">
        <f t="shared" si="254"/>
        <v>-104340.23230702065</v>
      </c>
      <c r="Y1075" s="120"/>
    </row>
    <row r="1076" spans="1:25">
      <c r="A1076" s="77">
        <v>1064</v>
      </c>
      <c r="B1076" s="79">
        <v>1</v>
      </c>
      <c r="C1076" s="78">
        <v>49</v>
      </c>
      <c r="D1076" s="78">
        <f t="shared" si="240"/>
        <v>70</v>
      </c>
      <c r="E1076" s="79">
        <f t="shared" si="241"/>
        <v>65</v>
      </c>
      <c r="F1076" s="79">
        <v>6</v>
      </c>
      <c r="G1076" s="79">
        <f t="shared" si="242"/>
        <v>29</v>
      </c>
      <c r="H1076" s="79">
        <f t="shared" si="243"/>
        <v>21</v>
      </c>
      <c r="I1076" s="80">
        <v>2317.25</v>
      </c>
      <c r="J1076" s="80">
        <f>'Fator aplicado no salr'!$I$33*I1076</f>
        <v>2048.5046304253169</v>
      </c>
      <c r="K1076" s="79">
        <f t="shared" si="244"/>
        <v>21</v>
      </c>
      <c r="L1076" s="92">
        <f t="shared" si="245"/>
        <v>0.29415540272272056</v>
      </c>
      <c r="M1076" s="79">
        <f t="shared" si="246"/>
        <v>70</v>
      </c>
      <c r="N1076" s="79">
        <f>VLOOKUP(D1076,'IBGE 2014'!$A$9:$I$120,3,0)/VLOOKUP(C1076,'IBGE 2014'!$A$9:$I$120,3,0)</f>
        <v>0.78239117386008128</v>
      </c>
      <c r="O1076" s="79">
        <f>VLOOKUP(D1076,'IBGE 2014'!$A$9:$I$120,6,0)</f>
        <v>9.1340168195096396</v>
      </c>
      <c r="P1076" s="80">
        <f t="shared" si="247"/>
        <v>55981.28734045392</v>
      </c>
      <c r="Q1076" s="80">
        <f t="shared" si="248"/>
        <v>136010.98874999999</v>
      </c>
      <c r="R1076" s="80">
        <f t="shared" si="249"/>
        <v>-80029.701409546076</v>
      </c>
      <c r="S1076" s="80">
        <f t="shared" si="250"/>
        <v>20</v>
      </c>
      <c r="T1076" s="80">
        <f t="shared" si="251"/>
        <v>0.31180472688608379</v>
      </c>
      <c r="U1076" s="80">
        <f>VLOOKUP(D1076,'IBGE 2014'!$A$9:$I$120,3,0)/VLOOKUP(C1076+1,'IBGE 2014'!$A$9:$I$120,3,0)</f>
        <v>0.78638304548291271</v>
      </c>
      <c r="V1076" s="80">
        <f t="shared" si="252"/>
        <v>59642.926584082037</v>
      </c>
      <c r="W1076" s="80">
        <f t="shared" si="253"/>
        <v>129534.27499999999</v>
      </c>
      <c r="X1076" s="80">
        <f t="shared" si="254"/>
        <v>-69891.34841591795</v>
      </c>
      <c r="Y1076" s="120"/>
    </row>
    <row r="1077" spans="1:25">
      <c r="A1077" s="77">
        <v>1065</v>
      </c>
      <c r="B1077" s="79">
        <v>1</v>
      </c>
      <c r="C1077" s="78">
        <v>35</v>
      </c>
      <c r="D1077" s="78">
        <f t="shared" si="240"/>
        <v>64</v>
      </c>
      <c r="E1077" s="79">
        <f t="shared" si="241"/>
        <v>65</v>
      </c>
      <c r="F1077" s="79">
        <v>6</v>
      </c>
      <c r="G1077" s="79">
        <f t="shared" si="242"/>
        <v>29</v>
      </c>
      <c r="H1077" s="79">
        <f t="shared" si="243"/>
        <v>29</v>
      </c>
      <c r="I1077" s="80">
        <v>3390.55</v>
      </c>
      <c r="J1077" s="80">
        <f>'Fator aplicado no salr'!$I$33*I1077</f>
        <v>2997.327597233168</v>
      </c>
      <c r="K1077" s="79">
        <f t="shared" si="244"/>
        <v>29</v>
      </c>
      <c r="L1077" s="92">
        <f t="shared" si="245"/>
        <v>0.18455673876527198</v>
      </c>
      <c r="M1077" s="79">
        <f t="shared" si="246"/>
        <v>64</v>
      </c>
      <c r="N1077" s="79">
        <f>VLOOKUP(D1077,'IBGE 2014'!$A$9:$I$120,3,0)/VLOOKUP(C1077,'IBGE 2014'!$A$9:$I$120,3,0)</f>
        <v>0.83850448420531443</v>
      </c>
      <c r="O1077" s="79">
        <f>VLOOKUP(D1077,'IBGE 2014'!$A$9:$I$120,6,0)</f>
        <v>10.595687644814832</v>
      </c>
      <c r="P1077" s="80">
        <f t="shared" si="247"/>
        <v>63891.341738346768</v>
      </c>
      <c r="Q1077" s="80">
        <f t="shared" si="248"/>
        <v>274821.03025000001</v>
      </c>
      <c r="R1077" s="80">
        <f t="shared" si="249"/>
        <v>-210929.68851165325</v>
      </c>
      <c r="S1077" s="80">
        <f t="shared" si="250"/>
        <v>28</v>
      </c>
      <c r="T1077" s="80">
        <f t="shared" si="251"/>
        <v>0.19563014309118829</v>
      </c>
      <c r="U1077" s="80">
        <f>VLOOKUP(D1077,'IBGE 2014'!$A$9:$I$120,3,0)/VLOOKUP(C1077+1,'IBGE 2014'!$A$9:$I$120,3,0)</f>
        <v>0.84023971036360257</v>
      </c>
      <c r="V1077" s="80">
        <f t="shared" si="252"/>
        <v>67864.974007288663</v>
      </c>
      <c r="W1077" s="80">
        <f t="shared" si="253"/>
        <v>265344.44300000003</v>
      </c>
      <c r="X1077" s="80">
        <f t="shared" si="254"/>
        <v>-197479.46899271136</v>
      </c>
      <c r="Y1077" s="120"/>
    </row>
    <row r="1078" spans="1:25">
      <c r="A1078" s="77">
        <v>1066</v>
      </c>
      <c r="B1078" s="79">
        <v>1</v>
      </c>
      <c r="C1078" s="78">
        <v>51</v>
      </c>
      <c r="D1078" s="78">
        <f t="shared" si="240"/>
        <v>70</v>
      </c>
      <c r="E1078" s="79">
        <f t="shared" si="241"/>
        <v>65</v>
      </c>
      <c r="F1078" s="79">
        <v>6</v>
      </c>
      <c r="G1078" s="79">
        <f t="shared" si="242"/>
        <v>29</v>
      </c>
      <c r="H1078" s="79">
        <f t="shared" si="243"/>
        <v>19</v>
      </c>
      <c r="I1078" s="80">
        <v>2738.52</v>
      </c>
      <c r="J1078" s="80">
        <f>'Fator aplicado no salr'!$I$33*I1078</f>
        <v>2420.9174238913965</v>
      </c>
      <c r="K1078" s="79">
        <f t="shared" si="244"/>
        <v>19</v>
      </c>
      <c r="L1078" s="92">
        <f t="shared" si="245"/>
        <v>0.33051301049924886</v>
      </c>
      <c r="M1078" s="79">
        <f t="shared" si="246"/>
        <v>70</v>
      </c>
      <c r="N1078" s="79">
        <f>VLOOKUP(D1078,'IBGE 2014'!$A$9:$I$120,3,0)/VLOOKUP(C1078,'IBGE 2014'!$A$9:$I$120,3,0)</f>
        <v>0.79070302512191992</v>
      </c>
      <c r="O1078" s="79">
        <f>VLOOKUP(D1078,'IBGE 2014'!$A$9:$I$120,6,0)</f>
        <v>9.1340168195096396</v>
      </c>
      <c r="P1078" s="80">
        <f t="shared" si="247"/>
        <v>75125.451615652055</v>
      </c>
      <c r="Q1078" s="80">
        <f t="shared" si="248"/>
        <v>145429.10459999999</v>
      </c>
      <c r="R1078" s="80">
        <f t="shared" si="249"/>
        <v>-70303.652984347937</v>
      </c>
      <c r="S1078" s="80">
        <f t="shared" si="250"/>
        <v>18</v>
      </c>
      <c r="T1078" s="80">
        <f t="shared" si="251"/>
        <v>0.35034379112920383</v>
      </c>
      <c r="U1078" s="80">
        <f>VLOOKUP(D1078,'IBGE 2014'!$A$9:$I$120,3,0)/VLOOKUP(C1078+1,'IBGE 2014'!$A$9:$I$120,3,0)</f>
        <v>0.7953795781575006</v>
      </c>
      <c r="V1078" s="80">
        <f t="shared" si="252"/>
        <v>80103.961921834984</v>
      </c>
      <c r="W1078" s="80">
        <f t="shared" si="253"/>
        <v>137774.9412</v>
      </c>
      <c r="X1078" s="80">
        <f t="shared" si="254"/>
        <v>-57670.979278165018</v>
      </c>
      <c r="Y1078" s="120"/>
    </row>
    <row r="1079" spans="1:25">
      <c r="A1079" s="77">
        <v>1067</v>
      </c>
      <c r="B1079" s="79">
        <v>1</v>
      </c>
      <c r="C1079" s="78">
        <v>39</v>
      </c>
      <c r="D1079" s="78">
        <f t="shared" si="240"/>
        <v>65</v>
      </c>
      <c r="E1079" s="79">
        <f t="shared" si="241"/>
        <v>65</v>
      </c>
      <c r="F1079" s="79">
        <v>6</v>
      </c>
      <c r="G1079" s="79">
        <f t="shared" si="242"/>
        <v>29</v>
      </c>
      <c r="H1079" s="79">
        <f t="shared" si="243"/>
        <v>26</v>
      </c>
      <c r="I1079" s="80">
        <v>2868.98</v>
      </c>
      <c r="J1079" s="80">
        <f>'Fator aplicado no salr'!$I$33*I1079</f>
        <v>2536.2471958561337</v>
      </c>
      <c r="K1079" s="79">
        <f t="shared" si="244"/>
        <v>26</v>
      </c>
      <c r="L1079" s="92">
        <f t="shared" si="245"/>
        <v>0.21981002877725925</v>
      </c>
      <c r="M1079" s="79">
        <f t="shared" si="246"/>
        <v>65</v>
      </c>
      <c r="N1079" s="79">
        <f>VLOOKUP(D1079,'IBGE 2014'!$A$9:$I$120,3,0)/VLOOKUP(C1079,'IBGE 2014'!$A$9:$I$120,3,0)</f>
        <v>0.83323375827918489</v>
      </c>
      <c r="O1079" s="79">
        <f>VLOOKUP(D1079,'IBGE 2014'!$A$9:$I$120,6,0)</f>
        <v>10.361611814973374</v>
      </c>
      <c r="P1079" s="80">
        <f t="shared" si="247"/>
        <v>62571.506333728728</v>
      </c>
      <c r="Q1079" s="80">
        <f t="shared" si="248"/>
        <v>208488.77660000001</v>
      </c>
      <c r="R1079" s="80">
        <f t="shared" si="249"/>
        <v>-145917.27026627128</v>
      </c>
      <c r="S1079" s="80">
        <f t="shared" si="250"/>
        <v>25</v>
      </c>
      <c r="T1079" s="80">
        <f t="shared" si="251"/>
        <v>0.23299863050389483</v>
      </c>
      <c r="U1079" s="80">
        <f>VLOOKUP(D1079,'IBGE 2014'!$A$9:$I$120,3,0)/VLOOKUP(C1079+1,'IBGE 2014'!$A$9:$I$120,3,0)</f>
        <v>0.83532461266945157</v>
      </c>
      <c r="V1079" s="80">
        <f t="shared" si="252"/>
        <v>66492.229700737138</v>
      </c>
      <c r="W1079" s="80">
        <f t="shared" si="253"/>
        <v>200469.97750000001</v>
      </c>
      <c r="X1079" s="80">
        <f t="shared" si="254"/>
        <v>-133977.74779926287</v>
      </c>
      <c r="Y1079" s="120"/>
    </row>
    <row r="1080" spans="1:25">
      <c r="A1080" s="77">
        <v>1068</v>
      </c>
      <c r="B1080" s="79">
        <v>1</v>
      </c>
      <c r="C1080" s="78">
        <v>37</v>
      </c>
      <c r="D1080" s="78">
        <f t="shared" si="240"/>
        <v>65</v>
      </c>
      <c r="E1080" s="79">
        <f t="shared" si="241"/>
        <v>65</v>
      </c>
      <c r="F1080" s="79">
        <v>6</v>
      </c>
      <c r="G1080" s="79">
        <f t="shared" si="242"/>
        <v>29</v>
      </c>
      <c r="H1080" s="79">
        <f t="shared" si="243"/>
        <v>28</v>
      </c>
      <c r="I1080" s="80">
        <v>2868.98</v>
      </c>
      <c r="J1080" s="80">
        <f>'Fator aplicado no salr'!$I$33*I1080</f>
        <v>2536.2471958561337</v>
      </c>
      <c r="K1080" s="79">
        <f t="shared" si="244"/>
        <v>28</v>
      </c>
      <c r="L1080" s="92">
        <f t="shared" si="245"/>
        <v>0.19563014309118829</v>
      </c>
      <c r="M1080" s="79">
        <f t="shared" si="246"/>
        <v>65</v>
      </c>
      <c r="N1080" s="79">
        <f>VLOOKUP(D1080,'IBGE 2014'!$A$9:$I$120,3,0)/VLOOKUP(C1080,'IBGE 2014'!$A$9:$I$120,3,0)</f>
        <v>0.82938992235441167</v>
      </c>
      <c r="O1080" s="79">
        <f>VLOOKUP(D1080,'IBGE 2014'!$A$9:$I$120,6,0)</f>
        <v>10.361611814973374</v>
      </c>
      <c r="P1080" s="80">
        <f t="shared" si="247"/>
        <v>55431.51861693243</v>
      </c>
      <c r="Q1080" s="80">
        <f t="shared" si="248"/>
        <v>224526.37479999999</v>
      </c>
      <c r="R1080" s="80">
        <f t="shared" si="249"/>
        <v>-169094.85618306755</v>
      </c>
      <c r="S1080" s="80">
        <f t="shared" si="250"/>
        <v>27</v>
      </c>
      <c r="T1080" s="80">
        <f t="shared" si="251"/>
        <v>0.20736795167665964</v>
      </c>
      <c r="U1080" s="80">
        <f>VLOOKUP(D1080,'IBGE 2014'!$A$9:$I$120,3,0)/VLOOKUP(C1080+1,'IBGE 2014'!$A$9:$I$120,3,0)</f>
        <v>0.83126079529714858</v>
      </c>
      <c r="V1080" s="80">
        <f t="shared" si="252"/>
        <v>58889.950105001488</v>
      </c>
      <c r="W1080" s="80">
        <f t="shared" si="253"/>
        <v>216507.57570000002</v>
      </c>
      <c r="X1080" s="80">
        <f t="shared" si="254"/>
        <v>-157617.62559499854</v>
      </c>
      <c r="Y1080" s="120"/>
    </row>
    <row r="1081" spans="1:25">
      <c r="A1081" s="77">
        <v>1069</v>
      </c>
      <c r="B1081" s="79">
        <v>1</v>
      </c>
      <c r="C1081" s="78">
        <v>33</v>
      </c>
      <c r="D1081" s="78">
        <f t="shared" si="240"/>
        <v>62</v>
      </c>
      <c r="E1081" s="79">
        <f t="shared" si="241"/>
        <v>65</v>
      </c>
      <c r="F1081" s="79">
        <v>6</v>
      </c>
      <c r="G1081" s="79">
        <f t="shared" si="242"/>
        <v>29</v>
      </c>
      <c r="H1081" s="79">
        <f t="shared" si="243"/>
        <v>29</v>
      </c>
      <c r="I1081" s="80">
        <v>2868.98</v>
      </c>
      <c r="J1081" s="80">
        <f>'Fator aplicado no salr'!$I$33*I1081</f>
        <v>2536.2471958561337</v>
      </c>
      <c r="K1081" s="79">
        <f t="shared" si="244"/>
        <v>29</v>
      </c>
      <c r="L1081" s="92">
        <f t="shared" si="245"/>
        <v>0.18455673876527198</v>
      </c>
      <c r="M1081" s="79">
        <f t="shared" si="246"/>
        <v>62</v>
      </c>
      <c r="N1081" s="79">
        <f>VLOOKUP(D1081,'IBGE 2014'!$A$9:$I$120,3,0)/VLOOKUP(C1081,'IBGE 2014'!$A$9:$I$120,3,0)</f>
        <v>0.85799055822759585</v>
      </c>
      <c r="O1081" s="79">
        <f>VLOOKUP(D1081,'IBGE 2014'!$A$9:$I$120,6,0)</f>
        <v>11.049834511016218</v>
      </c>
      <c r="P1081" s="80">
        <f t="shared" si="247"/>
        <v>57690.343120964506</v>
      </c>
      <c r="Q1081" s="80">
        <f t="shared" si="248"/>
        <v>232545.17389999999</v>
      </c>
      <c r="R1081" s="80">
        <f t="shared" si="249"/>
        <v>-174854.83077903549</v>
      </c>
      <c r="S1081" s="80">
        <f t="shared" si="250"/>
        <v>28</v>
      </c>
      <c r="T1081" s="80">
        <f t="shared" si="251"/>
        <v>0.19563014309118829</v>
      </c>
      <c r="U1081" s="80">
        <f>VLOOKUP(D1081,'IBGE 2014'!$A$9:$I$120,3,0)/VLOOKUP(C1081+1,'IBGE 2014'!$A$9:$I$120,3,0)</f>
        <v>0.85965201393754076</v>
      </c>
      <c r="V1081" s="80">
        <f t="shared" si="252"/>
        <v>61270.181033462075</v>
      </c>
      <c r="W1081" s="80">
        <f t="shared" si="253"/>
        <v>224526.37479999999</v>
      </c>
      <c r="X1081" s="80">
        <f t="shared" si="254"/>
        <v>-163256.19376653791</v>
      </c>
      <c r="Y1081" s="120"/>
    </row>
    <row r="1082" spans="1:25">
      <c r="A1082" s="77">
        <v>1070</v>
      </c>
      <c r="B1082" s="79">
        <v>1</v>
      </c>
      <c r="C1082" s="78">
        <v>48</v>
      </c>
      <c r="D1082" s="78">
        <f t="shared" si="240"/>
        <v>70</v>
      </c>
      <c r="E1082" s="79">
        <f t="shared" si="241"/>
        <v>65</v>
      </c>
      <c r="F1082" s="79">
        <v>6</v>
      </c>
      <c r="G1082" s="79">
        <f t="shared" si="242"/>
        <v>29</v>
      </c>
      <c r="H1082" s="79">
        <f t="shared" si="243"/>
        <v>22</v>
      </c>
      <c r="I1082" s="80">
        <v>2738.52</v>
      </c>
      <c r="J1082" s="80">
        <f>'Fator aplicado no salr'!$I$33*I1082</f>
        <v>2420.9174238913965</v>
      </c>
      <c r="K1082" s="79">
        <f t="shared" si="244"/>
        <v>22</v>
      </c>
      <c r="L1082" s="92">
        <f t="shared" si="245"/>
        <v>0.27750509690822689</v>
      </c>
      <c r="M1082" s="79">
        <f t="shared" si="246"/>
        <v>70</v>
      </c>
      <c r="N1082" s="79">
        <f>VLOOKUP(D1082,'IBGE 2014'!$A$9:$I$120,3,0)/VLOOKUP(C1082,'IBGE 2014'!$A$9:$I$120,3,0)</f>
        <v>0.77870096266895816</v>
      </c>
      <c r="O1082" s="79">
        <f>VLOOKUP(D1082,'IBGE 2014'!$A$9:$I$120,6,0)</f>
        <v>9.1340168195096396</v>
      </c>
      <c r="P1082" s="80">
        <f t="shared" si="247"/>
        <v>62119.33690940612</v>
      </c>
      <c r="Q1082" s="80">
        <f t="shared" si="248"/>
        <v>168391.59479999999</v>
      </c>
      <c r="R1082" s="80">
        <f t="shared" si="249"/>
        <v>-106272.25789059387</v>
      </c>
      <c r="S1082" s="80">
        <f t="shared" si="250"/>
        <v>21</v>
      </c>
      <c r="T1082" s="80">
        <f t="shared" si="251"/>
        <v>0.29415540272272056</v>
      </c>
      <c r="U1082" s="80">
        <f>VLOOKUP(D1082,'IBGE 2014'!$A$9:$I$120,3,0)/VLOOKUP(C1082+1,'IBGE 2014'!$A$9:$I$120,3,0)</f>
        <v>0.78239117386008128</v>
      </c>
      <c r="V1082" s="80">
        <f t="shared" si="252"/>
        <v>66158.539220015038</v>
      </c>
      <c r="W1082" s="80">
        <f t="shared" si="253"/>
        <v>160737.4314</v>
      </c>
      <c r="X1082" s="80">
        <f t="shared" si="254"/>
        <v>-94578.892179984963</v>
      </c>
      <c r="Y1082" s="120"/>
    </row>
    <row r="1083" spans="1:25">
      <c r="A1083" s="77">
        <v>1071</v>
      </c>
      <c r="B1083" s="79">
        <v>1</v>
      </c>
      <c r="C1083" s="78">
        <v>51</v>
      </c>
      <c r="D1083" s="78">
        <f t="shared" si="240"/>
        <v>70</v>
      </c>
      <c r="E1083" s="79">
        <f t="shared" si="241"/>
        <v>65</v>
      </c>
      <c r="F1083" s="79">
        <v>6</v>
      </c>
      <c r="G1083" s="79">
        <f t="shared" si="242"/>
        <v>29</v>
      </c>
      <c r="H1083" s="79">
        <f t="shared" si="243"/>
        <v>19</v>
      </c>
      <c r="I1083" s="80">
        <v>3236.38</v>
      </c>
      <c r="J1083" s="80">
        <f>'Fator aplicado no salr'!$I$33*I1083</f>
        <v>2861.0376160603678</v>
      </c>
      <c r="K1083" s="79">
        <f t="shared" si="244"/>
        <v>19</v>
      </c>
      <c r="L1083" s="92">
        <f t="shared" si="245"/>
        <v>0.33051301049924886</v>
      </c>
      <c r="M1083" s="79">
        <f t="shared" si="246"/>
        <v>70</v>
      </c>
      <c r="N1083" s="79">
        <f>VLOOKUP(D1083,'IBGE 2014'!$A$9:$I$120,3,0)/VLOOKUP(C1083,'IBGE 2014'!$A$9:$I$120,3,0)</f>
        <v>0.79070302512191992</v>
      </c>
      <c r="O1083" s="79">
        <f>VLOOKUP(D1083,'IBGE 2014'!$A$9:$I$120,6,0)</f>
        <v>9.1340168195096396</v>
      </c>
      <c r="P1083" s="80">
        <f t="shared" si="247"/>
        <v>88783.178176483649</v>
      </c>
      <c r="Q1083" s="80">
        <f t="shared" si="248"/>
        <v>171867.95989999999</v>
      </c>
      <c r="R1083" s="80">
        <f t="shared" si="249"/>
        <v>-83084.781723516338</v>
      </c>
      <c r="S1083" s="80">
        <f t="shared" si="250"/>
        <v>18</v>
      </c>
      <c r="T1083" s="80">
        <f t="shared" si="251"/>
        <v>0.35034379112920383</v>
      </c>
      <c r="U1083" s="80">
        <f>VLOOKUP(D1083,'IBGE 2014'!$A$9:$I$120,3,0)/VLOOKUP(C1083+1,'IBGE 2014'!$A$9:$I$120,3,0)</f>
        <v>0.7953795781575006</v>
      </c>
      <c r="V1083" s="80">
        <f t="shared" si="252"/>
        <v>94666.776318810269</v>
      </c>
      <c r="W1083" s="80">
        <f t="shared" si="253"/>
        <v>162822.27780000001</v>
      </c>
      <c r="X1083" s="80">
        <f t="shared" si="254"/>
        <v>-68155.501481189742</v>
      </c>
      <c r="Y1083" s="120"/>
    </row>
    <row r="1084" spans="1:25">
      <c r="A1084" s="77">
        <v>1072</v>
      </c>
      <c r="B1084" s="79">
        <v>1</v>
      </c>
      <c r="C1084" s="78">
        <v>51</v>
      </c>
      <c r="D1084" s="78">
        <f t="shared" si="240"/>
        <v>70</v>
      </c>
      <c r="E1084" s="79">
        <f t="shared" si="241"/>
        <v>65</v>
      </c>
      <c r="F1084" s="79">
        <v>6</v>
      </c>
      <c r="G1084" s="79">
        <f t="shared" si="242"/>
        <v>29</v>
      </c>
      <c r="H1084" s="79">
        <f t="shared" si="243"/>
        <v>19</v>
      </c>
      <c r="I1084" s="80">
        <v>3390.55</v>
      </c>
      <c r="J1084" s="80">
        <f>'Fator aplicado no salr'!$I$33*I1084</f>
        <v>2997.327597233168</v>
      </c>
      <c r="K1084" s="79">
        <f t="shared" si="244"/>
        <v>19</v>
      </c>
      <c r="L1084" s="92">
        <f t="shared" si="245"/>
        <v>0.33051301049924886</v>
      </c>
      <c r="M1084" s="79">
        <f t="shared" si="246"/>
        <v>70</v>
      </c>
      <c r="N1084" s="79">
        <f>VLOOKUP(D1084,'IBGE 2014'!$A$9:$I$120,3,0)/VLOOKUP(C1084,'IBGE 2014'!$A$9:$I$120,3,0)</f>
        <v>0.79070302512191992</v>
      </c>
      <c r="O1084" s="79">
        <f>VLOOKUP(D1084,'IBGE 2014'!$A$9:$I$120,6,0)</f>
        <v>9.1340168195096396</v>
      </c>
      <c r="P1084" s="80">
        <f t="shared" si="247"/>
        <v>93012.503094901302</v>
      </c>
      <c r="Q1084" s="80">
        <f t="shared" si="248"/>
        <v>180055.15775000001</v>
      </c>
      <c r="R1084" s="80">
        <f t="shared" si="249"/>
        <v>-87042.654655098711</v>
      </c>
      <c r="S1084" s="80">
        <f t="shared" si="250"/>
        <v>18</v>
      </c>
      <c r="T1084" s="80">
        <f t="shared" si="251"/>
        <v>0.35034379112920383</v>
      </c>
      <c r="U1084" s="80">
        <f>VLOOKUP(D1084,'IBGE 2014'!$A$9:$I$120,3,0)/VLOOKUP(C1084+1,'IBGE 2014'!$A$9:$I$120,3,0)</f>
        <v>0.7953795781575006</v>
      </c>
      <c r="V1084" s="80">
        <f t="shared" si="252"/>
        <v>99176.375594875208</v>
      </c>
      <c r="W1084" s="80">
        <f t="shared" si="253"/>
        <v>170578.5705</v>
      </c>
      <c r="X1084" s="80">
        <f t="shared" si="254"/>
        <v>-71402.194905124794</v>
      </c>
      <c r="Y1084" s="120"/>
    </row>
    <row r="1085" spans="1:25">
      <c r="A1085" s="77">
        <v>1073</v>
      </c>
      <c r="B1085" s="79">
        <v>1</v>
      </c>
      <c r="C1085" s="78">
        <v>38</v>
      </c>
      <c r="D1085" s="78">
        <f t="shared" si="240"/>
        <v>65</v>
      </c>
      <c r="E1085" s="79">
        <f t="shared" si="241"/>
        <v>65</v>
      </c>
      <c r="F1085" s="79">
        <v>6</v>
      </c>
      <c r="G1085" s="79">
        <f t="shared" si="242"/>
        <v>29</v>
      </c>
      <c r="H1085" s="79">
        <f t="shared" si="243"/>
        <v>27</v>
      </c>
      <c r="I1085" s="80">
        <v>3390.55</v>
      </c>
      <c r="J1085" s="80">
        <f>'Fator aplicado no salr'!$I$33*I1085</f>
        <v>2997.327597233168</v>
      </c>
      <c r="K1085" s="79">
        <f t="shared" si="244"/>
        <v>27</v>
      </c>
      <c r="L1085" s="92">
        <f t="shared" si="245"/>
        <v>0.20736795167665964</v>
      </c>
      <c r="M1085" s="79">
        <f t="shared" si="246"/>
        <v>65</v>
      </c>
      <c r="N1085" s="79">
        <f>VLOOKUP(D1085,'IBGE 2014'!$A$9:$I$120,3,0)/VLOOKUP(C1085,'IBGE 2014'!$A$9:$I$120,3,0)</f>
        <v>0.83126079529714858</v>
      </c>
      <c r="O1085" s="79">
        <f>VLOOKUP(D1085,'IBGE 2014'!$A$9:$I$120,6,0)</f>
        <v>10.361611814973374</v>
      </c>
      <c r="P1085" s="80">
        <f t="shared" si="247"/>
        <v>69595.926192762869</v>
      </c>
      <c r="Q1085" s="80">
        <f t="shared" si="248"/>
        <v>255867.85575000002</v>
      </c>
      <c r="R1085" s="80">
        <f t="shared" si="249"/>
        <v>-186271.92955723713</v>
      </c>
      <c r="S1085" s="80">
        <f t="shared" si="250"/>
        <v>26</v>
      </c>
      <c r="T1085" s="80">
        <f t="shared" si="251"/>
        <v>0.21981002877725925</v>
      </c>
      <c r="U1085" s="80">
        <f>VLOOKUP(D1085,'IBGE 2014'!$A$9:$I$120,3,0)/VLOOKUP(C1085+1,'IBGE 2014'!$A$9:$I$120,3,0)</f>
        <v>0.83323375827918489</v>
      </c>
      <c r="V1085" s="80">
        <f t="shared" si="252"/>
        <v>73946.775787849314</v>
      </c>
      <c r="W1085" s="80">
        <f t="shared" si="253"/>
        <v>246391.26850000001</v>
      </c>
      <c r="X1085" s="80">
        <f t="shared" si="254"/>
        <v>-172444.49271215068</v>
      </c>
      <c r="Y1085" s="120"/>
    </row>
    <row r="1086" spans="1:25">
      <c r="A1086" s="77">
        <v>1074</v>
      </c>
      <c r="B1086" s="79">
        <v>1</v>
      </c>
      <c r="C1086" s="78">
        <v>54</v>
      </c>
      <c r="D1086" s="78">
        <f t="shared" si="240"/>
        <v>70</v>
      </c>
      <c r="E1086" s="79">
        <f t="shared" si="241"/>
        <v>65</v>
      </c>
      <c r="F1086" s="79">
        <v>6</v>
      </c>
      <c r="G1086" s="79">
        <f t="shared" si="242"/>
        <v>29</v>
      </c>
      <c r="H1086" s="79">
        <f t="shared" si="243"/>
        <v>16</v>
      </c>
      <c r="I1086" s="80">
        <v>3390.55</v>
      </c>
      <c r="J1086" s="80">
        <f>'Fator aplicado no salr'!$I$33*I1086</f>
        <v>2997.327597233168</v>
      </c>
      <c r="K1086" s="79">
        <f t="shared" si="244"/>
        <v>16</v>
      </c>
      <c r="L1086" s="92">
        <f t="shared" si="245"/>
        <v>0.39364628371277355</v>
      </c>
      <c r="M1086" s="79">
        <f t="shared" si="246"/>
        <v>70</v>
      </c>
      <c r="N1086" s="79">
        <f>VLOOKUP(D1086,'IBGE 2014'!$A$9:$I$120,3,0)/VLOOKUP(C1086,'IBGE 2014'!$A$9:$I$120,3,0)</f>
        <v>0.80591419118490248</v>
      </c>
      <c r="O1086" s="79">
        <f>VLOOKUP(D1086,'IBGE 2014'!$A$9:$I$120,6,0)</f>
        <v>9.1340168195096396</v>
      </c>
      <c r="P1086" s="80">
        <f t="shared" si="247"/>
        <v>112910.50002512596</v>
      </c>
      <c r="Q1086" s="80">
        <f t="shared" si="248"/>
        <v>151625.39600000001</v>
      </c>
      <c r="R1086" s="80">
        <f t="shared" si="249"/>
        <v>-38714.895974874045</v>
      </c>
      <c r="S1086" s="80">
        <f t="shared" si="250"/>
        <v>15</v>
      </c>
      <c r="T1086" s="80">
        <f t="shared" si="251"/>
        <v>0.41726506073553998</v>
      </c>
      <c r="U1086" s="80">
        <f>VLOOKUP(D1086,'IBGE 2014'!$A$9:$I$120,3,0)/VLOOKUP(C1086+1,'IBGE 2014'!$A$9:$I$120,3,0)</f>
        <v>0.81183466248225811</v>
      </c>
      <c r="V1086" s="80">
        <f t="shared" si="252"/>
        <v>120564.37050259678</v>
      </c>
      <c r="W1086" s="80">
        <f t="shared" si="253"/>
        <v>142148.80875</v>
      </c>
      <c r="X1086" s="80">
        <f t="shared" si="254"/>
        <v>-21584.438247403217</v>
      </c>
      <c r="Y1086" s="120"/>
    </row>
    <row r="1087" spans="1:25">
      <c r="A1087" s="77">
        <v>1075</v>
      </c>
      <c r="B1087" s="79">
        <v>1</v>
      </c>
      <c r="C1087" s="78">
        <v>39</v>
      </c>
      <c r="D1087" s="78">
        <f t="shared" si="240"/>
        <v>65</v>
      </c>
      <c r="E1087" s="79">
        <f t="shared" si="241"/>
        <v>65</v>
      </c>
      <c r="F1087" s="79">
        <v>6</v>
      </c>
      <c r="G1087" s="79">
        <f t="shared" si="242"/>
        <v>29</v>
      </c>
      <c r="H1087" s="79">
        <f t="shared" si="243"/>
        <v>26</v>
      </c>
      <c r="I1087" s="80">
        <v>2738.52</v>
      </c>
      <c r="J1087" s="80">
        <f>'Fator aplicado no salr'!$I$33*I1087</f>
        <v>2420.9174238913965</v>
      </c>
      <c r="K1087" s="79">
        <f t="shared" si="244"/>
        <v>26</v>
      </c>
      <c r="L1087" s="92">
        <f t="shared" si="245"/>
        <v>0.21981002877725925</v>
      </c>
      <c r="M1087" s="79">
        <f t="shared" si="246"/>
        <v>65</v>
      </c>
      <c r="N1087" s="79">
        <f>VLOOKUP(D1087,'IBGE 2014'!$A$9:$I$120,3,0)/VLOOKUP(C1087,'IBGE 2014'!$A$9:$I$120,3,0)</f>
        <v>0.83323375827918489</v>
      </c>
      <c r="O1087" s="79">
        <f>VLOOKUP(D1087,'IBGE 2014'!$A$9:$I$120,6,0)</f>
        <v>10.361611814973374</v>
      </c>
      <c r="P1087" s="80">
        <f t="shared" si="247"/>
        <v>59726.216817490124</v>
      </c>
      <c r="Q1087" s="80">
        <f t="shared" si="248"/>
        <v>199008.24839999998</v>
      </c>
      <c r="R1087" s="80">
        <f t="shared" si="249"/>
        <v>-139282.03158250987</v>
      </c>
      <c r="S1087" s="80">
        <f t="shared" si="250"/>
        <v>25</v>
      </c>
      <c r="T1087" s="80">
        <f t="shared" si="251"/>
        <v>0.23299863050389483</v>
      </c>
      <c r="U1087" s="80">
        <f>VLOOKUP(D1087,'IBGE 2014'!$A$9:$I$120,3,0)/VLOOKUP(C1087+1,'IBGE 2014'!$A$9:$I$120,3,0)</f>
        <v>0.83532461266945157</v>
      </c>
      <c r="V1087" s="80">
        <f t="shared" si="252"/>
        <v>63468.65467171702</v>
      </c>
      <c r="W1087" s="80">
        <f t="shared" si="253"/>
        <v>191354.08499999999</v>
      </c>
      <c r="X1087" s="80">
        <f t="shared" si="254"/>
        <v>-127885.43032828296</v>
      </c>
      <c r="Y1087" s="120"/>
    </row>
    <row r="1088" spans="1:25">
      <c r="A1088" s="77">
        <v>1076</v>
      </c>
      <c r="B1088" s="79">
        <v>1</v>
      </c>
      <c r="C1088" s="78">
        <v>57</v>
      </c>
      <c r="D1088" s="78">
        <f t="shared" si="240"/>
        <v>70</v>
      </c>
      <c r="E1088" s="79">
        <f t="shared" si="241"/>
        <v>65</v>
      </c>
      <c r="F1088" s="79">
        <v>6</v>
      </c>
      <c r="G1088" s="79">
        <f t="shared" si="242"/>
        <v>29</v>
      </c>
      <c r="H1088" s="79">
        <f t="shared" si="243"/>
        <v>13</v>
      </c>
      <c r="I1088" s="80">
        <v>3390.55</v>
      </c>
      <c r="J1088" s="80">
        <f>'Fator aplicado no salr'!$I$33*I1088</f>
        <v>2997.327597233168</v>
      </c>
      <c r="K1088" s="79">
        <f t="shared" si="244"/>
        <v>13</v>
      </c>
      <c r="L1088" s="92">
        <f t="shared" si="245"/>
        <v>0.46883902224245294</v>
      </c>
      <c r="M1088" s="79">
        <f t="shared" si="246"/>
        <v>70</v>
      </c>
      <c r="N1088" s="79">
        <f>VLOOKUP(D1088,'IBGE 2014'!$A$9:$I$120,3,0)/VLOOKUP(C1088,'IBGE 2014'!$A$9:$I$120,3,0)</f>
        <v>0.82519692570489089</v>
      </c>
      <c r="O1088" s="79">
        <f>VLOOKUP(D1088,'IBGE 2014'!$A$9:$I$120,6,0)</f>
        <v>9.1340168195096396</v>
      </c>
      <c r="P1088" s="80">
        <f t="shared" si="247"/>
        <v>137695.80981610742</v>
      </c>
      <c r="Q1088" s="80">
        <f t="shared" si="248"/>
        <v>123195.63425</v>
      </c>
      <c r="R1088" s="80">
        <f t="shared" si="249"/>
        <v>14500.175566107413</v>
      </c>
      <c r="S1088" s="80">
        <f t="shared" si="250"/>
        <v>12</v>
      </c>
      <c r="T1088" s="80">
        <f t="shared" si="251"/>
        <v>0.49696936357700011</v>
      </c>
      <c r="U1088" s="80">
        <f>VLOOKUP(D1088,'IBGE 2014'!$A$9:$I$120,3,0)/VLOOKUP(C1088+1,'IBGE 2014'!$A$9:$I$120,3,0)</f>
        <v>0.83272330052410848</v>
      </c>
      <c r="V1088" s="80">
        <f t="shared" si="252"/>
        <v>147288.79372362047</v>
      </c>
      <c r="W1088" s="80">
        <f t="shared" si="253"/>
        <v>113719.04700000001</v>
      </c>
      <c r="X1088" s="80">
        <f t="shared" si="254"/>
        <v>33569.746723620468</v>
      </c>
      <c r="Y1088" s="120"/>
    </row>
    <row r="1089" spans="1:25">
      <c r="A1089" s="77">
        <v>1077</v>
      </c>
      <c r="B1089" s="79">
        <v>1</v>
      </c>
      <c r="C1089" s="78">
        <v>38</v>
      </c>
      <c r="D1089" s="78">
        <f t="shared" si="240"/>
        <v>65</v>
      </c>
      <c r="E1089" s="79">
        <f t="shared" si="241"/>
        <v>65</v>
      </c>
      <c r="F1089" s="79">
        <v>6</v>
      </c>
      <c r="G1089" s="79">
        <f t="shared" si="242"/>
        <v>29</v>
      </c>
      <c r="H1089" s="79">
        <f t="shared" si="243"/>
        <v>27</v>
      </c>
      <c r="I1089" s="80">
        <v>2738.52</v>
      </c>
      <c r="J1089" s="80">
        <f>'Fator aplicado no salr'!$I$33*I1089</f>
        <v>2420.9174238913965</v>
      </c>
      <c r="K1089" s="79">
        <f t="shared" si="244"/>
        <v>27</v>
      </c>
      <c r="L1089" s="92">
        <f t="shared" si="245"/>
        <v>0.20736795167665964</v>
      </c>
      <c r="M1089" s="79">
        <f t="shared" si="246"/>
        <v>65</v>
      </c>
      <c r="N1089" s="79">
        <f>VLOOKUP(D1089,'IBGE 2014'!$A$9:$I$120,3,0)/VLOOKUP(C1089,'IBGE 2014'!$A$9:$I$120,3,0)</f>
        <v>0.83126079529714858</v>
      </c>
      <c r="O1089" s="79">
        <f>VLOOKUP(D1089,'IBGE 2014'!$A$9:$I$120,6,0)</f>
        <v>10.361611814973374</v>
      </c>
      <c r="P1089" s="80">
        <f t="shared" si="247"/>
        <v>56212.070548260584</v>
      </c>
      <c r="Q1089" s="80">
        <f t="shared" si="248"/>
        <v>206662.41179999997</v>
      </c>
      <c r="R1089" s="80">
        <f t="shared" si="249"/>
        <v>-150450.34125173939</v>
      </c>
      <c r="S1089" s="80">
        <f t="shared" si="250"/>
        <v>26</v>
      </c>
      <c r="T1089" s="80">
        <f t="shared" si="251"/>
        <v>0.21981002877725925</v>
      </c>
      <c r="U1089" s="80">
        <f>VLOOKUP(D1089,'IBGE 2014'!$A$9:$I$120,3,0)/VLOOKUP(C1089+1,'IBGE 2014'!$A$9:$I$120,3,0)</f>
        <v>0.83323375827918489</v>
      </c>
      <c r="V1089" s="80">
        <f t="shared" si="252"/>
        <v>59726.216817490124</v>
      </c>
      <c r="W1089" s="80">
        <f t="shared" si="253"/>
        <v>199008.24839999998</v>
      </c>
      <c r="X1089" s="80">
        <f t="shared" si="254"/>
        <v>-139282.03158250987</v>
      </c>
      <c r="Y1089" s="120"/>
    </row>
    <row r="1090" spans="1:25">
      <c r="A1090" s="77">
        <v>1078</v>
      </c>
      <c r="B1090" s="79">
        <v>1</v>
      </c>
      <c r="C1090" s="78">
        <v>37</v>
      </c>
      <c r="D1090" s="78">
        <f t="shared" si="240"/>
        <v>65</v>
      </c>
      <c r="E1090" s="79">
        <f t="shared" si="241"/>
        <v>65</v>
      </c>
      <c r="F1090" s="79">
        <v>6</v>
      </c>
      <c r="G1090" s="79">
        <f t="shared" si="242"/>
        <v>29</v>
      </c>
      <c r="H1090" s="79">
        <f t="shared" si="243"/>
        <v>28</v>
      </c>
      <c r="I1090" s="80">
        <v>3390.55</v>
      </c>
      <c r="J1090" s="80">
        <f>'Fator aplicado no salr'!$I$33*I1090</f>
        <v>2997.327597233168</v>
      </c>
      <c r="K1090" s="79">
        <f t="shared" si="244"/>
        <v>28</v>
      </c>
      <c r="L1090" s="92">
        <f t="shared" si="245"/>
        <v>0.19563014309118829</v>
      </c>
      <c r="M1090" s="79">
        <f t="shared" si="246"/>
        <v>65</v>
      </c>
      <c r="N1090" s="79">
        <f>VLOOKUP(D1090,'IBGE 2014'!$A$9:$I$120,3,0)/VLOOKUP(C1090,'IBGE 2014'!$A$9:$I$120,3,0)</f>
        <v>0.82938992235441167</v>
      </c>
      <c r="O1090" s="79">
        <f>VLOOKUP(D1090,'IBGE 2014'!$A$9:$I$120,6,0)</f>
        <v>10.361611814973374</v>
      </c>
      <c r="P1090" s="80">
        <f t="shared" si="247"/>
        <v>65508.76459460862</v>
      </c>
      <c r="Q1090" s="80">
        <f t="shared" si="248"/>
        <v>265344.44300000003</v>
      </c>
      <c r="R1090" s="80">
        <f t="shared" si="249"/>
        <v>-199835.6784053914</v>
      </c>
      <c r="S1090" s="80">
        <f t="shared" si="250"/>
        <v>27</v>
      </c>
      <c r="T1090" s="80">
        <f t="shared" si="251"/>
        <v>0.20736795167665964</v>
      </c>
      <c r="U1090" s="80">
        <f>VLOOKUP(D1090,'IBGE 2014'!$A$9:$I$120,3,0)/VLOOKUP(C1090+1,'IBGE 2014'!$A$9:$I$120,3,0)</f>
        <v>0.83126079529714858</v>
      </c>
      <c r="V1090" s="80">
        <f t="shared" si="252"/>
        <v>69595.926192762869</v>
      </c>
      <c r="W1090" s="80">
        <f t="shared" si="253"/>
        <v>255867.85575000002</v>
      </c>
      <c r="X1090" s="80">
        <f t="shared" si="254"/>
        <v>-186271.92955723713</v>
      </c>
      <c r="Y1090" s="120"/>
    </row>
    <row r="1091" spans="1:25">
      <c r="A1091" s="77">
        <v>1079</v>
      </c>
      <c r="B1091" s="79">
        <v>1</v>
      </c>
      <c r="C1091" s="78">
        <v>37</v>
      </c>
      <c r="D1091" s="78">
        <f t="shared" si="240"/>
        <v>65</v>
      </c>
      <c r="E1091" s="79">
        <f t="shared" si="241"/>
        <v>65</v>
      </c>
      <c r="F1091" s="79">
        <v>6</v>
      </c>
      <c r="G1091" s="79">
        <f t="shared" si="242"/>
        <v>29</v>
      </c>
      <c r="H1091" s="79">
        <f t="shared" si="243"/>
        <v>28</v>
      </c>
      <c r="I1091" s="80">
        <v>3390.55</v>
      </c>
      <c r="J1091" s="80">
        <f>'Fator aplicado no salr'!$I$33*I1091</f>
        <v>2997.327597233168</v>
      </c>
      <c r="K1091" s="79">
        <f t="shared" si="244"/>
        <v>28</v>
      </c>
      <c r="L1091" s="92">
        <f t="shared" si="245"/>
        <v>0.19563014309118829</v>
      </c>
      <c r="M1091" s="79">
        <f t="shared" si="246"/>
        <v>65</v>
      </c>
      <c r="N1091" s="79">
        <f>VLOOKUP(D1091,'IBGE 2014'!$A$9:$I$120,3,0)/VLOOKUP(C1091,'IBGE 2014'!$A$9:$I$120,3,0)</f>
        <v>0.82938992235441167</v>
      </c>
      <c r="O1091" s="79">
        <f>VLOOKUP(D1091,'IBGE 2014'!$A$9:$I$120,6,0)</f>
        <v>10.361611814973374</v>
      </c>
      <c r="P1091" s="80">
        <f t="shared" si="247"/>
        <v>65508.76459460862</v>
      </c>
      <c r="Q1091" s="80">
        <f t="shared" si="248"/>
        <v>265344.44300000003</v>
      </c>
      <c r="R1091" s="80">
        <f t="shared" si="249"/>
        <v>-199835.6784053914</v>
      </c>
      <c r="S1091" s="80">
        <f t="shared" si="250"/>
        <v>27</v>
      </c>
      <c r="T1091" s="80">
        <f t="shared" si="251"/>
        <v>0.20736795167665964</v>
      </c>
      <c r="U1091" s="80">
        <f>VLOOKUP(D1091,'IBGE 2014'!$A$9:$I$120,3,0)/VLOOKUP(C1091+1,'IBGE 2014'!$A$9:$I$120,3,0)</f>
        <v>0.83126079529714858</v>
      </c>
      <c r="V1091" s="80">
        <f t="shared" si="252"/>
        <v>69595.926192762869</v>
      </c>
      <c r="W1091" s="80">
        <f t="shared" si="253"/>
        <v>255867.85575000002</v>
      </c>
      <c r="X1091" s="80">
        <f t="shared" si="254"/>
        <v>-186271.92955723713</v>
      </c>
      <c r="Y1091" s="120"/>
    </row>
    <row r="1092" spans="1:25">
      <c r="A1092" s="77">
        <v>1080</v>
      </c>
      <c r="B1092" s="79">
        <v>1</v>
      </c>
      <c r="C1092" s="78">
        <v>37</v>
      </c>
      <c r="D1092" s="78">
        <f t="shared" si="240"/>
        <v>65</v>
      </c>
      <c r="E1092" s="79">
        <f t="shared" si="241"/>
        <v>65</v>
      </c>
      <c r="F1092" s="79">
        <v>6</v>
      </c>
      <c r="G1092" s="79">
        <f t="shared" si="242"/>
        <v>29</v>
      </c>
      <c r="H1092" s="79">
        <f t="shared" si="243"/>
        <v>28</v>
      </c>
      <c r="I1092" s="80">
        <v>3390.55</v>
      </c>
      <c r="J1092" s="80">
        <f>'Fator aplicado no salr'!$I$33*I1092</f>
        <v>2997.327597233168</v>
      </c>
      <c r="K1092" s="79">
        <f t="shared" si="244"/>
        <v>28</v>
      </c>
      <c r="L1092" s="92">
        <f t="shared" si="245"/>
        <v>0.19563014309118829</v>
      </c>
      <c r="M1092" s="79">
        <f t="shared" si="246"/>
        <v>65</v>
      </c>
      <c r="N1092" s="79">
        <f>VLOOKUP(D1092,'IBGE 2014'!$A$9:$I$120,3,0)/VLOOKUP(C1092,'IBGE 2014'!$A$9:$I$120,3,0)</f>
        <v>0.82938992235441167</v>
      </c>
      <c r="O1092" s="79">
        <f>VLOOKUP(D1092,'IBGE 2014'!$A$9:$I$120,6,0)</f>
        <v>10.361611814973374</v>
      </c>
      <c r="P1092" s="80">
        <f t="shared" si="247"/>
        <v>65508.76459460862</v>
      </c>
      <c r="Q1092" s="80">
        <f t="shared" si="248"/>
        <v>265344.44300000003</v>
      </c>
      <c r="R1092" s="80">
        <f t="shared" si="249"/>
        <v>-199835.6784053914</v>
      </c>
      <c r="S1092" s="80">
        <f t="shared" si="250"/>
        <v>27</v>
      </c>
      <c r="T1092" s="80">
        <f t="shared" si="251"/>
        <v>0.20736795167665964</v>
      </c>
      <c r="U1092" s="80">
        <f>VLOOKUP(D1092,'IBGE 2014'!$A$9:$I$120,3,0)/VLOOKUP(C1092+1,'IBGE 2014'!$A$9:$I$120,3,0)</f>
        <v>0.83126079529714858</v>
      </c>
      <c r="V1092" s="80">
        <f t="shared" si="252"/>
        <v>69595.926192762869</v>
      </c>
      <c r="W1092" s="80">
        <f t="shared" si="253"/>
        <v>255867.85575000002</v>
      </c>
      <c r="X1092" s="80">
        <f t="shared" si="254"/>
        <v>-186271.92955723713</v>
      </c>
      <c r="Y1092" s="120"/>
    </row>
    <row r="1093" spans="1:25">
      <c r="A1093" s="77">
        <v>1081</v>
      </c>
      <c r="B1093" s="79">
        <v>1</v>
      </c>
      <c r="C1093" s="78">
        <v>47</v>
      </c>
      <c r="D1093" s="78">
        <f t="shared" si="240"/>
        <v>70</v>
      </c>
      <c r="E1093" s="79">
        <f t="shared" si="241"/>
        <v>65</v>
      </c>
      <c r="F1093" s="79">
        <v>6</v>
      </c>
      <c r="G1093" s="79">
        <f t="shared" si="242"/>
        <v>29</v>
      </c>
      <c r="H1093" s="79">
        <f t="shared" si="243"/>
        <v>23</v>
      </c>
      <c r="I1093" s="80">
        <v>3390.55</v>
      </c>
      <c r="J1093" s="80">
        <f>'Fator aplicado no salr'!$I$33*I1093</f>
        <v>2997.327597233168</v>
      </c>
      <c r="K1093" s="79">
        <f t="shared" si="244"/>
        <v>23</v>
      </c>
      <c r="L1093" s="92">
        <f t="shared" si="245"/>
        <v>0.26179726123417624</v>
      </c>
      <c r="M1093" s="79">
        <f t="shared" si="246"/>
        <v>70</v>
      </c>
      <c r="N1093" s="79">
        <f>VLOOKUP(D1093,'IBGE 2014'!$A$9:$I$120,3,0)/VLOOKUP(C1093,'IBGE 2014'!$A$9:$I$120,3,0)</f>
        <v>0.77529075218081067</v>
      </c>
      <c r="O1093" s="79">
        <f>VLOOKUP(D1093,'IBGE 2014'!$A$9:$I$120,6,0)</f>
        <v>9.1340168195096396</v>
      </c>
      <c r="P1093" s="80">
        <f t="shared" si="247"/>
        <v>72238.559010305748</v>
      </c>
      <c r="Q1093" s="80">
        <f t="shared" si="248"/>
        <v>217961.50675</v>
      </c>
      <c r="R1093" s="80">
        <f t="shared" si="249"/>
        <v>-145722.94773969427</v>
      </c>
      <c r="S1093" s="80">
        <f t="shared" si="250"/>
        <v>22</v>
      </c>
      <c r="T1093" s="80">
        <f t="shared" si="251"/>
        <v>0.27750509690822689</v>
      </c>
      <c r="U1093" s="80">
        <f>VLOOKUP(D1093,'IBGE 2014'!$A$9:$I$120,3,0)/VLOOKUP(C1093+1,'IBGE 2014'!$A$9:$I$120,3,0)</f>
        <v>0.77870096266895816</v>
      </c>
      <c r="V1093" s="80">
        <f t="shared" si="252"/>
        <v>76909.687626231287</v>
      </c>
      <c r="W1093" s="80">
        <f t="shared" si="253"/>
        <v>208484.91950000002</v>
      </c>
      <c r="X1093" s="80">
        <f t="shared" si="254"/>
        <v>-131575.23187376873</v>
      </c>
      <c r="Y1093" s="120"/>
    </row>
    <row r="1094" spans="1:25">
      <c r="A1094" s="77">
        <v>1082</v>
      </c>
      <c r="B1094" s="79">
        <v>1</v>
      </c>
      <c r="C1094" s="78">
        <v>45</v>
      </c>
      <c r="D1094" s="78">
        <f t="shared" si="240"/>
        <v>70</v>
      </c>
      <c r="E1094" s="79">
        <f t="shared" si="241"/>
        <v>65</v>
      </c>
      <c r="F1094" s="79">
        <v>6</v>
      </c>
      <c r="G1094" s="79">
        <f t="shared" si="242"/>
        <v>29</v>
      </c>
      <c r="H1094" s="79">
        <f t="shared" si="243"/>
        <v>25</v>
      </c>
      <c r="I1094" s="80">
        <v>2738.52</v>
      </c>
      <c r="J1094" s="80">
        <f>'Fator aplicado no salr'!$I$33*I1094</f>
        <v>2420.9174238913965</v>
      </c>
      <c r="K1094" s="79">
        <f t="shared" si="244"/>
        <v>25</v>
      </c>
      <c r="L1094" s="92">
        <f t="shared" si="245"/>
        <v>0.23299863050389483</v>
      </c>
      <c r="M1094" s="79">
        <f t="shared" si="246"/>
        <v>70</v>
      </c>
      <c r="N1094" s="79">
        <f>VLOOKUP(D1094,'IBGE 2014'!$A$9:$I$120,3,0)/VLOOKUP(C1094,'IBGE 2014'!$A$9:$I$120,3,0)</f>
        <v>0.76923238535789284</v>
      </c>
      <c r="O1094" s="79">
        <f>VLOOKUP(D1094,'IBGE 2014'!$A$9:$I$120,6,0)</f>
        <v>9.1340168195096396</v>
      </c>
      <c r="P1094" s="80">
        <f t="shared" si="247"/>
        <v>51522.397505498579</v>
      </c>
      <c r="Q1094" s="80">
        <f t="shared" si="248"/>
        <v>191354.08499999999</v>
      </c>
      <c r="R1094" s="80">
        <f t="shared" si="249"/>
        <v>-139831.68749450141</v>
      </c>
      <c r="S1094" s="80">
        <f t="shared" si="250"/>
        <v>24</v>
      </c>
      <c r="T1094" s="80">
        <f t="shared" si="251"/>
        <v>0.24697854833412852</v>
      </c>
      <c r="U1094" s="80">
        <f>VLOOKUP(D1094,'IBGE 2014'!$A$9:$I$120,3,0)/VLOOKUP(C1094+1,'IBGE 2014'!$A$9:$I$120,3,0)</f>
        <v>0.77214104728714072</v>
      </c>
      <c r="V1094" s="80">
        <f t="shared" si="252"/>
        <v>54820.24970534577</v>
      </c>
      <c r="W1094" s="80">
        <f t="shared" si="253"/>
        <v>183699.9216</v>
      </c>
      <c r="X1094" s="80">
        <f t="shared" si="254"/>
        <v>-128879.67189465422</v>
      </c>
      <c r="Y1094" s="120"/>
    </row>
    <row r="1095" spans="1:25">
      <c r="A1095" s="77">
        <v>1083</v>
      </c>
      <c r="B1095" s="79">
        <v>1</v>
      </c>
      <c r="C1095" s="78">
        <v>42</v>
      </c>
      <c r="D1095" s="78">
        <f t="shared" si="240"/>
        <v>70</v>
      </c>
      <c r="E1095" s="79">
        <f t="shared" si="241"/>
        <v>65</v>
      </c>
      <c r="F1095" s="79">
        <v>6</v>
      </c>
      <c r="G1095" s="79">
        <f t="shared" si="242"/>
        <v>29</v>
      </c>
      <c r="H1095" s="79">
        <f t="shared" si="243"/>
        <v>28</v>
      </c>
      <c r="I1095" s="80">
        <v>2738.52</v>
      </c>
      <c r="J1095" s="80">
        <f>'Fator aplicado no salr'!$I$33*I1095</f>
        <v>2420.9174238913965</v>
      </c>
      <c r="K1095" s="79">
        <f t="shared" si="244"/>
        <v>28</v>
      </c>
      <c r="L1095" s="92">
        <f t="shared" si="245"/>
        <v>0.19563014309118829</v>
      </c>
      <c r="M1095" s="79">
        <f t="shared" si="246"/>
        <v>70</v>
      </c>
      <c r="N1095" s="79">
        <f>VLOOKUP(D1095,'IBGE 2014'!$A$9:$I$120,3,0)/VLOOKUP(C1095,'IBGE 2014'!$A$9:$I$120,3,0)</f>
        <v>0.76175627933743351</v>
      </c>
      <c r="O1095" s="79">
        <f>VLOOKUP(D1095,'IBGE 2014'!$A$9:$I$120,6,0)</f>
        <v>9.1340168195096396</v>
      </c>
      <c r="P1095" s="80">
        <f t="shared" si="247"/>
        <v>42838.765876786514</v>
      </c>
      <c r="Q1095" s="80">
        <f t="shared" si="248"/>
        <v>214316.57519999999</v>
      </c>
      <c r="R1095" s="80">
        <f t="shared" si="249"/>
        <v>-171477.80932321347</v>
      </c>
      <c r="S1095" s="80">
        <f t="shared" si="250"/>
        <v>27</v>
      </c>
      <c r="T1095" s="80">
        <f t="shared" si="251"/>
        <v>0.20736795167665964</v>
      </c>
      <c r="U1095" s="80">
        <f>VLOOKUP(D1095,'IBGE 2014'!$A$9:$I$120,3,0)/VLOOKUP(C1095+1,'IBGE 2014'!$A$9:$I$120,3,0)</f>
        <v>0.764061720155367</v>
      </c>
      <c r="V1095" s="80">
        <f t="shared" si="252"/>
        <v>45546.521577790198</v>
      </c>
      <c r="W1095" s="80">
        <f t="shared" si="253"/>
        <v>206662.41179999997</v>
      </c>
      <c r="X1095" s="80">
        <f t="shared" si="254"/>
        <v>-161115.89022220977</v>
      </c>
      <c r="Y1095" s="120"/>
    </row>
    <row r="1096" spans="1:25">
      <c r="A1096" s="77">
        <v>1084</v>
      </c>
      <c r="B1096" s="79">
        <v>1</v>
      </c>
      <c r="C1096" s="78">
        <v>37</v>
      </c>
      <c r="D1096" s="78">
        <f t="shared" si="240"/>
        <v>65</v>
      </c>
      <c r="E1096" s="79">
        <f t="shared" si="241"/>
        <v>65</v>
      </c>
      <c r="F1096" s="79">
        <v>6</v>
      </c>
      <c r="G1096" s="79">
        <f t="shared" si="242"/>
        <v>29</v>
      </c>
      <c r="H1096" s="79">
        <f t="shared" si="243"/>
        <v>28</v>
      </c>
      <c r="I1096" s="80">
        <v>3390.55</v>
      </c>
      <c r="J1096" s="80">
        <f>'Fator aplicado no salr'!$I$33*I1096</f>
        <v>2997.327597233168</v>
      </c>
      <c r="K1096" s="79">
        <f t="shared" si="244"/>
        <v>28</v>
      </c>
      <c r="L1096" s="92">
        <f t="shared" si="245"/>
        <v>0.19563014309118829</v>
      </c>
      <c r="M1096" s="79">
        <f t="shared" si="246"/>
        <v>65</v>
      </c>
      <c r="N1096" s="79">
        <f>VLOOKUP(D1096,'IBGE 2014'!$A$9:$I$120,3,0)/VLOOKUP(C1096,'IBGE 2014'!$A$9:$I$120,3,0)</f>
        <v>0.82938992235441167</v>
      </c>
      <c r="O1096" s="79">
        <f>VLOOKUP(D1096,'IBGE 2014'!$A$9:$I$120,6,0)</f>
        <v>10.361611814973374</v>
      </c>
      <c r="P1096" s="80">
        <f t="shared" si="247"/>
        <v>65508.76459460862</v>
      </c>
      <c r="Q1096" s="80">
        <f t="shared" si="248"/>
        <v>265344.44300000003</v>
      </c>
      <c r="R1096" s="80">
        <f t="shared" si="249"/>
        <v>-199835.6784053914</v>
      </c>
      <c r="S1096" s="80">
        <f t="shared" si="250"/>
        <v>27</v>
      </c>
      <c r="T1096" s="80">
        <f t="shared" si="251"/>
        <v>0.20736795167665964</v>
      </c>
      <c r="U1096" s="80">
        <f>VLOOKUP(D1096,'IBGE 2014'!$A$9:$I$120,3,0)/VLOOKUP(C1096+1,'IBGE 2014'!$A$9:$I$120,3,0)</f>
        <v>0.83126079529714858</v>
      </c>
      <c r="V1096" s="80">
        <f t="shared" si="252"/>
        <v>69595.926192762869</v>
      </c>
      <c r="W1096" s="80">
        <f t="shared" si="253"/>
        <v>255867.85575000002</v>
      </c>
      <c r="X1096" s="80">
        <f t="shared" si="254"/>
        <v>-186271.92955723713</v>
      </c>
      <c r="Y1096" s="120"/>
    </row>
    <row r="1097" spans="1:25">
      <c r="A1097" s="77">
        <v>1085</v>
      </c>
      <c r="B1097" s="79">
        <v>1</v>
      </c>
      <c r="C1097" s="78">
        <v>48</v>
      </c>
      <c r="D1097" s="78">
        <f t="shared" si="240"/>
        <v>70</v>
      </c>
      <c r="E1097" s="79">
        <f t="shared" si="241"/>
        <v>65</v>
      </c>
      <c r="F1097" s="79">
        <v>6</v>
      </c>
      <c r="G1097" s="79">
        <f t="shared" si="242"/>
        <v>29</v>
      </c>
      <c r="H1097" s="79">
        <f t="shared" si="243"/>
        <v>22</v>
      </c>
      <c r="I1097" s="80">
        <v>3390.55</v>
      </c>
      <c r="J1097" s="80">
        <f>'Fator aplicado no salr'!$I$33*I1097</f>
        <v>2997.327597233168</v>
      </c>
      <c r="K1097" s="79">
        <f t="shared" si="244"/>
        <v>22</v>
      </c>
      <c r="L1097" s="92">
        <f t="shared" si="245"/>
        <v>0.27750509690822689</v>
      </c>
      <c r="M1097" s="79">
        <f t="shared" si="246"/>
        <v>70</v>
      </c>
      <c r="N1097" s="79">
        <f>VLOOKUP(D1097,'IBGE 2014'!$A$9:$I$120,3,0)/VLOOKUP(C1097,'IBGE 2014'!$A$9:$I$120,3,0)</f>
        <v>0.77870096266895816</v>
      </c>
      <c r="O1097" s="79">
        <f>VLOOKUP(D1097,'IBGE 2014'!$A$9:$I$120,6,0)</f>
        <v>9.1340168195096396</v>
      </c>
      <c r="P1097" s="80">
        <f t="shared" si="247"/>
        <v>76909.687626231287</v>
      </c>
      <c r="Q1097" s="80">
        <f t="shared" si="248"/>
        <v>208484.91950000002</v>
      </c>
      <c r="R1097" s="80">
        <f t="shared" si="249"/>
        <v>-131575.23187376873</v>
      </c>
      <c r="S1097" s="80">
        <f t="shared" si="250"/>
        <v>21</v>
      </c>
      <c r="T1097" s="80">
        <f t="shared" si="251"/>
        <v>0.29415540272272056</v>
      </c>
      <c r="U1097" s="80">
        <f>VLOOKUP(D1097,'IBGE 2014'!$A$9:$I$120,3,0)/VLOOKUP(C1097+1,'IBGE 2014'!$A$9:$I$120,3,0)</f>
        <v>0.78239117386008128</v>
      </c>
      <c r="V1097" s="80">
        <f t="shared" si="252"/>
        <v>81910.606879782514</v>
      </c>
      <c r="W1097" s="80">
        <f t="shared" si="253"/>
        <v>199008.33225000001</v>
      </c>
      <c r="X1097" s="80">
        <f t="shared" si="254"/>
        <v>-117097.72537021749</v>
      </c>
      <c r="Y1097" s="120"/>
    </row>
    <row r="1098" spans="1:25">
      <c r="A1098" s="77">
        <v>1086</v>
      </c>
      <c r="B1098" s="79">
        <v>1</v>
      </c>
      <c r="C1098" s="78">
        <v>39</v>
      </c>
      <c r="D1098" s="78">
        <f t="shared" si="240"/>
        <v>65</v>
      </c>
      <c r="E1098" s="79">
        <f t="shared" si="241"/>
        <v>65</v>
      </c>
      <c r="F1098" s="79">
        <v>6</v>
      </c>
      <c r="G1098" s="79">
        <f t="shared" si="242"/>
        <v>29</v>
      </c>
      <c r="H1098" s="79">
        <f t="shared" si="243"/>
        <v>26</v>
      </c>
      <c r="I1098" s="80">
        <v>3390.55</v>
      </c>
      <c r="J1098" s="80">
        <f>'Fator aplicado no salr'!$I$33*I1098</f>
        <v>2997.327597233168</v>
      </c>
      <c r="K1098" s="79">
        <f t="shared" si="244"/>
        <v>26</v>
      </c>
      <c r="L1098" s="92">
        <f t="shared" si="245"/>
        <v>0.21981002877725925</v>
      </c>
      <c r="M1098" s="79">
        <f t="shared" si="246"/>
        <v>65</v>
      </c>
      <c r="N1098" s="79">
        <f>VLOOKUP(D1098,'IBGE 2014'!$A$9:$I$120,3,0)/VLOOKUP(C1098,'IBGE 2014'!$A$9:$I$120,3,0)</f>
        <v>0.83323375827918489</v>
      </c>
      <c r="O1098" s="79">
        <f>VLOOKUP(D1098,'IBGE 2014'!$A$9:$I$120,6,0)</f>
        <v>10.361611814973374</v>
      </c>
      <c r="P1098" s="80">
        <f t="shared" si="247"/>
        <v>73946.775787849314</v>
      </c>
      <c r="Q1098" s="80">
        <f t="shared" si="248"/>
        <v>246391.26850000001</v>
      </c>
      <c r="R1098" s="80">
        <f t="shared" si="249"/>
        <v>-172444.49271215068</v>
      </c>
      <c r="S1098" s="80">
        <f t="shared" si="250"/>
        <v>25</v>
      </c>
      <c r="T1098" s="80">
        <f t="shared" si="251"/>
        <v>0.23299863050389483</v>
      </c>
      <c r="U1098" s="80">
        <f>VLOOKUP(D1098,'IBGE 2014'!$A$9:$I$120,3,0)/VLOOKUP(C1098+1,'IBGE 2014'!$A$9:$I$120,3,0)</f>
        <v>0.83532461266945157</v>
      </c>
      <c r="V1098" s="80">
        <f t="shared" si="252"/>
        <v>78580.272226308429</v>
      </c>
      <c r="W1098" s="80">
        <f t="shared" si="253"/>
        <v>236914.68125000002</v>
      </c>
      <c r="X1098" s="80">
        <f t="shared" si="254"/>
        <v>-158334.40902369161</v>
      </c>
      <c r="Y1098" s="120"/>
    </row>
    <row r="1099" spans="1:25">
      <c r="A1099" s="77">
        <v>1087</v>
      </c>
      <c r="B1099" s="79">
        <v>1</v>
      </c>
      <c r="C1099" s="78">
        <v>38</v>
      </c>
      <c r="D1099" s="78">
        <f t="shared" si="240"/>
        <v>65</v>
      </c>
      <c r="E1099" s="79">
        <f t="shared" si="241"/>
        <v>65</v>
      </c>
      <c r="F1099" s="79">
        <v>6</v>
      </c>
      <c r="G1099" s="79">
        <f t="shared" si="242"/>
        <v>29</v>
      </c>
      <c r="H1099" s="79">
        <f t="shared" si="243"/>
        <v>27</v>
      </c>
      <c r="I1099" s="80">
        <v>3390.55</v>
      </c>
      <c r="J1099" s="80">
        <f>'Fator aplicado no salr'!$I$33*I1099</f>
        <v>2997.327597233168</v>
      </c>
      <c r="K1099" s="79">
        <f t="shared" si="244"/>
        <v>27</v>
      </c>
      <c r="L1099" s="92">
        <f t="shared" si="245"/>
        <v>0.20736795167665964</v>
      </c>
      <c r="M1099" s="79">
        <f t="shared" si="246"/>
        <v>65</v>
      </c>
      <c r="N1099" s="79">
        <f>VLOOKUP(D1099,'IBGE 2014'!$A$9:$I$120,3,0)/VLOOKUP(C1099,'IBGE 2014'!$A$9:$I$120,3,0)</f>
        <v>0.83126079529714858</v>
      </c>
      <c r="O1099" s="79">
        <f>VLOOKUP(D1099,'IBGE 2014'!$A$9:$I$120,6,0)</f>
        <v>10.361611814973374</v>
      </c>
      <c r="P1099" s="80">
        <f t="shared" si="247"/>
        <v>69595.926192762869</v>
      </c>
      <c r="Q1099" s="80">
        <f t="shared" si="248"/>
        <v>255867.85575000002</v>
      </c>
      <c r="R1099" s="80">
        <f t="shared" si="249"/>
        <v>-186271.92955723713</v>
      </c>
      <c r="S1099" s="80">
        <f t="shared" si="250"/>
        <v>26</v>
      </c>
      <c r="T1099" s="80">
        <f t="shared" si="251"/>
        <v>0.21981002877725925</v>
      </c>
      <c r="U1099" s="80">
        <f>VLOOKUP(D1099,'IBGE 2014'!$A$9:$I$120,3,0)/VLOOKUP(C1099+1,'IBGE 2014'!$A$9:$I$120,3,0)</f>
        <v>0.83323375827918489</v>
      </c>
      <c r="V1099" s="80">
        <f t="shared" si="252"/>
        <v>73946.775787849314</v>
      </c>
      <c r="W1099" s="80">
        <f t="shared" si="253"/>
        <v>246391.26850000001</v>
      </c>
      <c r="X1099" s="80">
        <f t="shared" si="254"/>
        <v>-172444.49271215068</v>
      </c>
      <c r="Y1099" s="120"/>
    </row>
    <row r="1100" spans="1:25">
      <c r="A1100" s="77">
        <v>1088</v>
      </c>
      <c r="B1100" s="79">
        <v>1</v>
      </c>
      <c r="C1100" s="78">
        <v>38</v>
      </c>
      <c r="D1100" s="78">
        <f t="shared" si="240"/>
        <v>65</v>
      </c>
      <c r="E1100" s="79">
        <f t="shared" si="241"/>
        <v>65</v>
      </c>
      <c r="F1100" s="79">
        <v>6</v>
      </c>
      <c r="G1100" s="79">
        <f t="shared" si="242"/>
        <v>29</v>
      </c>
      <c r="H1100" s="79">
        <f t="shared" si="243"/>
        <v>27</v>
      </c>
      <c r="I1100" s="80">
        <v>2868.98</v>
      </c>
      <c r="J1100" s="80">
        <f>'Fator aplicado no salr'!$I$33*I1100</f>
        <v>2536.2471958561337</v>
      </c>
      <c r="K1100" s="79">
        <f t="shared" si="244"/>
        <v>27</v>
      </c>
      <c r="L1100" s="92">
        <f t="shared" si="245"/>
        <v>0.20736795167665964</v>
      </c>
      <c r="M1100" s="79">
        <f t="shared" si="246"/>
        <v>65</v>
      </c>
      <c r="N1100" s="79">
        <f>VLOOKUP(D1100,'IBGE 2014'!$A$9:$I$120,3,0)/VLOOKUP(C1100,'IBGE 2014'!$A$9:$I$120,3,0)</f>
        <v>0.83126079529714858</v>
      </c>
      <c r="O1100" s="79">
        <f>VLOOKUP(D1100,'IBGE 2014'!$A$9:$I$120,6,0)</f>
        <v>10.361611814973374</v>
      </c>
      <c r="P1100" s="80">
        <f t="shared" si="247"/>
        <v>58889.950105001481</v>
      </c>
      <c r="Q1100" s="80">
        <f t="shared" si="248"/>
        <v>216507.57570000002</v>
      </c>
      <c r="R1100" s="80">
        <f t="shared" si="249"/>
        <v>-157617.62559499854</v>
      </c>
      <c r="S1100" s="80">
        <f t="shared" si="250"/>
        <v>26</v>
      </c>
      <c r="T1100" s="80">
        <f t="shared" si="251"/>
        <v>0.21981002877725925</v>
      </c>
      <c r="U1100" s="80">
        <f>VLOOKUP(D1100,'IBGE 2014'!$A$9:$I$120,3,0)/VLOOKUP(C1100+1,'IBGE 2014'!$A$9:$I$120,3,0)</f>
        <v>0.83323375827918489</v>
      </c>
      <c r="V1100" s="80">
        <f t="shared" si="252"/>
        <v>62571.506333728736</v>
      </c>
      <c r="W1100" s="80">
        <f t="shared" si="253"/>
        <v>208488.77660000001</v>
      </c>
      <c r="X1100" s="80">
        <f t="shared" si="254"/>
        <v>-145917.27026627128</v>
      </c>
      <c r="Y1100" s="120"/>
    </row>
    <row r="1101" spans="1:25">
      <c r="A1101" s="77">
        <v>1089</v>
      </c>
      <c r="B1101" s="79">
        <v>1</v>
      </c>
      <c r="C1101" s="78">
        <v>50</v>
      </c>
      <c r="D1101" s="78">
        <f t="shared" si="240"/>
        <v>70</v>
      </c>
      <c r="E1101" s="79">
        <f t="shared" si="241"/>
        <v>65</v>
      </c>
      <c r="F1101" s="79">
        <v>6</v>
      </c>
      <c r="G1101" s="79">
        <f t="shared" si="242"/>
        <v>29</v>
      </c>
      <c r="H1101" s="79">
        <f t="shared" si="243"/>
        <v>20</v>
      </c>
      <c r="I1101" s="80">
        <v>2317.25</v>
      </c>
      <c r="J1101" s="80">
        <f>'Fator aplicado no salr'!$I$33*I1101</f>
        <v>2048.5046304253169</v>
      </c>
      <c r="K1101" s="79">
        <f t="shared" si="244"/>
        <v>20</v>
      </c>
      <c r="L1101" s="92">
        <f t="shared" si="245"/>
        <v>0.31180472688608379</v>
      </c>
      <c r="M1101" s="79">
        <f t="shared" si="246"/>
        <v>70</v>
      </c>
      <c r="N1101" s="79">
        <f>VLOOKUP(D1101,'IBGE 2014'!$A$9:$I$120,3,0)/VLOOKUP(C1101,'IBGE 2014'!$A$9:$I$120,3,0)</f>
        <v>0.78638304548291271</v>
      </c>
      <c r="O1101" s="79">
        <f>VLOOKUP(D1101,'IBGE 2014'!$A$9:$I$120,6,0)</f>
        <v>9.1340168195096396</v>
      </c>
      <c r="P1101" s="80">
        <f t="shared" si="247"/>
        <v>59642.926584082037</v>
      </c>
      <c r="Q1101" s="80">
        <f t="shared" si="248"/>
        <v>129534.27499999999</v>
      </c>
      <c r="R1101" s="80">
        <f t="shared" si="249"/>
        <v>-69891.34841591795</v>
      </c>
      <c r="S1101" s="80">
        <f t="shared" si="250"/>
        <v>19</v>
      </c>
      <c r="T1101" s="80">
        <f t="shared" si="251"/>
        <v>0.33051301049924886</v>
      </c>
      <c r="U1101" s="80">
        <f>VLOOKUP(D1101,'IBGE 2014'!$A$9:$I$120,3,0)/VLOOKUP(C1101+1,'IBGE 2014'!$A$9:$I$120,3,0)</f>
        <v>0.79070302512191992</v>
      </c>
      <c r="V1101" s="80">
        <f t="shared" si="252"/>
        <v>63568.808245464599</v>
      </c>
      <c r="W1101" s="80">
        <f t="shared" si="253"/>
        <v>123057.56125</v>
      </c>
      <c r="X1101" s="80">
        <f t="shared" si="254"/>
        <v>-59488.7530045354</v>
      </c>
      <c r="Y1101" s="120"/>
    </row>
    <row r="1102" spans="1:25">
      <c r="A1102" s="77">
        <v>1090</v>
      </c>
      <c r="B1102" s="79">
        <v>1</v>
      </c>
      <c r="C1102" s="78">
        <v>41</v>
      </c>
      <c r="D1102" s="78">
        <f t="shared" ref="D1102:D1165" si="255">IF(IF(C1102+G1102&gt;70,70,IF(C1102+G1102&lt;E1102,IF(B1102=1,IF(C1102+G1102&lt;60,60,C1102+G1102),IF(C1102+G1102&lt;55,55,C1102+G1102)),E1102))&lt;C1102,C1102,IF(C1102+G1102&gt;70,70,IF(C1102+G1102&lt;E1102,IF(B1102=1,IF(C1102+G1102&lt;60,60,C1102+G1102),IF(C1102+G1102&lt;55,55,C1102+G1102)),E1102)))</f>
        <v>65</v>
      </c>
      <c r="E1102" s="79">
        <f t="shared" ref="E1102:E1165" si="256">IF(B1102=1,65,60)</f>
        <v>65</v>
      </c>
      <c r="F1102" s="79">
        <v>6</v>
      </c>
      <c r="G1102" s="79">
        <f t="shared" ref="G1102:G1165" si="257">IF(B1102=1,IF(35-F1102&lt;=1,1,35-F1102),IF(30-F1102&lt;=1,1,30-F1102))</f>
        <v>29</v>
      </c>
      <c r="H1102" s="79">
        <f t="shared" ref="H1102:H1165" si="258">D1102-C1102</f>
        <v>24</v>
      </c>
      <c r="I1102" s="80">
        <v>2317.25</v>
      </c>
      <c r="J1102" s="80">
        <f>'Fator aplicado no salr'!$I$33*I1102</f>
        <v>2048.5046304253169</v>
      </c>
      <c r="K1102" s="79">
        <f t="shared" ref="K1102:K1165" si="259">H1102</f>
        <v>24</v>
      </c>
      <c r="L1102" s="92">
        <f t="shared" ref="L1102:L1165" si="260">(1/(1+$F$6))^K1102</f>
        <v>0.24697854833412852</v>
      </c>
      <c r="M1102" s="79">
        <f t="shared" ref="M1102:M1165" si="261">D1102</f>
        <v>65</v>
      </c>
      <c r="N1102" s="79">
        <f>VLOOKUP(D1102,'IBGE 2014'!$A$9:$I$120,3,0)/VLOOKUP(C1102,'IBGE 2014'!$A$9:$I$120,3,0)</f>
        <v>0.83754716996263279</v>
      </c>
      <c r="O1102" s="79">
        <f>VLOOKUP(D1102,'IBGE 2014'!$A$9:$I$120,6,0)</f>
        <v>10.361611814973374</v>
      </c>
      <c r="P1102" s="80">
        <f t="shared" ref="P1102:P1165" si="262">J1102*L1102*N1102*O1102*13</f>
        <v>57078.970233462365</v>
      </c>
      <c r="Q1102" s="80">
        <f t="shared" ref="Q1102:Q1165" si="263">0.215*I1102*13*H1102+IF(J1102&gt;5839.45,0.11*(J1102-5839.45)*O1102*N1102*L1102*13,0)</f>
        <v>155441.13</v>
      </c>
      <c r="R1102" s="80">
        <f t="shared" ref="R1102:R1165" si="264">P1102-Q1102</f>
        <v>-98362.159766537632</v>
      </c>
      <c r="S1102" s="80">
        <f t="shared" ref="S1102:S1165" si="265">IF(K1102=0,0,K1102-1)</f>
        <v>23</v>
      </c>
      <c r="T1102" s="80">
        <f t="shared" ref="T1102:T1165" si="266">(1/(1+$F$6))^S1102</f>
        <v>0.26179726123417624</v>
      </c>
      <c r="U1102" s="80">
        <f>VLOOKUP(D1102,'IBGE 2014'!$A$9:$I$120,3,0)/VLOOKUP(C1102+1,'IBGE 2014'!$A$9:$I$120,3,0)</f>
        <v>0.83991798335691803</v>
      </c>
      <c r="V1102" s="80">
        <f t="shared" ref="V1102:V1165" si="267">J1102*T1102*U1102*13*O1102</f>
        <v>60674.974028127006</v>
      </c>
      <c r="W1102" s="80">
        <f t="shared" ref="W1102:W1165" si="268">0.215*I1102*13*S1102+IF(J1102&gt;5839.45,0.11*(J1102-5839.45)*O1102*U1102*T1102*13,0)</f>
        <v>148964.41625000001</v>
      </c>
      <c r="X1102" s="80">
        <f t="shared" ref="X1102:X1165" si="269">V1102-W1102</f>
        <v>-88289.442221873003</v>
      </c>
      <c r="Y1102" s="120"/>
    </row>
    <row r="1103" spans="1:25">
      <c r="A1103" s="77">
        <v>1091</v>
      </c>
      <c r="B1103" s="79">
        <v>1</v>
      </c>
      <c r="C1103" s="78">
        <v>50</v>
      </c>
      <c r="D1103" s="78">
        <f t="shared" si="255"/>
        <v>70</v>
      </c>
      <c r="E1103" s="79">
        <f t="shared" si="256"/>
        <v>65</v>
      </c>
      <c r="F1103" s="79">
        <v>6</v>
      </c>
      <c r="G1103" s="79">
        <f t="shared" si="257"/>
        <v>29</v>
      </c>
      <c r="H1103" s="79">
        <f t="shared" si="258"/>
        <v>20</v>
      </c>
      <c r="I1103" s="80">
        <v>3390.55</v>
      </c>
      <c r="J1103" s="80">
        <f>'Fator aplicado no salr'!$I$33*I1103</f>
        <v>2997.327597233168</v>
      </c>
      <c r="K1103" s="79">
        <f t="shared" si="259"/>
        <v>20</v>
      </c>
      <c r="L1103" s="92">
        <f t="shared" si="260"/>
        <v>0.31180472688608379</v>
      </c>
      <c r="M1103" s="79">
        <f t="shared" si="261"/>
        <v>70</v>
      </c>
      <c r="N1103" s="79">
        <f>VLOOKUP(D1103,'IBGE 2014'!$A$9:$I$120,3,0)/VLOOKUP(C1103,'IBGE 2014'!$A$9:$I$120,3,0)</f>
        <v>0.78638304548291271</v>
      </c>
      <c r="O1103" s="79">
        <f>VLOOKUP(D1103,'IBGE 2014'!$A$9:$I$120,6,0)</f>
        <v>9.1340168195096396</v>
      </c>
      <c r="P1103" s="80">
        <f t="shared" si="262"/>
        <v>87268.238096735076</v>
      </c>
      <c r="Q1103" s="80">
        <f t="shared" si="263"/>
        <v>189531.745</v>
      </c>
      <c r="R1103" s="80">
        <f t="shared" si="264"/>
        <v>-102263.50690326492</v>
      </c>
      <c r="S1103" s="80">
        <f t="shared" si="265"/>
        <v>19</v>
      </c>
      <c r="T1103" s="80">
        <f t="shared" si="266"/>
        <v>0.33051301049924886</v>
      </c>
      <c r="U1103" s="80">
        <f>VLOOKUP(D1103,'IBGE 2014'!$A$9:$I$120,3,0)/VLOOKUP(C1103+1,'IBGE 2014'!$A$9:$I$120,3,0)</f>
        <v>0.79070302512191992</v>
      </c>
      <c r="V1103" s="80">
        <f t="shared" si="267"/>
        <v>93012.503094901287</v>
      </c>
      <c r="W1103" s="80">
        <f t="shared" si="268"/>
        <v>180055.15775000001</v>
      </c>
      <c r="X1103" s="80">
        <f t="shared" si="269"/>
        <v>-87042.654655098726</v>
      </c>
      <c r="Y1103" s="120"/>
    </row>
    <row r="1104" spans="1:25">
      <c r="A1104" s="77">
        <v>1092</v>
      </c>
      <c r="B1104" s="79">
        <v>1</v>
      </c>
      <c r="C1104" s="78">
        <v>55</v>
      </c>
      <c r="D1104" s="78">
        <f t="shared" si="255"/>
        <v>70</v>
      </c>
      <c r="E1104" s="79">
        <f t="shared" si="256"/>
        <v>65</v>
      </c>
      <c r="F1104" s="79">
        <v>6</v>
      </c>
      <c r="G1104" s="79">
        <f t="shared" si="257"/>
        <v>29</v>
      </c>
      <c r="H1104" s="79">
        <f t="shared" si="258"/>
        <v>15</v>
      </c>
      <c r="I1104" s="80">
        <v>3390.55</v>
      </c>
      <c r="J1104" s="80">
        <f>'Fator aplicado no salr'!$I$33*I1104</f>
        <v>2997.327597233168</v>
      </c>
      <c r="K1104" s="79">
        <f t="shared" si="259"/>
        <v>15</v>
      </c>
      <c r="L1104" s="92">
        <f t="shared" si="260"/>
        <v>0.41726506073553998</v>
      </c>
      <c r="M1104" s="79">
        <f t="shared" si="261"/>
        <v>70</v>
      </c>
      <c r="N1104" s="79">
        <f>VLOOKUP(D1104,'IBGE 2014'!$A$9:$I$120,3,0)/VLOOKUP(C1104,'IBGE 2014'!$A$9:$I$120,3,0)</f>
        <v>0.81183466248225811</v>
      </c>
      <c r="O1104" s="79">
        <f>VLOOKUP(D1104,'IBGE 2014'!$A$9:$I$120,6,0)</f>
        <v>9.1340168195096396</v>
      </c>
      <c r="P1104" s="80">
        <f t="shared" si="262"/>
        <v>120564.37050259681</v>
      </c>
      <c r="Q1104" s="80">
        <f t="shared" si="263"/>
        <v>142148.80875</v>
      </c>
      <c r="R1104" s="80">
        <f t="shared" si="264"/>
        <v>-21584.438247403188</v>
      </c>
      <c r="S1104" s="80">
        <f t="shared" si="265"/>
        <v>14</v>
      </c>
      <c r="T1104" s="80">
        <f t="shared" si="266"/>
        <v>0.44230096437967248</v>
      </c>
      <c r="U1104" s="80">
        <f>VLOOKUP(D1104,'IBGE 2014'!$A$9:$I$120,3,0)/VLOOKUP(C1104+1,'IBGE 2014'!$A$9:$I$120,3,0)</f>
        <v>0.81824688059570916</v>
      </c>
      <c r="V1104" s="80">
        <f t="shared" si="267"/>
        <v>128807.63794869938</v>
      </c>
      <c r="W1104" s="80">
        <f t="shared" si="268"/>
        <v>132672.22150000001</v>
      </c>
      <c r="X1104" s="80">
        <f t="shared" si="269"/>
        <v>-3864.5835513006314</v>
      </c>
      <c r="Y1104" s="120"/>
    </row>
    <row r="1105" spans="1:25">
      <c r="A1105" s="77">
        <v>1093</v>
      </c>
      <c r="B1105" s="79">
        <v>1</v>
      </c>
      <c r="C1105" s="78">
        <v>43</v>
      </c>
      <c r="D1105" s="78">
        <f t="shared" si="255"/>
        <v>70</v>
      </c>
      <c r="E1105" s="79">
        <f t="shared" si="256"/>
        <v>65</v>
      </c>
      <c r="F1105" s="79">
        <v>6</v>
      </c>
      <c r="G1105" s="79">
        <f t="shared" si="257"/>
        <v>29</v>
      </c>
      <c r="H1105" s="79">
        <f t="shared" si="258"/>
        <v>27</v>
      </c>
      <c r="I1105" s="80">
        <v>3390.55</v>
      </c>
      <c r="J1105" s="80">
        <f>'Fator aplicado no salr'!$I$33*I1105</f>
        <v>2997.327597233168</v>
      </c>
      <c r="K1105" s="79">
        <f t="shared" si="259"/>
        <v>27</v>
      </c>
      <c r="L1105" s="92">
        <f t="shared" si="260"/>
        <v>0.20736795167665964</v>
      </c>
      <c r="M1105" s="79">
        <f t="shared" si="261"/>
        <v>70</v>
      </c>
      <c r="N1105" s="79">
        <f>VLOOKUP(D1105,'IBGE 2014'!$A$9:$I$120,3,0)/VLOOKUP(C1105,'IBGE 2014'!$A$9:$I$120,3,0)</f>
        <v>0.764061720155367</v>
      </c>
      <c r="O1105" s="79">
        <f>VLOOKUP(D1105,'IBGE 2014'!$A$9:$I$120,6,0)</f>
        <v>9.1340168195096396</v>
      </c>
      <c r="P1105" s="80">
        <f t="shared" si="262"/>
        <v>56390.955236980764</v>
      </c>
      <c r="Q1105" s="80">
        <f t="shared" si="263"/>
        <v>255867.85575000002</v>
      </c>
      <c r="R1105" s="80">
        <f t="shared" si="264"/>
        <v>-199476.90051301924</v>
      </c>
      <c r="S1105" s="80">
        <f t="shared" si="265"/>
        <v>26</v>
      </c>
      <c r="T1105" s="80">
        <f t="shared" si="266"/>
        <v>0.21981002877725925</v>
      </c>
      <c r="U1105" s="80">
        <f>VLOOKUP(D1105,'IBGE 2014'!$A$9:$I$120,3,0)/VLOOKUP(C1105+1,'IBGE 2014'!$A$9:$I$120,3,0)</f>
        <v>0.76654613465184984</v>
      </c>
      <c r="V1105" s="80">
        <f t="shared" si="267"/>
        <v>59968.774358817398</v>
      </c>
      <c r="W1105" s="80">
        <f t="shared" si="268"/>
        <v>246391.26850000001</v>
      </c>
      <c r="X1105" s="80">
        <f t="shared" si="269"/>
        <v>-186422.4941411826</v>
      </c>
      <c r="Y1105" s="120"/>
    </row>
    <row r="1106" spans="1:25">
      <c r="A1106" s="77">
        <v>1094</v>
      </c>
      <c r="B1106" s="79">
        <v>1</v>
      </c>
      <c r="C1106" s="78">
        <v>43</v>
      </c>
      <c r="D1106" s="78">
        <f t="shared" si="255"/>
        <v>70</v>
      </c>
      <c r="E1106" s="79">
        <f t="shared" si="256"/>
        <v>65</v>
      </c>
      <c r="F1106" s="79">
        <v>6</v>
      </c>
      <c r="G1106" s="79">
        <f t="shared" si="257"/>
        <v>29</v>
      </c>
      <c r="H1106" s="79">
        <f t="shared" si="258"/>
        <v>27</v>
      </c>
      <c r="I1106" s="80">
        <v>2738.52</v>
      </c>
      <c r="J1106" s="80">
        <f>'Fator aplicado no salr'!$I$33*I1106</f>
        <v>2420.9174238913965</v>
      </c>
      <c r="K1106" s="79">
        <f t="shared" si="259"/>
        <v>27</v>
      </c>
      <c r="L1106" s="92">
        <f t="shared" si="260"/>
        <v>0.20736795167665964</v>
      </c>
      <c r="M1106" s="79">
        <f t="shared" si="261"/>
        <v>70</v>
      </c>
      <c r="N1106" s="79">
        <f>VLOOKUP(D1106,'IBGE 2014'!$A$9:$I$120,3,0)/VLOOKUP(C1106,'IBGE 2014'!$A$9:$I$120,3,0)</f>
        <v>0.764061720155367</v>
      </c>
      <c r="O1106" s="79">
        <f>VLOOKUP(D1106,'IBGE 2014'!$A$9:$I$120,6,0)</f>
        <v>9.1340168195096396</v>
      </c>
      <c r="P1106" s="80">
        <f t="shared" si="262"/>
        <v>45546.521577790198</v>
      </c>
      <c r="Q1106" s="80">
        <f t="shared" si="263"/>
        <v>206662.41179999997</v>
      </c>
      <c r="R1106" s="80">
        <f t="shared" si="264"/>
        <v>-161115.89022220977</v>
      </c>
      <c r="S1106" s="80">
        <f t="shared" si="265"/>
        <v>26</v>
      </c>
      <c r="T1106" s="80">
        <f t="shared" si="266"/>
        <v>0.21981002877725925</v>
      </c>
      <c r="U1106" s="80">
        <f>VLOOKUP(D1106,'IBGE 2014'!$A$9:$I$120,3,0)/VLOOKUP(C1106+1,'IBGE 2014'!$A$9:$I$120,3,0)</f>
        <v>0.76654613465184984</v>
      </c>
      <c r="V1106" s="80">
        <f t="shared" si="267"/>
        <v>48436.297343235936</v>
      </c>
      <c r="W1106" s="80">
        <f t="shared" si="268"/>
        <v>199008.24839999998</v>
      </c>
      <c r="X1106" s="80">
        <f t="shared" si="269"/>
        <v>-150571.95105676405</v>
      </c>
      <c r="Y1106" s="120"/>
    </row>
    <row r="1107" spans="1:25">
      <c r="A1107" s="77">
        <v>1095</v>
      </c>
      <c r="B1107" s="79">
        <v>1</v>
      </c>
      <c r="C1107" s="78">
        <v>39</v>
      </c>
      <c r="D1107" s="78">
        <f t="shared" si="255"/>
        <v>65</v>
      </c>
      <c r="E1107" s="79">
        <f t="shared" si="256"/>
        <v>65</v>
      </c>
      <c r="F1107" s="79">
        <v>6</v>
      </c>
      <c r="G1107" s="79">
        <f t="shared" si="257"/>
        <v>29</v>
      </c>
      <c r="H1107" s="79">
        <f t="shared" si="258"/>
        <v>26</v>
      </c>
      <c r="I1107" s="80">
        <v>3390.55</v>
      </c>
      <c r="J1107" s="80">
        <f>'Fator aplicado no salr'!$I$33*I1107</f>
        <v>2997.327597233168</v>
      </c>
      <c r="K1107" s="79">
        <f t="shared" si="259"/>
        <v>26</v>
      </c>
      <c r="L1107" s="92">
        <f t="shared" si="260"/>
        <v>0.21981002877725925</v>
      </c>
      <c r="M1107" s="79">
        <f t="shared" si="261"/>
        <v>65</v>
      </c>
      <c r="N1107" s="79">
        <f>VLOOKUP(D1107,'IBGE 2014'!$A$9:$I$120,3,0)/VLOOKUP(C1107,'IBGE 2014'!$A$9:$I$120,3,0)</f>
        <v>0.83323375827918489</v>
      </c>
      <c r="O1107" s="79">
        <f>VLOOKUP(D1107,'IBGE 2014'!$A$9:$I$120,6,0)</f>
        <v>10.361611814973374</v>
      </c>
      <c r="P1107" s="80">
        <f t="shared" si="262"/>
        <v>73946.775787849314</v>
      </c>
      <c r="Q1107" s="80">
        <f t="shared" si="263"/>
        <v>246391.26850000001</v>
      </c>
      <c r="R1107" s="80">
        <f t="shared" si="264"/>
        <v>-172444.49271215068</v>
      </c>
      <c r="S1107" s="80">
        <f t="shared" si="265"/>
        <v>25</v>
      </c>
      <c r="T1107" s="80">
        <f t="shared" si="266"/>
        <v>0.23299863050389483</v>
      </c>
      <c r="U1107" s="80">
        <f>VLOOKUP(D1107,'IBGE 2014'!$A$9:$I$120,3,0)/VLOOKUP(C1107+1,'IBGE 2014'!$A$9:$I$120,3,0)</f>
        <v>0.83532461266945157</v>
      </c>
      <c r="V1107" s="80">
        <f t="shared" si="267"/>
        <v>78580.272226308429</v>
      </c>
      <c r="W1107" s="80">
        <f t="shared" si="268"/>
        <v>236914.68125000002</v>
      </c>
      <c r="X1107" s="80">
        <f t="shared" si="269"/>
        <v>-158334.40902369161</v>
      </c>
      <c r="Y1107" s="120"/>
    </row>
    <row r="1108" spans="1:25">
      <c r="A1108" s="77">
        <v>1096</v>
      </c>
      <c r="B1108" s="79">
        <v>1</v>
      </c>
      <c r="C1108" s="78">
        <v>32</v>
      </c>
      <c r="D1108" s="78">
        <f t="shared" si="255"/>
        <v>61</v>
      </c>
      <c r="E1108" s="79">
        <f t="shared" si="256"/>
        <v>65</v>
      </c>
      <c r="F1108" s="79">
        <v>6</v>
      </c>
      <c r="G1108" s="79">
        <f t="shared" si="257"/>
        <v>29</v>
      </c>
      <c r="H1108" s="79">
        <f t="shared" si="258"/>
        <v>29</v>
      </c>
      <c r="I1108" s="80">
        <v>2868.98</v>
      </c>
      <c r="J1108" s="80">
        <f>'Fator aplicado no salr'!$I$33*I1108</f>
        <v>2536.2471958561337</v>
      </c>
      <c r="K1108" s="79">
        <f t="shared" si="259"/>
        <v>29</v>
      </c>
      <c r="L1108" s="92">
        <f t="shared" si="260"/>
        <v>0.18455673876527198</v>
      </c>
      <c r="M1108" s="79">
        <f t="shared" si="261"/>
        <v>61</v>
      </c>
      <c r="N1108" s="79">
        <f>VLOOKUP(D1108,'IBGE 2014'!$A$9:$I$120,3,0)/VLOOKUP(C1108,'IBGE 2014'!$A$9:$I$120,3,0)</f>
        <v>0.86671816855699424</v>
      </c>
      <c r="O1108" s="79">
        <f>VLOOKUP(D1108,'IBGE 2014'!$A$9:$I$120,6,0)</f>
        <v>11.26894206432668</v>
      </c>
      <c r="P1108" s="80">
        <f t="shared" si="262"/>
        <v>59432.758250300016</v>
      </c>
      <c r="Q1108" s="80">
        <f t="shared" si="263"/>
        <v>232545.17389999999</v>
      </c>
      <c r="R1108" s="80">
        <f t="shared" si="264"/>
        <v>-173112.41564969998</v>
      </c>
      <c r="S1108" s="80">
        <f t="shared" si="265"/>
        <v>28</v>
      </c>
      <c r="T1108" s="80">
        <f t="shared" si="266"/>
        <v>0.19563014309118829</v>
      </c>
      <c r="U1108" s="80">
        <f>VLOOKUP(D1108,'IBGE 2014'!$A$9:$I$120,3,0)/VLOOKUP(C1108+1,'IBGE 2014'!$A$9:$I$120,3,0)</f>
        <v>0.86834718456167514</v>
      </c>
      <c r="V1108" s="80">
        <f t="shared" si="267"/>
        <v>63117.131242678384</v>
      </c>
      <c r="W1108" s="80">
        <f t="shared" si="268"/>
        <v>224526.37479999999</v>
      </c>
      <c r="X1108" s="80">
        <f t="shared" si="269"/>
        <v>-161409.24355732161</v>
      </c>
      <c r="Y1108" s="120"/>
    </row>
    <row r="1109" spans="1:25">
      <c r="A1109" s="77">
        <v>1097</v>
      </c>
      <c r="B1109" s="79">
        <v>1</v>
      </c>
      <c r="C1109" s="78">
        <v>44</v>
      </c>
      <c r="D1109" s="78">
        <f t="shared" si="255"/>
        <v>70</v>
      </c>
      <c r="E1109" s="79">
        <f t="shared" si="256"/>
        <v>65</v>
      </c>
      <c r="F1109" s="79">
        <v>6</v>
      </c>
      <c r="G1109" s="79">
        <f t="shared" si="257"/>
        <v>29</v>
      </c>
      <c r="H1109" s="79">
        <f t="shared" si="258"/>
        <v>26</v>
      </c>
      <c r="I1109" s="80">
        <v>3390.55</v>
      </c>
      <c r="J1109" s="80">
        <f>'Fator aplicado no salr'!$I$33*I1109</f>
        <v>2997.327597233168</v>
      </c>
      <c r="K1109" s="79">
        <f t="shared" si="259"/>
        <v>26</v>
      </c>
      <c r="L1109" s="92">
        <f t="shared" si="260"/>
        <v>0.21981002877725925</v>
      </c>
      <c r="M1109" s="79">
        <f t="shared" si="261"/>
        <v>70</v>
      </c>
      <c r="N1109" s="79">
        <f>VLOOKUP(D1109,'IBGE 2014'!$A$9:$I$120,3,0)/VLOOKUP(C1109,'IBGE 2014'!$A$9:$I$120,3,0)</f>
        <v>0.76654613465184984</v>
      </c>
      <c r="O1109" s="79">
        <f>VLOOKUP(D1109,'IBGE 2014'!$A$9:$I$120,6,0)</f>
        <v>9.1340168195096396</v>
      </c>
      <c r="P1109" s="80">
        <f t="shared" si="262"/>
        <v>59968.774358817391</v>
      </c>
      <c r="Q1109" s="80">
        <f t="shared" si="263"/>
        <v>246391.26850000001</v>
      </c>
      <c r="R1109" s="80">
        <f t="shared" si="264"/>
        <v>-186422.49414118263</v>
      </c>
      <c r="S1109" s="80">
        <f t="shared" si="265"/>
        <v>25</v>
      </c>
      <c r="T1109" s="80">
        <f t="shared" si="266"/>
        <v>0.23299863050389483</v>
      </c>
      <c r="U1109" s="80">
        <f>VLOOKUP(D1109,'IBGE 2014'!$A$9:$I$120,3,0)/VLOOKUP(C1109+1,'IBGE 2014'!$A$9:$I$120,3,0)</f>
        <v>0.76923238535789284</v>
      </c>
      <c r="V1109" s="80">
        <f t="shared" si="267"/>
        <v>63789.661883889181</v>
      </c>
      <c r="W1109" s="80">
        <f t="shared" si="268"/>
        <v>236914.68125000002</v>
      </c>
      <c r="X1109" s="80">
        <f t="shared" si="269"/>
        <v>-173125.01936611085</v>
      </c>
      <c r="Y1109" s="120"/>
    </row>
    <row r="1110" spans="1:25">
      <c r="A1110" s="77">
        <v>1098</v>
      </c>
      <c r="B1110" s="79">
        <v>1</v>
      </c>
      <c r="C1110" s="78">
        <v>55</v>
      </c>
      <c r="D1110" s="78">
        <f t="shared" si="255"/>
        <v>70</v>
      </c>
      <c r="E1110" s="79">
        <f t="shared" si="256"/>
        <v>65</v>
      </c>
      <c r="F1110" s="79">
        <v>6</v>
      </c>
      <c r="G1110" s="79">
        <f t="shared" si="257"/>
        <v>29</v>
      </c>
      <c r="H1110" s="79">
        <f t="shared" si="258"/>
        <v>15</v>
      </c>
      <c r="I1110" s="80">
        <v>3390.55</v>
      </c>
      <c r="J1110" s="80">
        <f>'Fator aplicado no salr'!$I$33*I1110</f>
        <v>2997.327597233168</v>
      </c>
      <c r="K1110" s="79">
        <f t="shared" si="259"/>
        <v>15</v>
      </c>
      <c r="L1110" s="92">
        <f t="shared" si="260"/>
        <v>0.41726506073553998</v>
      </c>
      <c r="M1110" s="79">
        <f t="shared" si="261"/>
        <v>70</v>
      </c>
      <c r="N1110" s="79">
        <f>VLOOKUP(D1110,'IBGE 2014'!$A$9:$I$120,3,0)/VLOOKUP(C1110,'IBGE 2014'!$A$9:$I$120,3,0)</f>
        <v>0.81183466248225811</v>
      </c>
      <c r="O1110" s="79">
        <f>VLOOKUP(D1110,'IBGE 2014'!$A$9:$I$120,6,0)</f>
        <v>9.1340168195096396</v>
      </c>
      <c r="P1110" s="80">
        <f t="shared" si="262"/>
        <v>120564.37050259681</v>
      </c>
      <c r="Q1110" s="80">
        <f t="shared" si="263"/>
        <v>142148.80875</v>
      </c>
      <c r="R1110" s="80">
        <f t="shared" si="264"/>
        <v>-21584.438247403188</v>
      </c>
      <c r="S1110" s="80">
        <f t="shared" si="265"/>
        <v>14</v>
      </c>
      <c r="T1110" s="80">
        <f t="shared" si="266"/>
        <v>0.44230096437967248</v>
      </c>
      <c r="U1110" s="80">
        <f>VLOOKUP(D1110,'IBGE 2014'!$A$9:$I$120,3,0)/VLOOKUP(C1110+1,'IBGE 2014'!$A$9:$I$120,3,0)</f>
        <v>0.81824688059570916</v>
      </c>
      <c r="V1110" s="80">
        <f t="shared" si="267"/>
        <v>128807.63794869938</v>
      </c>
      <c r="W1110" s="80">
        <f t="shared" si="268"/>
        <v>132672.22150000001</v>
      </c>
      <c r="X1110" s="80">
        <f t="shared" si="269"/>
        <v>-3864.5835513006314</v>
      </c>
      <c r="Y1110" s="120"/>
    </row>
    <row r="1111" spans="1:25">
      <c r="A1111" s="77">
        <v>1099</v>
      </c>
      <c r="B1111" s="79">
        <v>1</v>
      </c>
      <c r="C1111" s="78">
        <v>41</v>
      </c>
      <c r="D1111" s="78">
        <f t="shared" si="255"/>
        <v>65</v>
      </c>
      <c r="E1111" s="79">
        <f t="shared" si="256"/>
        <v>65</v>
      </c>
      <c r="F1111" s="79">
        <v>6</v>
      </c>
      <c r="G1111" s="79">
        <f t="shared" si="257"/>
        <v>29</v>
      </c>
      <c r="H1111" s="79">
        <f t="shared" si="258"/>
        <v>24</v>
      </c>
      <c r="I1111" s="80">
        <v>3390.55</v>
      </c>
      <c r="J1111" s="80">
        <f>'Fator aplicado no salr'!$I$33*I1111</f>
        <v>2997.327597233168</v>
      </c>
      <c r="K1111" s="79">
        <f t="shared" si="259"/>
        <v>24</v>
      </c>
      <c r="L1111" s="92">
        <f t="shared" si="260"/>
        <v>0.24697854833412852</v>
      </c>
      <c r="M1111" s="79">
        <f t="shared" si="261"/>
        <v>65</v>
      </c>
      <c r="N1111" s="79">
        <f>VLOOKUP(D1111,'IBGE 2014'!$A$9:$I$120,3,0)/VLOOKUP(C1111,'IBGE 2014'!$A$9:$I$120,3,0)</f>
        <v>0.83754716996263279</v>
      </c>
      <c r="O1111" s="79">
        <f>VLOOKUP(D1111,'IBGE 2014'!$A$9:$I$120,6,0)</f>
        <v>10.361611814973374</v>
      </c>
      <c r="P1111" s="80">
        <f t="shared" si="262"/>
        <v>83516.712709058527</v>
      </c>
      <c r="Q1111" s="80">
        <f t="shared" si="263"/>
        <v>227438.09400000001</v>
      </c>
      <c r="R1111" s="80">
        <f t="shared" si="264"/>
        <v>-143921.3812909415</v>
      </c>
      <c r="S1111" s="80">
        <f t="shared" si="265"/>
        <v>23</v>
      </c>
      <c r="T1111" s="80">
        <f t="shared" si="266"/>
        <v>0.26179726123417624</v>
      </c>
      <c r="U1111" s="80">
        <f>VLOOKUP(D1111,'IBGE 2014'!$A$9:$I$120,3,0)/VLOOKUP(C1111+1,'IBGE 2014'!$A$9:$I$120,3,0)</f>
        <v>0.83991798335691803</v>
      </c>
      <c r="V1111" s="80">
        <f t="shared" si="267"/>
        <v>88778.307558988483</v>
      </c>
      <c r="W1111" s="80">
        <f t="shared" si="268"/>
        <v>217961.50675</v>
      </c>
      <c r="X1111" s="80">
        <f t="shared" si="269"/>
        <v>-129183.19919101152</v>
      </c>
      <c r="Y1111" s="120"/>
    </row>
    <row r="1112" spans="1:25">
      <c r="A1112" s="77">
        <v>1100</v>
      </c>
      <c r="B1112" s="79">
        <v>1</v>
      </c>
      <c r="C1112" s="78">
        <v>45</v>
      </c>
      <c r="D1112" s="78">
        <f t="shared" si="255"/>
        <v>70</v>
      </c>
      <c r="E1112" s="79">
        <f t="shared" si="256"/>
        <v>65</v>
      </c>
      <c r="F1112" s="79">
        <v>6</v>
      </c>
      <c r="G1112" s="79">
        <f t="shared" si="257"/>
        <v>29</v>
      </c>
      <c r="H1112" s="79">
        <f t="shared" si="258"/>
        <v>25</v>
      </c>
      <c r="I1112" s="80">
        <v>3390.55</v>
      </c>
      <c r="J1112" s="80">
        <f>'Fator aplicado no salr'!$I$33*I1112</f>
        <v>2997.327597233168</v>
      </c>
      <c r="K1112" s="79">
        <f t="shared" si="259"/>
        <v>25</v>
      </c>
      <c r="L1112" s="92">
        <f t="shared" si="260"/>
        <v>0.23299863050389483</v>
      </c>
      <c r="M1112" s="79">
        <f t="shared" si="261"/>
        <v>70</v>
      </c>
      <c r="N1112" s="79">
        <f>VLOOKUP(D1112,'IBGE 2014'!$A$9:$I$120,3,0)/VLOOKUP(C1112,'IBGE 2014'!$A$9:$I$120,3,0)</f>
        <v>0.76923238535789284</v>
      </c>
      <c r="O1112" s="79">
        <f>VLOOKUP(D1112,'IBGE 2014'!$A$9:$I$120,6,0)</f>
        <v>9.1340168195096396</v>
      </c>
      <c r="P1112" s="80">
        <f t="shared" si="262"/>
        <v>63789.661883889195</v>
      </c>
      <c r="Q1112" s="80">
        <f t="shared" si="263"/>
        <v>236914.68125000002</v>
      </c>
      <c r="R1112" s="80">
        <f t="shared" si="264"/>
        <v>-173125.01936611082</v>
      </c>
      <c r="S1112" s="80">
        <f t="shared" si="265"/>
        <v>24</v>
      </c>
      <c r="T1112" s="80">
        <f t="shared" si="266"/>
        <v>0.24697854833412852</v>
      </c>
      <c r="U1112" s="80">
        <f>VLOOKUP(D1112,'IBGE 2014'!$A$9:$I$120,3,0)/VLOOKUP(C1112+1,'IBGE 2014'!$A$9:$I$120,3,0)</f>
        <v>0.77214104728714072</v>
      </c>
      <c r="V1112" s="80">
        <f t="shared" si="267"/>
        <v>67872.71870881354</v>
      </c>
      <c r="W1112" s="80">
        <f t="shared" si="268"/>
        <v>227438.09400000001</v>
      </c>
      <c r="X1112" s="80">
        <f t="shared" si="269"/>
        <v>-159565.37529118647</v>
      </c>
      <c r="Y1112" s="120"/>
    </row>
    <row r="1113" spans="1:25">
      <c r="A1113" s="77">
        <v>1101</v>
      </c>
      <c r="B1113" s="79">
        <v>1</v>
      </c>
      <c r="C1113" s="78">
        <v>55</v>
      </c>
      <c r="D1113" s="78">
        <f t="shared" si="255"/>
        <v>70</v>
      </c>
      <c r="E1113" s="79">
        <f t="shared" si="256"/>
        <v>65</v>
      </c>
      <c r="F1113" s="79">
        <v>6</v>
      </c>
      <c r="G1113" s="79">
        <f t="shared" si="257"/>
        <v>29</v>
      </c>
      <c r="H1113" s="79">
        <f t="shared" si="258"/>
        <v>15</v>
      </c>
      <c r="I1113" s="80">
        <v>2738.52</v>
      </c>
      <c r="J1113" s="80">
        <f>'Fator aplicado no salr'!$I$33*I1113</f>
        <v>2420.9174238913965</v>
      </c>
      <c r="K1113" s="79">
        <f t="shared" si="259"/>
        <v>15</v>
      </c>
      <c r="L1113" s="92">
        <f t="shared" si="260"/>
        <v>0.41726506073553998</v>
      </c>
      <c r="M1113" s="79">
        <f t="shared" si="261"/>
        <v>70</v>
      </c>
      <c r="N1113" s="79">
        <f>VLOOKUP(D1113,'IBGE 2014'!$A$9:$I$120,3,0)/VLOOKUP(C1113,'IBGE 2014'!$A$9:$I$120,3,0)</f>
        <v>0.81183466248225811</v>
      </c>
      <c r="O1113" s="79">
        <f>VLOOKUP(D1113,'IBGE 2014'!$A$9:$I$120,6,0)</f>
        <v>9.1340168195096396</v>
      </c>
      <c r="P1113" s="80">
        <f t="shared" si="262"/>
        <v>97378.873607164409</v>
      </c>
      <c r="Q1113" s="80">
        <f t="shared" si="263"/>
        <v>114812.45099999999</v>
      </c>
      <c r="R1113" s="80">
        <f t="shared" si="264"/>
        <v>-17433.577392835577</v>
      </c>
      <c r="S1113" s="80">
        <f t="shared" si="265"/>
        <v>14</v>
      </c>
      <c r="T1113" s="80">
        <f t="shared" si="266"/>
        <v>0.44230096437967248</v>
      </c>
      <c r="U1113" s="80">
        <f>VLOOKUP(D1113,'IBGE 2014'!$A$9:$I$120,3,0)/VLOOKUP(C1113+1,'IBGE 2014'!$A$9:$I$120,3,0)</f>
        <v>0.81824688059570916</v>
      </c>
      <c r="V1113" s="80">
        <f t="shared" si="267"/>
        <v>104036.89450834591</v>
      </c>
      <c r="W1113" s="80">
        <f t="shared" si="268"/>
        <v>107158.2876</v>
      </c>
      <c r="X1113" s="80">
        <f t="shared" si="269"/>
        <v>-3121.3930916540849</v>
      </c>
      <c r="Y1113" s="120"/>
    </row>
    <row r="1114" spans="1:25">
      <c r="A1114" s="77">
        <v>1102</v>
      </c>
      <c r="B1114" s="79">
        <v>1</v>
      </c>
      <c r="C1114" s="78">
        <v>52</v>
      </c>
      <c r="D1114" s="78">
        <f t="shared" si="255"/>
        <v>70</v>
      </c>
      <c r="E1114" s="79">
        <f t="shared" si="256"/>
        <v>65</v>
      </c>
      <c r="F1114" s="79">
        <v>6</v>
      </c>
      <c r="G1114" s="79">
        <f t="shared" si="257"/>
        <v>29</v>
      </c>
      <c r="H1114" s="79">
        <f t="shared" si="258"/>
        <v>18</v>
      </c>
      <c r="I1114" s="80">
        <v>3390.55</v>
      </c>
      <c r="J1114" s="80">
        <f>'Fator aplicado no salr'!$I$33*I1114</f>
        <v>2997.327597233168</v>
      </c>
      <c r="K1114" s="79">
        <f t="shared" si="259"/>
        <v>18</v>
      </c>
      <c r="L1114" s="92">
        <f t="shared" si="260"/>
        <v>0.35034379112920383</v>
      </c>
      <c r="M1114" s="79">
        <f t="shared" si="261"/>
        <v>70</v>
      </c>
      <c r="N1114" s="79">
        <f>VLOOKUP(D1114,'IBGE 2014'!$A$9:$I$120,3,0)/VLOOKUP(C1114,'IBGE 2014'!$A$9:$I$120,3,0)</f>
        <v>0.7953795781575006</v>
      </c>
      <c r="O1114" s="79">
        <f>VLOOKUP(D1114,'IBGE 2014'!$A$9:$I$120,6,0)</f>
        <v>9.1340168195096396</v>
      </c>
      <c r="P1114" s="80">
        <f t="shared" si="262"/>
        <v>99176.375594875193</v>
      </c>
      <c r="Q1114" s="80">
        <f t="shared" si="263"/>
        <v>170578.5705</v>
      </c>
      <c r="R1114" s="80">
        <f t="shared" si="264"/>
        <v>-71402.194905124808</v>
      </c>
      <c r="S1114" s="80">
        <f t="shared" si="265"/>
        <v>17</v>
      </c>
      <c r="T1114" s="80">
        <f t="shared" si="266"/>
        <v>0.37136441859695613</v>
      </c>
      <c r="U1114" s="80">
        <f>VLOOKUP(D1114,'IBGE 2014'!$A$9:$I$120,3,0)/VLOOKUP(C1114+1,'IBGE 2014'!$A$9:$I$120,3,0)</f>
        <v>0.80044023808591946</v>
      </c>
      <c r="V1114" s="80">
        <f t="shared" si="267"/>
        <v>105795.83598337902</v>
      </c>
      <c r="W1114" s="80">
        <f t="shared" si="268"/>
        <v>161101.98325000002</v>
      </c>
      <c r="X1114" s="80">
        <f t="shared" si="269"/>
        <v>-55306.147266621003</v>
      </c>
      <c r="Y1114" s="120"/>
    </row>
    <row r="1115" spans="1:25">
      <c r="A1115" s="77">
        <v>1103</v>
      </c>
      <c r="B1115" s="79">
        <v>1</v>
      </c>
      <c r="C1115" s="78">
        <v>34</v>
      </c>
      <c r="D1115" s="78">
        <f t="shared" si="255"/>
        <v>63</v>
      </c>
      <c r="E1115" s="79">
        <f t="shared" si="256"/>
        <v>65</v>
      </c>
      <c r="F1115" s="79">
        <v>6</v>
      </c>
      <c r="G1115" s="79">
        <f t="shared" si="257"/>
        <v>29</v>
      </c>
      <c r="H1115" s="79">
        <f t="shared" si="258"/>
        <v>29</v>
      </c>
      <c r="I1115" s="80">
        <v>2868.98</v>
      </c>
      <c r="J1115" s="80">
        <f>'Fator aplicado no salr'!$I$33*I1115</f>
        <v>2536.2471958561337</v>
      </c>
      <c r="K1115" s="79">
        <f t="shared" si="259"/>
        <v>29</v>
      </c>
      <c r="L1115" s="92">
        <f t="shared" si="260"/>
        <v>0.18455673876527198</v>
      </c>
      <c r="M1115" s="79">
        <f t="shared" si="261"/>
        <v>63</v>
      </c>
      <c r="N1115" s="79">
        <f>VLOOKUP(D1115,'IBGE 2014'!$A$9:$I$120,3,0)/VLOOKUP(C1115,'IBGE 2014'!$A$9:$I$120,3,0)</f>
        <v>0.84861078160723036</v>
      </c>
      <c r="O1115" s="79">
        <f>VLOOKUP(D1115,'IBGE 2014'!$A$9:$I$120,6,0)</f>
        <v>10.825249101319233</v>
      </c>
      <c r="P1115" s="80">
        <f t="shared" si="262"/>
        <v>55899.932495470806</v>
      </c>
      <c r="Q1115" s="80">
        <f t="shared" si="263"/>
        <v>232545.17389999999</v>
      </c>
      <c r="R1115" s="80">
        <f t="shared" si="264"/>
        <v>-176645.2414045292</v>
      </c>
      <c r="S1115" s="80">
        <f t="shared" si="265"/>
        <v>28</v>
      </c>
      <c r="T1115" s="80">
        <f t="shared" si="266"/>
        <v>0.19563014309118829</v>
      </c>
      <c r="U1115" s="80">
        <f>VLOOKUP(D1115,'IBGE 2014'!$A$9:$I$120,3,0)/VLOOKUP(C1115+1,'IBGE 2014'!$A$9:$I$120,3,0)</f>
        <v>0.85030625707365315</v>
      </c>
      <c r="V1115" s="80">
        <f t="shared" si="267"/>
        <v>59372.314381538141</v>
      </c>
      <c r="W1115" s="80">
        <f t="shared" si="268"/>
        <v>224526.37479999999</v>
      </c>
      <c r="X1115" s="80">
        <f t="shared" si="269"/>
        <v>-165154.06041846186</v>
      </c>
      <c r="Y1115" s="120"/>
    </row>
    <row r="1116" spans="1:25">
      <c r="A1116" s="77">
        <v>1104</v>
      </c>
      <c r="B1116" s="79">
        <v>1</v>
      </c>
      <c r="C1116" s="78">
        <v>40</v>
      </c>
      <c r="D1116" s="78">
        <f t="shared" si="255"/>
        <v>65</v>
      </c>
      <c r="E1116" s="79">
        <f t="shared" si="256"/>
        <v>65</v>
      </c>
      <c r="F1116" s="79">
        <v>6</v>
      </c>
      <c r="G1116" s="79">
        <f t="shared" si="257"/>
        <v>29</v>
      </c>
      <c r="H1116" s="79">
        <f t="shared" si="258"/>
        <v>25</v>
      </c>
      <c r="I1116" s="80">
        <v>3390.55</v>
      </c>
      <c r="J1116" s="80">
        <f>'Fator aplicado no salr'!$I$33*I1116</f>
        <v>2997.327597233168</v>
      </c>
      <c r="K1116" s="79">
        <f t="shared" si="259"/>
        <v>25</v>
      </c>
      <c r="L1116" s="92">
        <f t="shared" si="260"/>
        <v>0.23299863050389483</v>
      </c>
      <c r="M1116" s="79">
        <f t="shared" si="261"/>
        <v>65</v>
      </c>
      <c r="N1116" s="79">
        <f>VLOOKUP(D1116,'IBGE 2014'!$A$9:$I$120,3,0)/VLOOKUP(C1116,'IBGE 2014'!$A$9:$I$120,3,0)</f>
        <v>0.83532461266945157</v>
      </c>
      <c r="O1116" s="79">
        <f>VLOOKUP(D1116,'IBGE 2014'!$A$9:$I$120,6,0)</f>
        <v>10.361611814973374</v>
      </c>
      <c r="P1116" s="80">
        <f t="shared" si="262"/>
        <v>78580.272226308414</v>
      </c>
      <c r="Q1116" s="80">
        <f t="shared" si="263"/>
        <v>236914.68125000002</v>
      </c>
      <c r="R1116" s="80">
        <f t="shared" si="264"/>
        <v>-158334.40902369161</v>
      </c>
      <c r="S1116" s="80">
        <f t="shared" si="265"/>
        <v>24</v>
      </c>
      <c r="T1116" s="80">
        <f t="shared" si="266"/>
        <v>0.24697854833412852</v>
      </c>
      <c r="U1116" s="80">
        <f>VLOOKUP(D1116,'IBGE 2014'!$A$9:$I$120,3,0)/VLOOKUP(C1116+1,'IBGE 2014'!$A$9:$I$120,3,0)</f>
        <v>0.83754716996263279</v>
      </c>
      <c r="V1116" s="80">
        <f t="shared" si="267"/>
        <v>83516.712709058527</v>
      </c>
      <c r="W1116" s="80">
        <f t="shared" si="268"/>
        <v>227438.09400000001</v>
      </c>
      <c r="X1116" s="80">
        <f t="shared" si="269"/>
        <v>-143921.3812909415</v>
      </c>
      <c r="Y1116" s="120"/>
    </row>
    <row r="1117" spans="1:25">
      <c r="A1117" s="77">
        <v>1105</v>
      </c>
      <c r="B1117" s="79">
        <v>1</v>
      </c>
      <c r="C1117" s="78">
        <v>43</v>
      </c>
      <c r="D1117" s="78">
        <f t="shared" si="255"/>
        <v>70</v>
      </c>
      <c r="E1117" s="79">
        <f t="shared" si="256"/>
        <v>65</v>
      </c>
      <c r="F1117" s="79">
        <v>6</v>
      </c>
      <c r="G1117" s="79">
        <f t="shared" si="257"/>
        <v>29</v>
      </c>
      <c r="H1117" s="79">
        <f t="shared" si="258"/>
        <v>27</v>
      </c>
      <c r="I1117" s="80">
        <v>3390.55</v>
      </c>
      <c r="J1117" s="80">
        <f>'Fator aplicado no salr'!$I$33*I1117</f>
        <v>2997.327597233168</v>
      </c>
      <c r="K1117" s="79">
        <f t="shared" si="259"/>
        <v>27</v>
      </c>
      <c r="L1117" s="92">
        <f t="shared" si="260"/>
        <v>0.20736795167665964</v>
      </c>
      <c r="M1117" s="79">
        <f t="shared" si="261"/>
        <v>70</v>
      </c>
      <c r="N1117" s="79">
        <f>VLOOKUP(D1117,'IBGE 2014'!$A$9:$I$120,3,0)/VLOOKUP(C1117,'IBGE 2014'!$A$9:$I$120,3,0)</f>
        <v>0.764061720155367</v>
      </c>
      <c r="O1117" s="79">
        <f>VLOOKUP(D1117,'IBGE 2014'!$A$9:$I$120,6,0)</f>
        <v>9.1340168195096396</v>
      </c>
      <c r="P1117" s="80">
        <f t="shared" si="262"/>
        <v>56390.955236980764</v>
      </c>
      <c r="Q1117" s="80">
        <f t="shared" si="263"/>
        <v>255867.85575000002</v>
      </c>
      <c r="R1117" s="80">
        <f t="shared" si="264"/>
        <v>-199476.90051301924</v>
      </c>
      <c r="S1117" s="80">
        <f t="shared" si="265"/>
        <v>26</v>
      </c>
      <c r="T1117" s="80">
        <f t="shared" si="266"/>
        <v>0.21981002877725925</v>
      </c>
      <c r="U1117" s="80">
        <f>VLOOKUP(D1117,'IBGE 2014'!$A$9:$I$120,3,0)/VLOOKUP(C1117+1,'IBGE 2014'!$A$9:$I$120,3,0)</f>
        <v>0.76654613465184984</v>
      </c>
      <c r="V1117" s="80">
        <f t="shared" si="267"/>
        <v>59968.774358817398</v>
      </c>
      <c r="W1117" s="80">
        <f t="shared" si="268"/>
        <v>246391.26850000001</v>
      </c>
      <c r="X1117" s="80">
        <f t="shared" si="269"/>
        <v>-186422.4941411826</v>
      </c>
      <c r="Y1117" s="120"/>
    </row>
    <row r="1118" spans="1:25">
      <c r="A1118" s="77">
        <v>1106</v>
      </c>
      <c r="B1118" s="79">
        <v>1</v>
      </c>
      <c r="C1118" s="78">
        <v>47</v>
      </c>
      <c r="D1118" s="78">
        <f t="shared" si="255"/>
        <v>70</v>
      </c>
      <c r="E1118" s="79">
        <f t="shared" si="256"/>
        <v>65</v>
      </c>
      <c r="F1118" s="79">
        <v>6</v>
      </c>
      <c r="G1118" s="79">
        <f t="shared" si="257"/>
        <v>29</v>
      </c>
      <c r="H1118" s="79">
        <f t="shared" si="258"/>
        <v>23</v>
      </c>
      <c r="I1118" s="80">
        <v>3236.38</v>
      </c>
      <c r="J1118" s="80">
        <f>'Fator aplicado no salr'!$I$33*I1118</f>
        <v>2861.0376160603678</v>
      </c>
      <c r="K1118" s="79">
        <f t="shared" si="259"/>
        <v>23</v>
      </c>
      <c r="L1118" s="92">
        <f t="shared" si="260"/>
        <v>0.26179726123417624</v>
      </c>
      <c r="M1118" s="79">
        <f t="shared" si="261"/>
        <v>70</v>
      </c>
      <c r="N1118" s="79">
        <f>VLOOKUP(D1118,'IBGE 2014'!$A$9:$I$120,3,0)/VLOOKUP(C1118,'IBGE 2014'!$A$9:$I$120,3,0)</f>
        <v>0.77529075218081067</v>
      </c>
      <c r="O1118" s="79">
        <f>VLOOKUP(D1118,'IBGE 2014'!$A$9:$I$120,6,0)</f>
        <v>9.1340168195096396</v>
      </c>
      <c r="P1118" s="80">
        <f t="shared" si="262"/>
        <v>68953.835693257235</v>
      </c>
      <c r="Q1118" s="80">
        <f t="shared" si="263"/>
        <v>208050.68830000001</v>
      </c>
      <c r="R1118" s="80">
        <f t="shared" si="264"/>
        <v>-139096.85260674276</v>
      </c>
      <c r="S1118" s="80">
        <f t="shared" si="265"/>
        <v>22</v>
      </c>
      <c r="T1118" s="80">
        <f t="shared" si="266"/>
        <v>0.27750509690822689</v>
      </c>
      <c r="U1118" s="80">
        <f>VLOOKUP(D1118,'IBGE 2014'!$A$9:$I$120,3,0)/VLOOKUP(C1118+1,'IBGE 2014'!$A$9:$I$120,3,0)</f>
        <v>0.77870096266895816</v>
      </c>
      <c r="V1118" s="80">
        <f t="shared" si="267"/>
        <v>73412.565760653131</v>
      </c>
      <c r="W1118" s="80">
        <f t="shared" si="268"/>
        <v>199005.0062</v>
      </c>
      <c r="X1118" s="80">
        <f t="shared" si="269"/>
        <v>-125592.44043934687</v>
      </c>
      <c r="Y1118" s="120"/>
    </row>
    <row r="1119" spans="1:25">
      <c r="A1119" s="77">
        <v>1107</v>
      </c>
      <c r="B1119" s="79">
        <v>1</v>
      </c>
      <c r="C1119" s="78">
        <v>39</v>
      </c>
      <c r="D1119" s="78">
        <f t="shared" si="255"/>
        <v>65</v>
      </c>
      <c r="E1119" s="79">
        <f t="shared" si="256"/>
        <v>65</v>
      </c>
      <c r="F1119" s="79">
        <v>6</v>
      </c>
      <c r="G1119" s="79">
        <f t="shared" si="257"/>
        <v>29</v>
      </c>
      <c r="H1119" s="79">
        <f t="shared" si="258"/>
        <v>26</v>
      </c>
      <c r="I1119" s="80">
        <v>5348.51</v>
      </c>
      <c r="J1119" s="80">
        <f>'Fator aplicado no salr'!$I$33*I1119</f>
        <v>4728.2112421517368</v>
      </c>
      <c r="K1119" s="79">
        <f t="shared" si="259"/>
        <v>26</v>
      </c>
      <c r="L1119" s="92">
        <f t="shared" si="260"/>
        <v>0.21981002877725925</v>
      </c>
      <c r="M1119" s="79">
        <f t="shared" si="261"/>
        <v>65</v>
      </c>
      <c r="N1119" s="79">
        <f>VLOOKUP(D1119,'IBGE 2014'!$A$9:$I$120,3,0)/VLOOKUP(C1119,'IBGE 2014'!$A$9:$I$120,3,0)</f>
        <v>0.83323375827918489</v>
      </c>
      <c r="O1119" s="79">
        <f>VLOOKUP(D1119,'IBGE 2014'!$A$9:$I$120,6,0)</f>
        <v>10.361611814973374</v>
      </c>
      <c r="P1119" s="80">
        <f t="shared" si="262"/>
        <v>116649.23678136879</v>
      </c>
      <c r="Q1119" s="80">
        <f t="shared" si="263"/>
        <v>388676.22169999999</v>
      </c>
      <c r="R1119" s="80">
        <f t="shared" si="264"/>
        <v>-272026.98491863121</v>
      </c>
      <c r="S1119" s="80">
        <f t="shared" si="265"/>
        <v>25</v>
      </c>
      <c r="T1119" s="80">
        <f t="shared" si="266"/>
        <v>0.23299863050389483</v>
      </c>
      <c r="U1119" s="80">
        <f>VLOOKUP(D1119,'IBGE 2014'!$A$9:$I$120,3,0)/VLOOKUP(C1119+1,'IBGE 2014'!$A$9:$I$120,3,0)</f>
        <v>0.83532461266945157</v>
      </c>
      <c r="V1119" s="80">
        <f t="shared" si="267"/>
        <v>123958.46449842441</v>
      </c>
      <c r="W1119" s="80">
        <f t="shared" si="268"/>
        <v>373727.13625000004</v>
      </c>
      <c r="X1119" s="80">
        <f t="shared" si="269"/>
        <v>-249768.67175157563</v>
      </c>
      <c r="Y1119" s="120"/>
    </row>
    <row r="1120" spans="1:25">
      <c r="A1120" s="77">
        <v>1108</v>
      </c>
      <c r="B1120" s="79">
        <v>1</v>
      </c>
      <c r="C1120" s="78">
        <v>39</v>
      </c>
      <c r="D1120" s="78">
        <f t="shared" si="255"/>
        <v>65</v>
      </c>
      <c r="E1120" s="79">
        <f t="shared" si="256"/>
        <v>65</v>
      </c>
      <c r="F1120" s="79">
        <v>6</v>
      </c>
      <c r="G1120" s="79">
        <f t="shared" si="257"/>
        <v>29</v>
      </c>
      <c r="H1120" s="79">
        <f t="shared" si="258"/>
        <v>26</v>
      </c>
      <c r="I1120" s="80">
        <v>2738.52</v>
      </c>
      <c r="J1120" s="80">
        <f>'Fator aplicado no salr'!$I$33*I1120</f>
        <v>2420.9174238913965</v>
      </c>
      <c r="K1120" s="79">
        <f t="shared" si="259"/>
        <v>26</v>
      </c>
      <c r="L1120" s="92">
        <f t="shared" si="260"/>
        <v>0.21981002877725925</v>
      </c>
      <c r="M1120" s="79">
        <f t="shared" si="261"/>
        <v>65</v>
      </c>
      <c r="N1120" s="79">
        <f>VLOOKUP(D1120,'IBGE 2014'!$A$9:$I$120,3,0)/VLOOKUP(C1120,'IBGE 2014'!$A$9:$I$120,3,0)</f>
        <v>0.83323375827918489</v>
      </c>
      <c r="O1120" s="79">
        <f>VLOOKUP(D1120,'IBGE 2014'!$A$9:$I$120,6,0)</f>
        <v>10.361611814973374</v>
      </c>
      <c r="P1120" s="80">
        <f t="shared" si="262"/>
        <v>59726.216817490124</v>
      </c>
      <c r="Q1120" s="80">
        <f t="shared" si="263"/>
        <v>199008.24839999998</v>
      </c>
      <c r="R1120" s="80">
        <f t="shared" si="264"/>
        <v>-139282.03158250987</v>
      </c>
      <c r="S1120" s="80">
        <f t="shared" si="265"/>
        <v>25</v>
      </c>
      <c r="T1120" s="80">
        <f t="shared" si="266"/>
        <v>0.23299863050389483</v>
      </c>
      <c r="U1120" s="80">
        <f>VLOOKUP(D1120,'IBGE 2014'!$A$9:$I$120,3,0)/VLOOKUP(C1120+1,'IBGE 2014'!$A$9:$I$120,3,0)</f>
        <v>0.83532461266945157</v>
      </c>
      <c r="V1120" s="80">
        <f t="shared" si="267"/>
        <v>63468.65467171702</v>
      </c>
      <c r="W1120" s="80">
        <f t="shared" si="268"/>
        <v>191354.08499999999</v>
      </c>
      <c r="X1120" s="80">
        <f t="shared" si="269"/>
        <v>-127885.43032828296</v>
      </c>
      <c r="Y1120" s="120"/>
    </row>
    <row r="1121" spans="1:25">
      <c r="A1121" s="77">
        <v>1109</v>
      </c>
      <c r="B1121" s="79">
        <v>1</v>
      </c>
      <c r="C1121" s="78">
        <v>51</v>
      </c>
      <c r="D1121" s="78">
        <f t="shared" si="255"/>
        <v>70</v>
      </c>
      <c r="E1121" s="79">
        <f t="shared" si="256"/>
        <v>65</v>
      </c>
      <c r="F1121" s="79">
        <v>6</v>
      </c>
      <c r="G1121" s="79">
        <f t="shared" si="257"/>
        <v>29</v>
      </c>
      <c r="H1121" s="79">
        <f t="shared" si="258"/>
        <v>19</v>
      </c>
      <c r="I1121" s="80">
        <v>3390.55</v>
      </c>
      <c r="J1121" s="80">
        <f>'Fator aplicado no salr'!$I$33*I1121</f>
        <v>2997.327597233168</v>
      </c>
      <c r="K1121" s="79">
        <f t="shared" si="259"/>
        <v>19</v>
      </c>
      <c r="L1121" s="92">
        <f t="shared" si="260"/>
        <v>0.33051301049924886</v>
      </c>
      <c r="M1121" s="79">
        <f t="shared" si="261"/>
        <v>70</v>
      </c>
      <c r="N1121" s="79">
        <f>VLOOKUP(D1121,'IBGE 2014'!$A$9:$I$120,3,0)/VLOOKUP(C1121,'IBGE 2014'!$A$9:$I$120,3,0)</f>
        <v>0.79070302512191992</v>
      </c>
      <c r="O1121" s="79">
        <f>VLOOKUP(D1121,'IBGE 2014'!$A$9:$I$120,6,0)</f>
        <v>9.1340168195096396</v>
      </c>
      <c r="P1121" s="80">
        <f t="shared" si="262"/>
        <v>93012.503094901302</v>
      </c>
      <c r="Q1121" s="80">
        <f t="shared" si="263"/>
        <v>180055.15775000001</v>
      </c>
      <c r="R1121" s="80">
        <f t="shared" si="264"/>
        <v>-87042.654655098711</v>
      </c>
      <c r="S1121" s="80">
        <f t="shared" si="265"/>
        <v>18</v>
      </c>
      <c r="T1121" s="80">
        <f t="shared" si="266"/>
        <v>0.35034379112920383</v>
      </c>
      <c r="U1121" s="80">
        <f>VLOOKUP(D1121,'IBGE 2014'!$A$9:$I$120,3,0)/VLOOKUP(C1121+1,'IBGE 2014'!$A$9:$I$120,3,0)</f>
        <v>0.7953795781575006</v>
      </c>
      <c r="V1121" s="80">
        <f t="shared" si="267"/>
        <v>99176.375594875208</v>
      </c>
      <c r="W1121" s="80">
        <f t="shared" si="268"/>
        <v>170578.5705</v>
      </c>
      <c r="X1121" s="80">
        <f t="shared" si="269"/>
        <v>-71402.194905124794</v>
      </c>
      <c r="Y1121" s="120"/>
    </row>
    <row r="1122" spans="1:25">
      <c r="A1122" s="77">
        <v>1110</v>
      </c>
      <c r="B1122" s="79">
        <v>1</v>
      </c>
      <c r="C1122" s="78">
        <v>34</v>
      </c>
      <c r="D1122" s="78">
        <f t="shared" si="255"/>
        <v>63</v>
      </c>
      <c r="E1122" s="79">
        <f t="shared" si="256"/>
        <v>65</v>
      </c>
      <c r="F1122" s="79">
        <v>6</v>
      </c>
      <c r="G1122" s="79">
        <f t="shared" si="257"/>
        <v>29</v>
      </c>
      <c r="H1122" s="79">
        <f t="shared" si="258"/>
        <v>29</v>
      </c>
      <c r="I1122" s="80">
        <v>2738.52</v>
      </c>
      <c r="J1122" s="80">
        <f>'Fator aplicado no salr'!$I$33*I1122</f>
        <v>2420.9174238913965</v>
      </c>
      <c r="K1122" s="79">
        <f t="shared" si="259"/>
        <v>29</v>
      </c>
      <c r="L1122" s="92">
        <f t="shared" si="260"/>
        <v>0.18455673876527198</v>
      </c>
      <c r="M1122" s="79">
        <f t="shared" si="261"/>
        <v>63</v>
      </c>
      <c r="N1122" s="79">
        <f>VLOOKUP(D1122,'IBGE 2014'!$A$9:$I$120,3,0)/VLOOKUP(C1122,'IBGE 2014'!$A$9:$I$120,3,0)</f>
        <v>0.84861078160723036</v>
      </c>
      <c r="O1122" s="79">
        <f>VLOOKUP(D1122,'IBGE 2014'!$A$9:$I$120,6,0)</f>
        <v>10.825249101319233</v>
      </c>
      <c r="P1122" s="80">
        <f t="shared" si="262"/>
        <v>53358.016834379014</v>
      </c>
      <c r="Q1122" s="80">
        <f t="shared" si="263"/>
        <v>221970.73859999998</v>
      </c>
      <c r="R1122" s="80">
        <f t="shared" si="264"/>
        <v>-168612.72176562098</v>
      </c>
      <c r="S1122" s="80">
        <f t="shared" si="265"/>
        <v>28</v>
      </c>
      <c r="T1122" s="80">
        <f t="shared" si="266"/>
        <v>0.19563014309118829</v>
      </c>
      <c r="U1122" s="80">
        <f>VLOOKUP(D1122,'IBGE 2014'!$A$9:$I$120,3,0)/VLOOKUP(C1122+1,'IBGE 2014'!$A$9:$I$120,3,0)</f>
        <v>0.85030625707365315</v>
      </c>
      <c r="V1122" s="80">
        <f t="shared" si="267"/>
        <v>56672.500463624638</v>
      </c>
      <c r="W1122" s="80">
        <f t="shared" si="268"/>
        <v>214316.57519999999</v>
      </c>
      <c r="X1122" s="80">
        <f t="shared" si="269"/>
        <v>-157644.07473637536</v>
      </c>
      <c r="Y1122" s="120"/>
    </row>
    <row r="1123" spans="1:25">
      <c r="A1123" s="77">
        <v>1111</v>
      </c>
      <c r="B1123" s="79">
        <v>1</v>
      </c>
      <c r="C1123" s="78">
        <v>45</v>
      </c>
      <c r="D1123" s="78">
        <f t="shared" si="255"/>
        <v>70</v>
      </c>
      <c r="E1123" s="79">
        <f t="shared" si="256"/>
        <v>65</v>
      </c>
      <c r="F1123" s="79">
        <v>6</v>
      </c>
      <c r="G1123" s="79">
        <f t="shared" si="257"/>
        <v>29</v>
      </c>
      <c r="H1123" s="79">
        <f t="shared" si="258"/>
        <v>25</v>
      </c>
      <c r="I1123" s="80">
        <v>2738.52</v>
      </c>
      <c r="J1123" s="80">
        <f>'Fator aplicado no salr'!$I$33*I1123</f>
        <v>2420.9174238913965</v>
      </c>
      <c r="K1123" s="79">
        <f t="shared" si="259"/>
        <v>25</v>
      </c>
      <c r="L1123" s="92">
        <f t="shared" si="260"/>
        <v>0.23299863050389483</v>
      </c>
      <c r="M1123" s="79">
        <f t="shared" si="261"/>
        <v>70</v>
      </c>
      <c r="N1123" s="79">
        <f>VLOOKUP(D1123,'IBGE 2014'!$A$9:$I$120,3,0)/VLOOKUP(C1123,'IBGE 2014'!$A$9:$I$120,3,0)</f>
        <v>0.76923238535789284</v>
      </c>
      <c r="O1123" s="79">
        <f>VLOOKUP(D1123,'IBGE 2014'!$A$9:$I$120,6,0)</f>
        <v>9.1340168195096396</v>
      </c>
      <c r="P1123" s="80">
        <f t="shared" si="262"/>
        <v>51522.397505498579</v>
      </c>
      <c r="Q1123" s="80">
        <f t="shared" si="263"/>
        <v>191354.08499999999</v>
      </c>
      <c r="R1123" s="80">
        <f t="shared" si="264"/>
        <v>-139831.68749450141</v>
      </c>
      <c r="S1123" s="80">
        <f t="shared" si="265"/>
        <v>24</v>
      </c>
      <c r="T1123" s="80">
        <f t="shared" si="266"/>
        <v>0.24697854833412852</v>
      </c>
      <c r="U1123" s="80">
        <f>VLOOKUP(D1123,'IBGE 2014'!$A$9:$I$120,3,0)/VLOOKUP(C1123+1,'IBGE 2014'!$A$9:$I$120,3,0)</f>
        <v>0.77214104728714072</v>
      </c>
      <c r="V1123" s="80">
        <f t="shared" si="267"/>
        <v>54820.24970534577</v>
      </c>
      <c r="W1123" s="80">
        <f t="shared" si="268"/>
        <v>183699.9216</v>
      </c>
      <c r="X1123" s="80">
        <f t="shared" si="269"/>
        <v>-128879.67189465422</v>
      </c>
      <c r="Y1123" s="120"/>
    </row>
    <row r="1124" spans="1:25">
      <c r="A1124" s="77">
        <v>1112</v>
      </c>
      <c r="B1124" s="79">
        <v>1</v>
      </c>
      <c r="C1124" s="78">
        <v>48</v>
      </c>
      <c r="D1124" s="78">
        <f t="shared" si="255"/>
        <v>70</v>
      </c>
      <c r="E1124" s="79">
        <f t="shared" si="256"/>
        <v>65</v>
      </c>
      <c r="F1124" s="79">
        <v>6</v>
      </c>
      <c r="G1124" s="79">
        <f t="shared" si="257"/>
        <v>29</v>
      </c>
      <c r="H1124" s="79">
        <f t="shared" si="258"/>
        <v>22</v>
      </c>
      <c r="I1124" s="80">
        <v>3390.55</v>
      </c>
      <c r="J1124" s="80">
        <f>'Fator aplicado no salr'!$I$33*I1124</f>
        <v>2997.327597233168</v>
      </c>
      <c r="K1124" s="79">
        <f t="shared" si="259"/>
        <v>22</v>
      </c>
      <c r="L1124" s="92">
        <f t="shared" si="260"/>
        <v>0.27750509690822689</v>
      </c>
      <c r="M1124" s="79">
        <f t="shared" si="261"/>
        <v>70</v>
      </c>
      <c r="N1124" s="79">
        <f>VLOOKUP(D1124,'IBGE 2014'!$A$9:$I$120,3,0)/VLOOKUP(C1124,'IBGE 2014'!$A$9:$I$120,3,0)</f>
        <v>0.77870096266895816</v>
      </c>
      <c r="O1124" s="79">
        <f>VLOOKUP(D1124,'IBGE 2014'!$A$9:$I$120,6,0)</f>
        <v>9.1340168195096396</v>
      </c>
      <c r="P1124" s="80">
        <f t="shared" si="262"/>
        <v>76909.687626231287</v>
      </c>
      <c r="Q1124" s="80">
        <f t="shared" si="263"/>
        <v>208484.91950000002</v>
      </c>
      <c r="R1124" s="80">
        <f t="shared" si="264"/>
        <v>-131575.23187376873</v>
      </c>
      <c r="S1124" s="80">
        <f t="shared" si="265"/>
        <v>21</v>
      </c>
      <c r="T1124" s="80">
        <f t="shared" si="266"/>
        <v>0.29415540272272056</v>
      </c>
      <c r="U1124" s="80">
        <f>VLOOKUP(D1124,'IBGE 2014'!$A$9:$I$120,3,0)/VLOOKUP(C1124+1,'IBGE 2014'!$A$9:$I$120,3,0)</f>
        <v>0.78239117386008128</v>
      </c>
      <c r="V1124" s="80">
        <f t="shared" si="267"/>
        <v>81910.606879782514</v>
      </c>
      <c r="W1124" s="80">
        <f t="shared" si="268"/>
        <v>199008.33225000001</v>
      </c>
      <c r="X1124" s="80">
        <f t="shared" si="269"/>
        <v>-117097.72537021749</v>
      </c>
      <c r="Y1124" s="120"/>
    </row>
    <row r="1125" spans="1:25">
      <c r="A1125" s="77">
        <v>1113</v>
      </c>
      <c r="B1125" s="79">
        <v>1</v>
      </c>
      <c r="C1125" s="78">
        <v>43</v>
      </c>
      <c r="D1125" s="78">
        <f t="shared" si="255"/>
        <v>70</v>
      </c>
      <c r="E1125" s="79">
        <f t="shared" si="256"/>
        <v>65</v>
      </c>
      <c r="F1125" s="79">
        <v>6</v>
      </c>
      <c r="G1125" s="79">
        <f t="shared" si="257"/>
        <v>29</v>
      </c>
      <c r="H1125" s="79">
        <f t="shared" si="258"/>
        <v>27</v>
      </c>
      <c r="I1125" s="80">
        <v>3390.55</v>
      </c>
      <c r="J1125" s="80">
        <f>'Fator aplicado no salr'!$I$33*I1125</f>
        <v>2997.327597233168</v>
      </c>
      <c r="K1125" s="79">
        <f t="shared" si="259"/>
        <v>27</v>
      </c>
      <c r="L1125" s="92">
        <f t="shared" si="260"/>
        <v>0.20736795167665964</v>
      </c>
      <c r="M1125" s="79">
        <f t="shared" si="261"/>
        <v>70</v>
      </c>
      <c r="N1125" s="79">
        <f>VLOOKUP(D1125,'IBGE 2014'!$A$9:$I$120,3,0)/VLOOKUP(C1125,'IBGE 2014'!$A$9:$I$120,3,0)</f>
        <v>0.764061720155367</v>
      </c>
      <c r="O1125" s="79">
        <f>VLOOKUP(D1125,'IBGE 2014'!$A$9:$I$120,6,0)</f>
        <v>9.1340168195096396</v>
      </c>
      <c r="P1125" s="80">
        <f t="shared" si="262"/>
        <v>56390.955236980764</v>
      </c>
      <c r="Q1125" s="80">
        <f t="shared" si="263"/>
        <v>255867.85575000002</v>
      </c>
      <c r="R1125" s="80">
        <f t="shared" si="264"/>
        <v>-199476.90051301924</v>
      </c>
      <c r="S1125" s="80">
        <f t="shared" si="265"/>
        <v>26</v>
      </c>
      <c r="T1125" s="80">
        <f t="shared" si="266"/>
        <v>0.21981002877725925</v>
      </c>
      <c r="U1125" s="80">
        <f>VLOOKUP(D1125,'IBGE 2014'!$A$9:$I$120,3,0)/VLOOKUP(C1125+1,'IBGE 2014'!$A$9:$I$120,3,0)</f>
        <v>0.76654613465184984</v>
      </c>
      <c r="V1125" s="80">
        <f t="shared" si="267"/>
        <v>59968.774358817398</v>
      </c>
      <c r="W1125" s="80">
        <f t="shared" si="268"/>
        <v>246391.26850000001</v>
      </c>
      <c r="X1125" s="80">
        <f t="shared" si="269"/>
        <v>-186422.4941411826</v>
      </c>
      <c r="Y1125" s="120"/>
    </row>
    <row r="1126" spans="1:25">
      <c r="A1126" s="77">
        <v>1114</v>
      </c>
      <c r="B1126" s="79">
        <v>1</v>
      </c>
      <c r="C1126" s="78">
        <v>45</v>
      </c>
      <c r="D1126" s="78">
        <f t="shared" si="255"/>
        <v>70</v>
      </c>
      <c r="E1126" s="79">
        <f t="shared" si="256"/>
        <v>65</v>
      </c>
      <c r="F1126" s="79">
        <v>6</v>
      </c>
      <c r="G1126" s="79">
        <f t="shared" si="257"/>
        <v>29</v>
      </c>
      <c r="H1126" s="79">
        <f t="shared" si="258"/>
        <v>25</v>
      </c>
      <c r="I1126" s="80">
        <v>3390.55</v>
      </c>
      <c r="J1126" s="80">
        <f>'Fator aplicado no salr'!$I$33*I1126</f>
        <v>2997.327597233168</v>
      </c>
      <c r="K1126" s="79">
        <f t="shared" si="259"/>
        <v>25</v>
      </c>
      <c r="L1126" s="92">
        <f t="shared" si="260"/>
        <v>0.23299863050389483</v>
      </c>
      <c r="M1126" s="79">
        <f t="shared" si="261"/>
        <v>70</v>
      </c>
      <c r="N1126" s="79">
        <f>VLOOKUP(D1126,'IBGE 2014'!$A$9:$I$120,3,0)/VLOOKUP(C1126,'IBGE 2014'!$A$9:$I$120,3,0)</f>
        <v>0.76923238535789284</v>
      </c>
      <c r="O1126" s="79">
        <f>VLOOKUP(D1126,'IBGE 2014'!$A$9:$I$120,6,0)</f>
        <v>9.1340168195096396</v>
      </c>
      <c r="P1126" s="80">
        <f t="shared" si="262"/>
        <v>63789.661883889195</v>
      </c>
      <c r="Q1126" s="80">
        <f t="shared" si="263"/>
        <v>236914.68125000002</v>
      </c>
      <c r="R1126" s="80">
        <f t="shared" si="264"/>
        <v>-173125.01936611082</v>
      </c>
      <c r="S1126" s="80">
        <f t="shared" si="265"/>
        <v>24</v>
      </c>
      <c r="T1126" s="80">
        <f t="shared" si="266"/>
        <v>0.24697854833412852</v>
      </c>
      <c r="U1126" s="80">
        <f>VLOOKUP(D1126,'IBGE 2014'!$A$9:$I$120,3,0)/VLOOKUP(C1126+1,'IBGE 2014'!$A$9:$I$120,3,0)</f>
        <v>0.77214104728714072</v>
      </c>
      <c r="V1126" s="80">
        <f t="shared" si="267"/>
        <v>67872.71870881354</v>
      </c>
      <c r="W1126" s="80">
        <f t="shared" si="268"/>
        <v>227438.09400000001</v>
      </c>
      <c r="X1126" s="80">
        <f t="shared" si="269"/>
        <v>-159565.37529118647</v>
      </c>
      <c r="Y1126" s="120"/>
    </row>
    <row r="1127" spans="1:25">
      <c r="A1127" s="77">
        <v>1115</v>
      </c>
      <c r="B1127" s="79">
        <v>1</v>
      </c>
      <c r="C1127" s="78">
        <v>46</v>
      </c>
      <c r="D1127" s="78">
        <f t="shared" si="255"/>
        <v>70</v>
      </c>
      <c r="E1127" s="79">
        <f t="shared" si="256"/>
        <v>65</v>
      </c>
      <c r="F1127" s="79">
        <v>6</v>
      </c>
      <c r="G1127" s="79">
        <f t="shared" si="257"/>
        <v>29</v>
      </c>
      <c r="H1127" s="79">
        <f t="shared" si="258"/>
        <v>24</v>
      </c>
      <c r="I1127" s="80">
        <v>3390.55</v>
      </c>
      <c r="J1127" s="80">
        <f>'Fator aplicado no salr'!$I$33*I1127</f>
        <v>2997.327597233168</v>
      </c>
      <c r="K1127" s="79">
        <f t="shared" si="259"/>
        <v>24</v>
      </c>
      <c r="L1127" s="92">
        <f t="shared" si="260"/>
        <v>0.24697854833412852</v>
      </c>
      <c r="M1127" s="79">
        <f t="shared" si="261"/>
        <v>70</v>
      </c>
      <c r="N1127" s="79">
        <f>VLOOKUP(D1127,'IBGE 2014'!$A$9:$I$120,3,0)/VLOOKUP(C1127,'IBGE 2014'!$A$9:$I$120,3,0)</f>
        <v>0.77214104728714072</v>
      </c>
      <c r="O1127" s="79">
        <f>VLOOKUP(D1127,'IBGE 2014'!$A$9:$I$120,6,0)</f>
        <v>9.1340168195096396</v>
      </c>
      <c r="P1127" s="80">
        <f t="shared" si="262"/>
        <v>67872.718708813554</v>
      </c>
      <c r="Q1127" s="80">
        <f t="shared" si="263"/>
        <v>227438.09400000001</v>
      </c>
      <c r="R1127" s="80">
        <f t="shared" si="264"/>
        <v>-159565.37529118644</v>
      </c>
      <c r="S1127" s="80">
        <f t="shared" si="265"/>
        <v>23</v>
      </c>
      <c r="T1127" s="80">
        <f t="shared" si="266"/>
        <v>0.26179726123417624</v>
      </c>
      <c r="U1127" s="80">
        <f>VLOOKUP(D1127,'IBGE 2014'!$A$9:$I$120,3,0)/VLOOKUP(C1127+1,'IBGE 2014'!$A$9:$I$120,3,0)</f>
        <v>0.77529075218081067</v>
      </c>
      <c r="V1127" s="80">
        <f t="shared" si="267"/>
        <v>72238.559010305748</v>
      </c>
      <c r="W1127" s="80">
        <f t="shared" si="268"/>
        <v>217961.50675</v>
      </c>
      <c r="X1127" s="80">
        <f t="shared" si="269"/>
        <v>-145722.94773969427</v>
      </c>
      <c r="Y1127" s="120"/>
    </row>
    <row r="1128" spans="1:25">
      <c r="A1128" s="77">
        <v>1116</v>
      </c>
      <c r="B1128" s="79">
        <v>1</v>
      </c>
      <c r="C1128" s="78">
        <v>47</v>
      </c>
      <c r="D1128" s="78">
        <f t="shared" si="255"/>
        <v>70</v>
      </c>
      <c r="E1128" s="79">
        <f t="shared" si="256"/>
        <v>65</v>
      </c>
      <c r="F1128" s="79">
        <v>6</v>
      </c>
      <c r="G1128" s="79">
        <f t="shared" si="257"/>
        <v>29</v>
      </c>
      <c r="H1128" s="79">
        <f t="shared" si="258"/>
        <v>23</v>
      </c>
      <c r="I1128" s="80">
        <v>3390.55</v>
      </c>
      <c r="J1128" s="80">
        <f>'Fator aplicado no salr'!$I$33*I1128</f>
        <v>2997.327597233168</v>
      </c>
      <c r="K1128" s="79">
        <f t="shared" si="259"/>
        <v>23</v>
      </c>
      <c r="L1128" s="92">
        <f t="shared" si="260"/>
        <v>0.26179726123417624</v>
      </c>
      <c r="M1128" s="79">
        <f t="shared" si="261"/>
        <v>70</v>
      </c>
      <c r="N1128" s="79">
        <f>VLOOKUP(D1128,'IBGE 2014'!$A$9:$I$120,3,0)/VLOOKUP(C1128,'IBGE 2014'!$A$9:$I$120,3,0)</f>
        <v>0.77529075218081067</v>
      </c>
      <c r="O1128" s="79">
        <f>VLOOKUP(D1128,'IBGE 2014'!$A$9:$I$120,6,0)</f>
        <v>9.1340168195096396</v>
      </c>
      <c r="P1128" s="80">
        <f t="shared" si="262"/>
        <v>72238.559010305748</v>
      </c>
      <c r="Q1128" s="80">
        <f t="shared" si="263"/>
        <v>217961.50675</v>
      </c>
      <c r="R1128" s="80">
        <f t="shared" si="264"/>
        <v>-145722.94773969427</v>
      </c>
      <c r="S1128" s="80">
        <f t="shared" si="265"/>
        <v>22</v>
      </c>
      <c r="T1128" s="80">
        <f t="shared" si="266"/>
        <v>0.27750509690822689</v>
      </c>
      <c r="U1128" s="80">
        <f>VLOOKUP(D1128,'IBGE 2014'!$A$9:$I$120,3,0)/VLOOKUP(C1128+1,'IBGE 2014'!$A$9:$I$120,3,0)</f>
        <v>0.77870096266895816</v>
      </c>
      <c r="V1128" s="80">
        <f t="shared" si="267"/>
        <v>76909.687626231287</v>
      </c>
      <c r="W1128" s="80">
        <f t="shared" si="268"/>
        <v>208484.91950000002</v>
      </c>
      <c r="X1128" s="80">
        <f t="shared" si="269"/>
        <v>-131575.23187376873</v>
      </c>
      <c r="Y1128" s="120"/>
    </row>
    <row r="1129" spans="1:25">
      <c r="A1129" s="77">
        <v>1117</v>
      </c>
      <c r="B1129" s="79">
        <v>1</v>
      </c>
      <c r="C1129" s="78">
        <v>40</v>
      </c>
      <c r="D1129" s="78">
        <f t="shared" si="255"/>
        <v>65</v>
      </c>
      <c r="E1129" s="79">
        <f t="shared" si="256"/>
        <v>65</v>
      </c>
      <c r="F1129" s="79">
        <v>6</v>
      </c>
      <c r="G1129" s="79">
        <f t="shared" si="257"/>
        <v>29</v>
      </c>
      <c r="H1129" s="79">
        <f t="shared" si="258"/>
        <v>25</v>
      </c>
      <c r="I1129" s="80">
        <v>3390.55</v>
      </c>
      <c r="J1129" s="80">
        <f>'Fator aplicado no salr'!$I$33*I1129</f>
        <v>2997.327597233168</v>
      </c>
      <c r="K1129" s="79">
        <f t="shared" si="259"/>
        <v>25</v>
      </c>
      <c r="L1129" s="92">
        <f t="shared" si="260"/>
        <v>0.23299863050389483</v>
      </c>
      <c r="M1129" s="79">
        <f t="shared" si="261"/>
        <v>65</v>
      </c>
      <c r="N1129" s="79">
        <f>VLOOKUP(D1129,'IBGE 2014'!$A$9:$I$120,3,0)/VLOOKUP(C1129,'IBGE 2014'!$A$9:$I$120,3,0)</f>
        <v>0.83532461266945157</v>
      </c>
      <c r="O1129" s="79">
        <f>VLOOKUP(D1129,'IBGE 2014'!$A$9:$I$120,6,0)</f>
        <v>10.361611814973374</v>
      </c>
      <c r="P1129" s="80">
        <f t="shared" si="262"/>
        <v>78580.272226308414</v>
      </c>
      <c r="Q1129" s="80">
        <f t="shared" si="263"/>
        <v>236914.68125000002</v>
      </c>
      <c r="R1129" s="80">
        <f t="shared" si="264"/>
        <v>-158334.40902369161</v>
      </c>
      <c r="S1129" s="80">
        <f t="shared" si="265"/>
        <v>24</v>
      </c>
      <c r="T1129" s="80">
        <f t="shared" si="266"/>
        <v>0.24697854833412852</v>
      </c>
      <c r="U1129" s="80">
        <f>VLOOKUP(D1129,'IBGE 2014'!$A$9:$I$120,3,0)/VLOOKUP(C1129+1,'IBGE 2014'!$A$9:$I$120,3,0)</f>
        <v>0.83754716996263279</v>
      </c>
      <c r="V1129" s="80">
        <f t="shared" si="267"/>
        <v>83516.712709058527</v>
      </c>
      <c r="W1129" s="80">
        <f t="shared" si="268"/>
        <v>227438.09400000001</v>
      </c>
      <c r="X1129" s="80">
        <f t="shared" si="269"/>
        <v>-143921.3812909415</v>
      </c>
      <c r="Y1129" s="120"/>
    </row>
    <row r="1130" spans="1:25">
      <c r="A1130" s="77">
        <v>1118</v>
      </c>
      <c r="B1130" s="79">
        <v>2</v>
      </c>
      <c r="C1130" s="78">
        <v>64</v>
      </c>
      <c r="D1130" s="78">
        <f t="shared" si="255"/>
        <v>70</v>
      </c>
      <c r="E1130" s="79">
        <f t="shared" si="256"/>
        <v>60</v>
      </c>
      <c r="F1130" s="79">
        <v>6</v>
      </c>
      <c r="G1130" s="79">
        <f t="shared" si="257"/>
        <v>24</v>
      </c>
      <c r="H1130" s="79">
        <f t="shared" si="258"/>
        <v>6</v>
      </c>
      <c r="I1130" s="80">
        <v>12580.27</v>
      </c>
      <c r="J1130" s="80">
        <f>'Fator aplicado no salr'!$I$33*I1130</f>
        <v>11121.260695652476</v>
      </c>
      <c r="K1130" s="79">
        <f t="shared" si="259"/>
        <v>6</v>
      </c>
      <c r="L1130" s="92">
        <f t="shared" si="260"/>
        <v>0.70496054043967604</v>
      </c>
      <c r="M1130" s="79">
        <f t="shared" si="261"/>
        <v>70</v>
      </c>
      <c r="N1130" s="79">
        <f>VLOOKUP(D1130,'IBGE 2014'!$A$9:$I$120,3,0)/VLOOKUP(C1130,'IBGE 2014'!$A$9:$I$120,3,0)</f>
        <v>0.89330498213394294</v>
      </c>
      <c r="O1130" s="79">
        <f>VLOOKUP(D1130,'IBGE 2014'!$A$9:$I$120,6,0)</f>
        <v>9.1340168195096396</v>
      </c>
      <c r="P1130" s="80">
        <f t="shared" si="262"/>
        <v>831617.74000849307</v>
      </c>
      <c r="Q1130" s="80">
        <f t="shared" si="263"/>
        <v>254416.67201126364</v>
      </c>
      <c r="R1130" s="80">
        <f t="shared" si="264"/>
        <v>577201.0679972294</v>
      </c>
      <c r="S1130" s="80">
        <f t="shared" si="265"/>
        <v>5</v>
      </c>
      <c r="T1130" s="80">
        <f t="shared" si="266"/>
        <v>0.74725817286605678</v>
      </c>
      <c r="U1130" s="80">
        <f>VLOOKUP(D1130,'IBGE 2014'!$A$9:$I$120,3,0)/VLOOKUP(C1130+1,'IBGE 2014'!$A$9:$I$120,3,0)</f>
        <v>0.90694126620900062</v>
      </c>
      <c r="V1130" s="80">
        <f t="shared" si="267"/>
        <v>894971.11163856182</v>
      </c>
      <c r="W1130" s="80">
        <f t="shared" si="268"/>
        <v>222564.53716320448</v>
      </c>
      <c r="X1130" s="80">
        <f t="shared" si="269"/>
        <v>672406.57447535731</v>
      </c>
      <c r="Y1130" s="120"/>
    </row>
    <row r="1131" spans="1:25">
      <c r="A1131" s="77">
        <v>1119</v>
      </c>
      <c r="B1131" s="79">
        <v>2</v>
      </c>
      <c r="C1131" s="78">
        <v>41</v>
      </c>
      <c r="D1131" s="78">
        <f t="shared" si="255"/>
        <v>60</v>
      </c>
      <c r="E1131" s="79">
        <f t="shared" si="256"/>
        <v>60</v>
      </c>
      <c r="F1131" s="79">
        <v>6</v>
      </c>
      <c r="G1131" s="79">
        <f t="shared" si="257"/>
        <v>24</v>
      </c>
      <c r="H1131" s="79">
        <f t="shared" si="258"/>
        <v>19</v>
      </c>
      <c r="I1131" s="80">
        <v>11333.58</v>
      </c>
      <c r="J1131" s="80">
        <f>'Fator aplicado no salr'!$I$33*I1131</f>
        <v>10019.156806255589</v>
      </c>
      <c r="K1131" s="79">
        <f t="shared" si="259"/>
        <v>19</v>
      </c>
      <c r="L1131" s="92">
        <f t="shared" si="260"/>
        <v>0.33051301049924886</v>
      </c>
      <c r="M1131" s="79">
        <f t="shared" si="261"/>
        <v>60</v>
      </c>
      <c r="N1131" s="79">
        <f>VLOOKUP(D1131,'IBGE 2014'!$A$9:$I$120,3,0)/VLOOKUP(C1131,'IBGE 2014'!$A$9:$I$120,3,0)</f>
        <v>0.8939954596892854</v>
      </c>
      <c r="O1131" s="79">
        <f>VLOOKUP(D1131,'IBGE 2014'!$A$9:$I$120,6,0)</f>
        <v>11.482229001501651</v>
      </c>
      <c r="P1131" s="80">
        <f t="shared" si="262"/>
        <v>441900.61224487331</v>
      </c>
      <c r="Q1131" s="80">
        <f t="shared" si="263"/>
        <v>622148.08408231172</v>
      </c>
      <c r="R1131" s="80">
        <f t="shared" si="264"/>
        <v>-180247.47183743841</v>
      </c>
      <c r="S1131" s="80">
        <f t="shared" si="265"/>
        <v>18</v>
      </c>
      <c r="T1131" s="80">
        <f t="shared" si="266"/>
        <v>0.35034379112920383</v>
      </c>
      <c r="U1131" s="80">
        <f>VLOOKUP(D1131,'IBGE 2014'!$A$9:$I$120,3,0)/VLOOKUP(C1131+1,'IBGE 2014'!$A$9:$I$120,3,0)</f>
        <v>0.89652605914239569</v>
      </c>
      <c r="V1131" s="80">
        <f t="shared" si="267"/>
        <v>469740.57277670503</v>
      </c>
      <c r="W1131" s="80">
        <f t="shared" si="268"/>
        <v>591748.27221330872</v>
      </c>
      <c r="X1131" s="80">
        <f t="shared" si="269"/>
        <v>-122007.6994366037</v>
      </c>
      <c r="Y1131" s="120"/>
    </row>
    <row r="1132" spans="1:25">
      <c r="A1132" s="77">
        <v>1120</v>
      </c>
      <c r="B1132" s="79">
        <v>1</v>
      </c>
      <c r="C1132" s="78">
        <v>35</v>
      </c>
      <c r="D1132" s="78">
        <f t="shared" si="255"/>
        <v>64</v>
      </c>
      <c r="E1132" s="79">
        <f t="shared" si="256"/>
        <v>65</v>
      </c>
      <c r="F1132" s="79">
        <v>6</v>
      </c>
      <c r="G1132" s="79">
        <f t="shared" si="257"/>
        <v>29</v>
      </c>
      <c r="H1132" s="79">
        <f t="shared" si="258"/>
        <v>29</v>
      </c>
      <c r="I1132" s="80">
        <v>1243.3499999999999</v>
      </c>
      <c r="J1132" s="80">
        <f>'Fator aplicado no salr'!$I$33*I1132</f>
        <v>1099.1512492132129</v>
      </c>
      <c r="K1132" s="79">
        <f t="shared" si="259"/>
        <v>29</v>
      </c>
      <c r="L1132" s="92">
        <f t="shared" si="260"/>
        <v>0.18455673876527198</v>
      </c>
      <c r="M1132" s="79">
        <f t="shared" si="261"/>
        <v>64</v>
      </c>
      <c r="N1132" s="79">
        <f>VLOOKUP(D1132,'IBGE 2014'!$A$9:$I$120,3,0)/VLOOKUP(C1132,'IBGE 2014'!$A$9:$I$120,3,0)</f>
        <v>0.83850448420531443</v>
      </c>
      <c r="O1132" s="79">
        <f>VLOOKUP(D1132,'IBGE 2014'!$A$9:$I$120,6,0)</f>
        <v>10.595687644814832</v>
      </c>
      <c r="P1132" s="80">
        <f t="shared" si="262"/>
        <v>23429.620489411285</v>
      </c>
      <c r="Q1132" s="80">
        <f t="shared" si="263"/>
        <v>100779.73424999999</v>
      </c>
      <c r="R1132" s="80">
        <f t="shared" si="264"/>
        <v>-77350.113760588705</v>
      </c>
      <c r="S1132" s="80">
        <f t="shared" si="265"/>
        <v>28</v>
      </c>
      <c r="T1132" s="80">
        <f t="shared" si="266"/>
        <v>0.19563014309118829</v>
      </c>
      <c r="U1132" s="80">
        <f>VLOOKUP(D1132,'IBGE 2014'!$A$9:$I$120,3,0)/VLOOKUP(C1132+1,'IBGE 2014'!$A$9:$I$120,3,0)</f>
        <v>0.84023971036360257</v>
      </c>
      <c r="V1132" s="80">
        <f t="shared" si="267"/>
        <v>24886.792830650593</v>
      </c>
      <c r="W1132" s="80">
        <f t="shared" si="268"/>
        <v>97304.570999999996</v>
      </c>
      <c r="X1132" s="80">
        <f t="shared" si="269"/>
        <v>-72417.778169349403</v>
      </c>
      <c r="Y1132" s="120"/>
    </row>
    <row r="1133" spans="1:25">
      <c r="A1133" s="77">
        <v>1121</v>
      </c>
      <c r="B1133" s="79">
        <v>1</v>
      </c>
      <c r="C1133" s="78">
        <v>31</v>
      </c>
      <c r="D1133" s="78">
        <f t="shared" si="255"/>
        <v>60</v>
      </c>
      <c r="E1133" s="79">
        <f t="shared" si="256"/>
        <v>65</v>
      </c>
      <c r="F1133" s="79">
        <v>6</v>
      </c>
      <c r="G1133" s="79">
        <f t="shared" si="257"/>
        <v>29</v>
      </c>
      <c r="H1133" s="79">
        <f t="shared" si="258"/>
        <v>29</v>
      </c>
      <c r="I1133" s="80">
        <v>1243.3499999999999</v>
      </c>
      <c r="J1133" s="80">
        <f>'Fator aplicado no salr'!$I$33*I1133</f>
        <v>1099.1512492132129</v>
      </c>
      <c r="K1133" s="79">
        <f t="shared" si="259"/>
        <v>29</v>
      </c>
      <c r="L1133" s="92">
        <f t="shared" si="260"/>
        <v>0.18455673876527198</v>
      </c>
      <c r="M1133" s="79">
        <f t="shared" si="261"/>
        <v>60</v>
      </c>
      <c r="N1133" s="79">
        <f>VLOOKUP(D1133,'IBGE 2014'!$A$9:$I$120,3,0)/VLOOKUP(C1133,'IBGE 2014'!$A$9:$I$120,3,0)</f>
        <v>0.87485907981363831</v>
      </c>
      <c r="O1133" s="79">
        <f>VLOOKUP(D1133,'IBGE 2014'!$A$9:$I$120,6,0)</f>
        <v>11.482229001501651</v>
      </c>
      <c r="P1133" s="80">
        <f t="shared" si="262"/>
        <v>26490.797033410709</v>
      </c>
      <c r="Q1133" s="80">
        <f t="shared" si="263"/>
        <v>100779.73424999999</v>
      </c>
      <c r="R1133" s="80">
        <f t="shared" si="264"/>
        <v>-74288.937216589286</v>
      </c>
      <c r="S1133" s="80">
        <f t="shared" si="265"/>
        <v>28</v>
      </c>
      <c r="T1133" s="80">
        <f t="shared" si="266"/>
        <v>0.19563014309118829</v>
      </c>
      <c r="U1133" s="80">
        <f>VLOOKUP(D1133,'IBGE 2014'!$A$9:$I$120,3,0)/VLOOKUP(C1133+1,'IBGE 2014'!$A$9:$I$120,3,0)</f>
        <v>0.8764547809756017</v>
      </c>
      <c r="V1133" s="80">
        <f t="shared" si="267"/>
        <v>28131.461880394443</v>
      </c>
      <c r="W1133" s="80">
        <f t="shared" si="268"/>
        <v>97304.570999999996</v>
      </c>
      <c r="X1133" s="80">
        <f t="shared" si="269"/>
        <v>-69173.109119605549</v>
      </c>
      <c r="Y1133" s="120"/>
    </row>
    <row r="1134" spans="1:25">
      <c r="A1134" s="77">
        <v>1122</v>
      </c>
      <c r="B1134" s="79">
        <v>1</v>
      </c>
      <c r="C1134" s="78">
        <v>45</v>
      </c>
      <c r="D1134" s="78">
        <f t="shared" si="255"/>
        <v>70</v>
      </c>
      <c r="E1134" s="79">
        <f t="shared" si="256"/>
        <v>65</v>
      </c>
      <c r="F1134" s="79">
        <v>6</v>
      </c>
      <c r="G1134" s="79">
        <f t="shared" si="257"/>
        <v>29</v>
      </c>
      <c r="H1134" s="79">
        <f t="shared" si="258"/>
        <v>25</v>
      </c>
      <c r="I1134" s="80">
        <v>1004.24</v>
      </c>
      <c r="J1134" s="80">
        <f>'Fator aplicado no salr'!$I$33*I1134</f>
        <v>887.77226887833433</v>
      </c>
      <c r="K1134" s="79">
        <f t="shared" si="259"/>
        <v>25</v>
      </c>
      <c r="L1134" s="92">
        <f t="shared" si="260"/>
        <v>0.23299863050389483</v>
      </c>
      <c r="M1134" s="79">
        <f t="shared" si="261"/>
        <v>70</v>
      </c>
      <c r="N1134" s="79">
        <f>VLOOKUP(D1134,'IBGE 2014'!$A$9:$I$120,3,0)/VLOOKUP(C1134,'IBGE 2014'!$A$9:$I$120,3,0)</f>
        <v>0.76923238535789284</v>
      </c>
      <c r="O1134" s="79">
        <f>VLOOKUP(D1134,'IBGE 2014'!$A$9:$I$120,6,0)</f>
        <v>9.1340168195096396</v>
      </c>
      <c r="P1134" s="80">
        <f t="shared" si="262"/>
        <v>18893.728171027378</v>
      </c>
      <c r="Q1134" s="80">
        <f t="shared" si="263"/>
        <v>70171.26999999999</v>
      </c>
      <c r="R1134" s="80">
        <f t="shared" si="264"/>
        <v>-51277.541828972608</v>
      </c>
      <c r="S1134" s="80">
        <f t="shared" si="265"/>
        <v>24</v>
      </c>
      <c r="T1134" s="80">
        <f t="shared" si="266"/>
        <v>0.24697854833412852</v>
      </c>
      <c r="U1134" s="80">
        <f>VLOOKUP(D1134,'IBGE 2014'!$A$9:$I$120,3,0)/VLOOKUP(C1134+1,'IBGE 2014'!$A$9:$I$120,3,0)</f>
        <v>0.77214104728714072</v>
      </c>
      <c r="V1134" s="80">
        <f t="shared" si="267"/>
        <v>20103.080336859482</v>
      </c>
      <c r="W1134" s="80">
        <f t="shared" si="268"/>
        <v>67364.419199999989</v>
      </c>
      <c r="X1134" s="80">
        <f t="shared" si="269"/>
        <v>-47261.338863140511</v>
      </c>
      <c r="Y1134" s="120"/>
    </row>
    <row r="1135" spans="1:25">
      <c r="A1135" s="77">
        <v>1123</v>
      </c>
      <c r="B1135" s="79">
        <v>1</v>
      </c>
      <c r="C1135" s="78">
        <v>30</v>
      </c>
      <c r="D1135" s="78">
        <f t="shared" si="255"/>
        <v>60</v>
      </c>
      <c r="E1135" s="79">
        <f t="shared" si="256"/>
        <v>65</v>
      </c>
      <c r="F1135" s="79">
        <v>6</v>
      </c>
      <c r="G1135" s="79">
        <f t="shared" si="257"/>
        <v>29</v>
      </c>
      <c r="H1135" s="79">
        <f t="shared" si="258"/>
        <v>30</v>
      </c>
      <c r="I1135" s="80">
        <v>1243.3499999999999</v>
      </c>
      <c r="J1135" s="80">
        <f>'Fator aplicado no salr'!$I$33*I1135</f>
        <v>1099.1512492132129</v>
      </c>
      <c r="K1135" s="79">
        <f t="shared" si="259"/>
        <v>30</v>
      </c>
      <c r="L1135" s="92">
        <f t="shared" si="260"/>
        <v>0.1741101309106339</v>
      </c>
      <c r="M1135" s="79">
        <f t="shared" si="261"/>
        <v>60</v>
      </c>
      <c r="N1135" s="79">
        <f>VLOOKUP(D1135,'IBGE 2014'!$A$9:$I$120,3,0)/VLOOKUP(C1135,'IBGE 2014'!$A$9:$I$120,3,0)</f>
        <v>0.87331239096249591</v>
      </c>
      <c r="O1135" s="79">
        <f>VLOOKUP(D1135,'IBGE 2014'!$A$9:$I$120,6,0)</f>
        <v>11.482229001501651</v>
      </c>
      <c r="P1135" s="80">
        <f t="shared" si="262"/>
        <v>24947.135077056384</v>
      </c>
      <c r="Q1135" s="80">
        <f t="shared" si="263"/>
        <v>104254.89749999999</v>
      </c>
      <c r="R1135" s="80">
        <f t="shared" si="264"/>
        <v>-79307.762422943604</v>
      </c>
      <c r="S1135" s="80">
        <f t="shared" si="265"/>
        <v>29</v>
      </c>
      <c r="T1135" s="80">
        <f t="shared" si="266"/>
        <v>0.18455673876527198</v>
      </c>
      <c r="U1135" s="80">
        <f>VLOOKUP(D1135,'IBGE 2014'!$A$9:$I$120,3,0)/VLOOKUP(C1135+1,'IBGE 2014'!$A$9:$I$120,3,0)</f>
        <v>0.87485907981363831</v>
      </c>
      <c r="V1135" s="80">
        <f t="shared" si="267"/>
        <v>26490.797033410705</v>
      </c>
      <c r="W1135" s="80">
        <f t="shared" si="268"/>
        <v>100779.73424999999</v>
      </c>
      <c r="X1135" s="80">
        <f t="shared" si="269"/>
        <v>-74288.937216589286</v>
      </c>
      <c r="Y1135" s="120"/>
    </row>
    <row r="1136" spans="1:25">
      <c r="A1136" s="77">
        <v>1124</v>
      </c>
      <c r="B1136" s="79">
        <v>1</v>
      </c>
      <c r="C1136" s="78">
        <v>38</v>
      </c>
      <c r="D1136" s="78">
        <f t="shared" si="255"/>
        <v>65</v>
      </c>
      <c r="E1136" s="79">
        <f t="shared" si="256"/>
        <v>65</v>
      </c>
      <c r="F1136" s="79">
        <v>6</v>
      </c>
      <c r="G1136" s="79">
        <f t="shared" si="257"/>
        <v>29</v>
      </c>
      <c r="H1136" s="79">
        <f t="shared" si="258"/>
        <v>27</v>
      </c>
      <c r="I1136" s="80">
        <v>4520.72</v>
      </c>
      <c r="J1136" s="80">
        <f>'Fator aplicado no salr'!$I$33*I1136</f>
        <v>3996.4250093241294</v>
      </c>
      <c r="K1136" s="79">
        <f t="shared" si="259"/>
        <v>27</v>
      </c>
      <c r="L1136" s="92">
        <f t="shared" si="260"/>
        <v>0.20736795167665964</v>
      </c>
      <c r="M1136" s="79">
        <f t="shared" si="261"/>
        <v>65</v>
      </c>
      <c r="N1136" s="79">
        <f>VLOOKUP(D1136,'IBGE 2014'!$A$9:$I$120,3,0)/VLOOKUP(C1136,'IBGE 2014'!$A$9:$I$120,3,0)</f>
        <v>0.83126079529714858</v>
      </c>
      <c r="O1136" s="79">
        <f>VLOOKUP(D1136,'IBGE 2014'!$A$9:$I$120,6,0)</f>
        <v>10.361611814973374</v>
      </c>
      <c r="P1136" s="80">
        <f t="shared" si="262"/>
        <v>92794.294571130595</v>
      </c>
      <c r="Q1136" s="80">
        <f t="shared" si="263"/>
        <v>341156.1348</v>
      </c>
      <c r="R1136" s="80">
        <f t="shared" si="264"/>
        <v>-248361.84022886941</v>
      </c>
      <c r="S1136" s="80">
        <f t="shared" si="265"/>
        <v>26</v>
      </c>
      <c r="T1136" s="80">
        <f t="shared" si="266"/>
        <v>0.21981002877725925</v>
      </c>
      <c r="U1136" s="80">
        <f>VLOOKUP(D1136,'IBGE 2014'!$A$9:$I$120,3,0)/VLOOKUP(C1136+1,'IBGE 2014'!$A$9:$I$120,3,0)</f>
        <v>0.83323375827918489</v>
      </c>
      <c r="V1136" s="80">
        <f t="shared" si="267"/>
        <v>98595.410254869043</v>
      </c>
      <c r="W1136" s="80">
        <f t="shared" si="268"/>
        <v>328520.72240000003</v>
      </c>
      <c r="X1136" s="80">
        <f t="shared" si="269"/>
        <v>-229925.312145131</v>
      </c>
      <c r="Y1136" s="120"/>
    </row>
    <row r="1137" spans="1:25">
      <c r="A1137" s="77">
        <v>1125</v>
      </c>
      <c r="B1137" s="79">
        <v>2</v>
      </c>
      <c r="C1137" s="78">
        <v>35</v>
      </c>
      <c r="D1137" s="78">
        <f t="shared" si="255"/>
        <v>59</v>
      </c>
      <c r="E1137" s="79">
        <f t="shared" si="256"/>
        <v>60</v>
      </c>
      <c r="F1137" s="79">
        <v>6</v>
      </c>
      <c r="G1137" s="79">
        <f t="shared" si="257"/>
        <v>24</v>
      </c>
      <c r="H1137" s="79">
        <f t="shared" si="258"/>
        <v>24</v>
      </c>
      <c r="I1137" s="80">
        <v>3651.35</v>
      </c>
      <c r="J1137" s="80">
        <f>'Fator aplicado no salr'!$I$33*I1137</f>
        <v>3227.881058281791</v>
      </c>
      <c r="K1137" s="79">
        <f t="shared" si="259"/>
        <v>24</v>
      </c>
      <c r="L1137" s="92">
        <f t="shared" si="260"/>
        <v>0.24697854833412852</v>
      </c>
      <c r="M1137" s="79">
        <f t="shared" si="261"/>
        <v>59</v>
      </c>
      <c r="N1137" s="79">
        <f>VLOOKUP(D1137,'IBGE 2014'!$A$9:$I$120,3,0)/VLOOKUP(C1137,'IBGE 2014'!$A$9:$I$120,3,0)</f>
        <v>0.89079691404310191</v>
      </c>
      <c r="O1137" s="79">
        <f>VLOOKUP(D1137,'IBGE 2014'!$A$9:$I$120,6,0)</f>
        <v>11.689545286895596</v>
      </c>
      <c r="P1137" s="80">
        <f t="shared" si="262"/>
        <v>107918.63187382139</v>
      </c>
      <c r="Q1137" s="80">
        <f t="shared" si="263"/>
        <v>244932.55800000002</v>
      </c>
      <c r="R1137" s="80">
        <f t="shared" si="264"/>
        <v>-137013.92612617865</v>
      </c>
      <c r="S1137" s="80">
        <f t="shared" si="265"/>
        <v>23</v>
      </c>
      <c r="T1137" s="80">
        <f t="shared" si="266"/>
        <v>0.26179726123417624</v>
      </c>
      <c r="U1137" s="80">
        <f>VLOOKUP(D1137,'IBGE 2014'!$A$9:$I$120,3,0)/VLOOKUP(C1137+1,'IBGE 2014'!$A$9:$I$120,3,0)</f>
        <v>0.89264035571346445</v>
      </c>
      <c r="V1137" s="80">
        <f t="shared" si="267"/>
        <v>114630.47961979701</v>
      </c>
      <c r="W1137" s="80">
        <f t="shared" si="268"/>
        <v>234727.03474999999</v>
      </c>
      <c r="X1137" s="80">
        <f t="shared" si="269"/>
        <v>-120096.55513020298</v>
      </c>
      <c r="Y1137" s="120"/>
    </row>
    <row r="1138" spans="1:25">
      <c r="A1138" s="77">
        <v>1126</v>
      </c>
      <c r="B1138" s="79">
        <v>1</v>
      </c>
      <c r="C1138" s="78">
        <v>34</v>
      </c>
      <c r="D1138" s="78">
        <f t="shared" si="255"/>
        <v>63</v>
      </c>
      <c r="E1138" s="79">
        <f t="shared" si="256"/>
        <v>65</v>
      </c>
      <c r="F1138" s="79">
        <v>6</v>
      </c>
      <c r="G1138" s="79">
        <f t="shared" si="257"/>
        <v>29</v>
      </c>
      <c r="H1138" s="79">
        <f t="shared" si="258"/>
        <v>29</v>
      </c>
      <c r="I1138" s="80">
        <v>3825.29</v>
      </c>
      <c r="J1138" s="80">
        <f>'Fator aplicado no salr'!$I$33*I1138</f>
        <v>3381.6481940747267</v>
      </c>
      <c r="K1138" s="79">
        <f t="shared" si="259"/>
        <v>29</v>
      </c>
      <c r="L1138" s="92">
        <f t="shared" si="260"/>
        <v>0.18455673876527198</v>
      </c>
      <c r="M1138" s="79">
        <f t="shared" si="261"/>
        <v>63</v>
      </c>
      <c r="N1138" s="79">
        <f>VLOOKUP(D1138,'IBGE 2014'!$A$9:$I$120,3,0)/VLOOKUP(C1138,'IBGE 2014'!$A$9:$I$120,3,0)</f>
        <v>0.84861078160723036</v>
      </c>
      <c r="O1138" s="79">
        <f>VLOOKUP(D1138,'IBGE 2014'!$A$9:$I$120,6,0)</f>
        <v>10.825249101319233</v>
      </c>
      <c r="P1138" s="80">
        <f t="shared" si="262"/>
        <v>74532.918589742534</v>
      </c>
      <c r="Q1138" s="80">
        <f t="shared" si="263"/>
        <v>310058.88094999996</v>
      </c>
      <c r="R1138" s="80">
        <f t="shared" si="264"/>
        <v>-235525.96236025743</v>
      </c>
      <c r="S1138" s="80">
        <f t="shared" si="265"/>
        <v>28</v>
      </c>
      <c r="T1138" s="80">
        <f t="shared" si="266"/>
        <v>0.19563014309118829</v>
      </c>
      <c r="U1138" s="80">
        <f>VLOOKUP(D1138,'IBGE 2014'!$A$9:$I$120,3,0)/VLOOKUP(C1138+1,'IBGE 2014'!$A$9:$I$120,3,0)</f>
        <v>0.85030625707365315</v>
      </c>
      <c r="V1138" s="80">
        <f t="shared" si="267"/>
        <v>79162.740932510511</v>
      </c>
      <c r="W1138" s="80">
        <f t="shared" si="268"/>
        <v>299367.19539999997</v>
      </c>
      <c r="X1138" s="80">
        <f t="shared" si="269"/>
        <v>-220204.45446748944</v>
      </c>
      <c r="Y1138" s="120"/>
    </row>
    <row r="1139" spans="1:25">
      <c r="A1139" s="77">
        <v>1127</v>
      </c>
      <c r="B1139" s="79">
        <v>1</v>
      </c>
      <c r="C1139" s="78">
        <v>34</v>
      </c>
      <c r="D1139" s="78">
        <f t="shared" si="255"/>
        <v>63</v>
      </c>
      <c r="E1139" s="79">
        <f t="shared" si="256"/>
        <v>65</v>
      </c>
      <c r="F1139" s="79">
        <v>6</v>
      </c>
      <c r="G1139" s="79">
        <f t="shared" si="257"/>
        <v>29</v>
      </c>
      <c r="H1139" s="79">
        <f t="shared" si="258"/>
        <v>29</v>
      </c>
      <c r="I1139" s="80">
        <v>4520.72</v>
      </c>
      <c r="J1139" s="80">
        <f>'Fator aplicado no salr'!$I$33*I1139</f>
        <v>3996.4250093241294</v>
      </c>
      <c r="K1139" s="79">
        <f t="shared" si="259"/>
        <v>29</v>
      </c>
      <c r="L1139" s="92">
        <f t="shared" si="260"/>
        <v>0.18455673876527198</v>
      </c>
      <c r="M1139" s="79">
        <f t="shared" si="261"/>
        <v>63</v>
      </c>
      <c r="N1139" s="79">
        <f>VLOOKUP(D1139,'IBGE 2014'!$A$9:$I$120,3,0)/VLOOKUP(C1139,'IBGE 2014'!$A$9:$I$120,3,0)</f>
        <v>0.84861078160723036</v>
      </c>
      <c r="O1139" s="79">
        <f>VLOOKUP(D1139,'IBGE 2014'!$A$9:$I$120,6,0)</f>
        <v>10.825249101319233</v>
      </c>
      <c r="P1139" s="80">
        <f t="shared" si="262"/>
        <v>88082.852731955194</v>
      </c>
      <c r="Q1139" s="80">
        <f t="shared" si="263"/>
        <v>366426.95960000006</v>
      </c>
      <c r="R1139" s="80">
        <f t="shared" si="264"/>
        <v>-278344.10686804488</v>
      </c>
      <c r="S1139" s="80">
        <f t="shared" si="265"/>
        <v>28</v>
      </c>
      <c r="T1139" s="80">
        <f t="shared" si="266"/>
        <v>0.19563014309118829</v>
      </c>
      <c r="U1139" s="80">
        <f>VLOOKUP(D1139,'IBGE 2014'!$A$9:$I$120,3,0)/VLOOKUP(C1139+1,'IBGE 2014'!$A$9:$I$120,3,0)</f>
        <v>0.85030625707365315</v>
      </c>
      <c r="V1139" s="80">
        <f t="shared" si="267"/>
        <v>93554.367430552709</v>
      </c>
      <c r="W1139" s="80">
        <f t="shared" si="268"/>
        <v>353791.54720000003</v>
      </c>
      <c r="X1139" s="80">
        <f t="shared" si="269"/>
        <v>-260237.17976944731</v>
      </c>
      <c r="Y1139" s="120"/>
    </row>
    <row r="1140" spans="1:25">
      <c r="A1140" s="77">
        <v>1128</v>
      </c>
      <c r="B1140" s="79">
        <v>1</v>
      </c>
      <c r="C1140" s="78">
        <v>42</v>
      </c>
      <c r="D1140" s="78">
        <f t="shared" si="255"/>
        <v>70</v>
      </c>
      <c r="E1140" s="79">
        <f t="shared" si="256"/>
        <v>65</v>
      </c>
      <c r="F1140" s="79">
        <v>6</v>
      </c>
      <c r="G1140" s="79">
        <f t="shared" si="257"/>
        <v>29</v>
      </c>
      <c r="H1140" s="79">
        <f t="shared" si="258"/>
        <v>28</v>
      </c>
      <c r="I1140" s="80">
        <v>4520.72</v>
      </c>
      <c r="J1140" s="80">
        <f>'Fator aplicado no salr'!$I$33*I1140</f>
        <v>3996.4250093241294</v>
      </c>
      <c r="K1140" s="79">
        <f t="shared" si="259"/>
        <v>28</v>
      </c>
      <c r="L1140" s="92">
        <f t="shared" si="260"/>
        <v>0.19563014309118829</v>
      </c>
      <c r="M1140" s="79">
        <f t="shared" si="261"/>
        <v>70</v>
      </c>
      <c r="N1140" s="79">
        <f>VLOOKUP(D1140,'IBGE 2014'!$A$9:$I$120,3,0)/VLOOKUP(C1140,'IBGE 2014'!$A$9:$I$120,3,0)</f>
        <v>0.76175627933743351</v>
      </c>
      <c r="O1140" s="79">
        <f>VLOOKUP(D1140,'IBGE 2014'!$A$9:$I$120,6,0)</f>
        <v>9.1340168195096396</v>
      </c>
      <c r="P1140" s="80">
        <f t="shared" si="262"/>
        <v>70717.783939685076</v>
      </c>
      <c r="Q1140" s="80">
        <f t="shared" si="263"/>
        <v>353791.54720000003</v>
      </c>
      <c r="R1140" s="80">
        <f t="shared" si="264"/>
        <v>-283073.76326031494</v>
      </c>
      <c r="S1140" s="80">
        <f t="shared" si="265"/>
        <v>27</v>
      </c>
      <c r="T1140" s="80">
        <f t="shared" si="266"/>
        <v>0.20736795167665964</v>
      </c>
      <c r="U1140" s="80">
        <f>VLOOKUP(D1140,'IBGE 2014'!$A$9:$I$120,3,0)/VLOOKUP(C1140+1,'IBGE 2014'!$A$9:$I$120,3,0)</f>
        <v>0.764061720155367</v>
      </c>
      <c r="V1140" s="80">
        <f t="shared" si="267"/>
        <v>75187.718558618421</v>
      </c>
      <c r="W1140" s="80">
        <f t="shared" si="268"/>
        <v>341156.1348</v>
      </c>
      <c r="X1140" s="80">
        <f t="shared" si="269"/>
        <v>-265968.41624138155</v>
      </c>
      <c r="Y1140" s="120"/>
    </row>
    <row r="1141" spans="1:25">
      <c r="A1141" s="77">
        <v>1129</v>
      </c>
      <c r="B1141" s="79">
        <v>1</v>
      </c>
      <c r="C1141" s="78">
        <v>37</v>
      </c>
      <c r="D1141" s="78">
        <f t="shared" si="255"/>
        <v>65</v>
      </c>
      <c r="E1141" s="79">
        <f t="shared" si="256"/>
        <v>65</v>
      </c>
      <c r="F1141" s="79">
        <v>6</v>
      </c>
      <c r="G1141" s="79">
        <f t="shared" si="257"/>
        <v>29</v>
      </c>
      <c r="H1141" s="79">
        <f t="shared" si="258"/>
        <v>28</v>
      </c>
      <c r="I1141" s="80">
        <v>3825.29</v>
      </c>
      <c r="J1141" s="80">
        <f>'Fator aplicado no salr'!$I$33*I1141</f>
        <v>3381.6481940747267</v>
      </c>
      <c r="K1141" s="79">
        <f t="shared" si="259"/>
        <v>28</v>
      </c>
      <c r="L1141" s="92">
        <f t="shared" si="260"/>
        <v>0.19563014309118829</v>
      </c>
      <c r="M1141" s="79">
        <f t="shared" si="261"/>
        <v>65</v>
      </c>
      <c r="N1141" s="79">
        <f>VLOOKUP(D1141,'IBGE 2014'!$A$9:$I$120,3,0)/VLOOKUP(C1141,'IBGE 2014'!$A$9:$I$120,3,0)</f>
        <v>0.82938992235441167</v>
      </c>
      <c r="O1141" s="79">
        <f>VLOOKUP(D1141,'IBGE 2014'!$A$9:$I$120,6,0)</f>
        <v>10.361611814973374</v>
      </c>
      <c r="P1141" s="80">
        <f t="shared" si="262"/>
        <v>73908.369472831953</v>
      </c>
      <c r="Q1141" s="80">
        <f t="shared" si="263"/>
        <v>299367.19539999997</v>
      </c>
      <c r="R1141" s="80">
        <f t="shared" si="264"/>
        <v>-225458.82592716801</v>
      </c>
      <c r="S1141" s="80">
        <f t="shared" si="265"/>
        <v>27</v>
      </c>
      <c r="T1141" s="80">
        <f t="shared" si="266"/>
        <v>0.20736795167665964</v>
      </c>
      <c r="U1141" s="80">
        <f>VLOOKUP(D1141,'IBGE 2014'!$A$9:$I$120,3,0)/VLOOKUP(C1141+1,'IBGE 2014'!$A$9:$I$120,3,0)</f>
        <v>0.83126079529714858</v>
      </c>
      <c r="V1141" s="80">
        <f t="shared" si="267"/>
        <v>78519.591365977132</v>
      </c>
      <c r="W1141" s="80">
        <f t="shared" si="268"/>
        <v>288675.50984999997</v>
      </c>
      <c r="X1141" s="80">
        <f t="shared" si="269"/>
        <v>-210155.91848402284</v>
      </c>
      <c r="Y1141" s="120"/>
    </row>
    <row r="1142" spans="1:25">
      <c r="A1142" s="77">
        <v>1130</v>
      </c>
      <c r="B1142" s="79">
        <v>1</v>
      </c>
      <c r="C1142" s="78">
        <v>43</v>
      </c>
      <c r="D1142" s="78">
        <f t="shared" si="255"/>
        <v>70</v>
      </c>
      <c r="E1142" s="79">
        <f t="shared" si="256"/>
        <v>65</v>
      </c>
      <c r="F1142" s="79">
        <v>6</v>
      </c>
      <c r="G1142" s="79">
        <f t="shared" si="257"/>
        <v>29</v>
      </c>
      <c r="H1142" s="79">
        <f t="shared" si="258"/>
        <v>27</v>
      </c>
      <c r="I1142" s="80">
        <v>3089.66</v>
      </c>
      <c r="J1142" s="80">
        <f>'Fator aplicado no salr'!$I$33*I1142</f>
        <v>2731.3336137403749</v>
      </c>
      <c r="K1142" s="79">
        <f t="shared" si="259"/>
        <v>27</v>
      </c>
      <c r="L1142" s="92">
        <f t="shared" si="260"/>
        <v>0.20736795167665964</v>
      </c>
      <c r="M1142" s="79">
        <f t="shared" si="261"/>
        <v>70</v>
      </c>
      <c r="N1142" s="79">
        <f>VLOOKUP(D1142,'IBGE 2014'!$A$9:$I$120,3,0)/VLOOKUP(C1142,'IBGE 2014'!$A$9:$I$120,3,0)</f>
        <v>0.764061720155367</v>
      </c>
      <c r="O1142" s="79">
        <f>VLOOKUP(D1142,'IBGE 2014'!$A$9:$I$120,6,0)</f>
        <v>9.1340168195096396</v>
      </c>
      <c r="P1142" s="80">
        <f t="shared" si="262"/>
        <v>51386.612424972336</v>
      </c>
      <c r="Q1142" s="80">
        <f t="shared" si="263"/>
        <v>233161.19189999998</v>
      </c>
      <c r="R1142" s="80">
        <f t="shared" si="264"/>
        <v>-181774.57947502763</v>
      </c>
      <c r="S1142" s="80">
        <f t="shared" si="265"/>
        <v>26</v>
      </c>
      <c r="T1142" s="80">
        <f t="shared" si="266"/>
        <v>0.21981002877725925</v>
      </c>
      <c r="U1142" s="80">
        <f>VLOOKUP(D1142,'IBGE 2014'!$A$9:$I$120,3,0)/VLOOKUP(C1142+1,'IBGE 2014'!$A$9:$I$120,3,0)</f>
        <v>0.76654613465184984</v>
      </c>
      <c r="V1142" s="80">
        <f t="shared" si="267"/>
        <v>54646.92258939219</v>
      </c>
      <c r="W1142" s="80">
        <f t="shared" si="268"/>
        <v>224525.59219999996</v>
      </c>
      <c r="X1142" s="80">
        <f t="shared" si="269"/>
        <v>-169878.66961060776</v>
      </c>
      <c r="Y1142" s="120"/>
    </row>
    <row r="1143" spans="1:25">
      <c r="A1143" s="77">
        <v>1131</v>
      </c>
      <c r="B1143" s="79">
        <v>1</v>
      </c>
      <c r="C1143" s="78">
        <v>43</v>
      </c>
      <c r="D1143" s="78">
        <f t="shared" si="255"/>
        <v>70</v>
      </c>
      <c r="E1143" s="79">
        <f t="shared" si="256"/>
        <v>65</v>
      </c>
      <c r="F1143" s="79">
        <v>6</v>
      </c>
      <c r="G1143" s="79">
        <f t="shared" si="257"/>
        <v>29</v>
      </c>
      <c r="H1143" s="79">
        <f t="shared" si="258"/>
        <v>27</v>
      </c>
      <c r="I1143" s="80">
        <v>3651.35</v>
      </c>
      <c r="J1143" s="80">
        <f>'Fator aplicado no salr'!$I$33*I1143</f>
        <v>3227.881058281791</v>
      </c>
      <c r="K1143" s="79">
        <f t="shared" si="259"/>
        <v>27</v>
      </c>
      <c r="L1143" s="92">
        <f t="shared" si="260"/>
        <v>0.20736795167665964</v>
      </c>
      <c r="M1143" s="79">
        <f t="shared" si="261"/>
        <v>70</v>
      </c>
      <c r="N1143" s="79">
        <f>VLOOKUP(D1143,'IBGE 2014'!$A$9:$I$120,3,0)/VLOOKUP(C1143,'IBGE 2014'!$A$9:$I$120,3,0)</f>
        <v>0.764061720155367</v>
      </c>
      <c r="O1143" s="79">
        <f>VLOOKUP(D1143,'IBGE 2014'!$A$9:$I$120,6,0)</f>
        <v>9.1340168195096396</v>
      </c>
      <c r="P1143" s="80">
        <f t="shared" si="262"/>
        <v>60728.529119036641</v>
      </c>
      <c r="Q1143" s="80">
        <f t="shared" si="263"/>
        <v>275549.12774999999</v>
      </c>
      <c r="R1143" s="80">
        <f t="shared" si="264"/>
        <v>-214820.59863096336</v>
      </c>
      <c r="S1143" s="80">
        <f t="shared" si="265"/>
        <v>26</v>
      </c>
      <c r="T1143" s="80">
        <f t="shared" si="266"/>
        <v>0.21981002877725925</v>
      </c>
      <c r="U1143" s="80">
        <f>VLOOKUP(D1143,'IBGE 2014'!$A$9:$I$120,3,0)/VLOOKUP(C1143+1,'IBGE 2014'!$A$9:$I$120,3,0)</f>
        <v>0.76654613465184984</v>
      </c>
      <c r="V1143" s="80">
        <f t="shared" si="267"/>
        <v>64581.552920637609</v>
      </c>
      <c r="W1143" s="80">
        <f t="shared" si="268"/>
        <v>265343.60450000002</v>
      </c>
      <c r="X1143" s="80">
        <f t="shared" si="269"/>
        <v>-200762.05157936242</v>
      </c>
      <c r="Y1143" s="120"/>
    </row>
    <row r="1144" spans="1:25">
      <c r="A1144" s="77">
        <v>1132</v>
      </c>
      <c r="B1144" s="79">
        <v>2</v>
      </c>
      <c r="C1144" s="78">
        <v>37</v>
      </c>
      <c r="D1144" s="78">
        <f t="shared" si="255"/>
        <v>60</v>
      </c>
      <c r="E1144" s="79">
        <f t="shared" si="256"/>
        <v>60</v>
      </c>
      <c r="F1144" s="79">
        <v>6</v>
      </c>
      <c r="G1144" s="79">
        <f t="shared" si="257"/>
        <v>24</v>
      </c>
      <c r="H1144" s="79">
        <f t="shared" si="258"/>
        <v>23</v>
      </c>
      <c r="I1144" s="80">
        <v>4520.72</v>
      </c>
      <c r="J1144" s="80">
        <f>'Fator aplicado no salr'!$I$33*I1144</f>
        <v>3996.4250093241294</v>
      </c>
      <c r="K1144" s="79">
        <f t="shared" si="259"/>
        <v>23</v>
      </c>
      <c r="L1144" s="92">
        <f t="shared" si="260"/>
        <v>0.26179726123417624</v>
      </c>
      <c r="M1144" s="79">
        <f t="shared" si="261"/>
        <v>60</v>
      </c>
      <c r="N1144" s="79">
        <f>VLOOKUP(D1144,'IBGE 2014'!$A$9:$I$120,3,0)/VLOOKUP(C1144,'IBGE 2014'!$A$9:$I$120,3,0)</f>
        <v>0.88528843686496339</v>
      </c>
      <c r="O1144" s="79">
        <f>VLOOKUP(D1144,'IBGE 2014'!$A$9:$I$120,6,0)</f>
        <v>11.482229001501651</v>
      </c>
      <c r="P1144" s="80">
        <f t="shared" si="262"/>
        <v>138258.26901486045</v>
      </c>
      <c r="Q1144" s="80">
        <f t="shared" si="263"/>
        <v>290614.4852</v>
      </c>
      <c r="R1144" s="80">
        <f t="shared" si="264"/>
        <v>-152356.21618513955</v>
      </c>
      <c r="S1144" s="80">
        <f t="shared" si="265"/>
        <v>22</v>
      </c>
      <c r="T1144" s="80">
        <f t="shared" si="266"/>
        <v>0.27750509690822689</v>
      </c>
      <c r="U1144" s="80">
        <f>VLOOKUP(D1144,'IBGE 2014'!$A$9:$I$120,3,0)/VLOOKUP(C1144+1,'IBGE 2014'!$A$9:$I$120,3,0)</f>
        <v>0.88728540130642519</v>
      </c>
      <c r="V1144" s="80">
        <f t="shared" si="267"/>
        <v>146884.34968119196</v>
      </c>
      <c r="W1144" s="80">
        <f t="shared" si="268"/>
        <v>277979.07280000002</v>
      </c>
      <c r="X1144" s="80">
        <f t="shared" si="269"/>
        <v>-131094.72311880806</v>
      </c>
      <c r="Y1144" s="120"/>
    </row>
    <row r="1145" spans="1:25">
      <c r="A1145" s="77">
        <v>1133</v>
      </c>
      <c r="B1145" s="79">
        <v>2</v>
      </c>
      <c r="C1145" s="78">
        <v>60</v>
      </c>
      <c r="D1145" s="78">
        <f t="shared" si="255"/>
        <v>70</v>
      </c>
      <c r="E1145" s="79">
        <f t="shared" si="256"/>
        <v>60</v>
      </c>
      <c r="F1145" s="79">
        <v>6</v>
      </c>
      <c r="G1145" s="79">
        <f t="shared" si="257"/>
        <v>24</v>
      </c>
      <c r="H1145" s="79">
        <f t="shared" si="258"/>
        <v>10</v>
      </c>
      <c r="I1145" s="80">
        <v>5342.59</v>
      </c>
      <c r="J1145" s="80">
        <f>'Fator aplicado no salr'!$I$33*I1145</f>
        <v>4722.9778200297742</v>
      </c>
      <c r="K1145" s="79">
        <f t="shared" si="259"/>
        <v>10</v>
      </c>
      <c r="L1145" s="92">
        <f t="shared" si="260"/>
        <v>0.55839477691511752</v>
      </c>
      <c r="M1145" s="79">
        <f t="shared" si="261"/>
        <v>70</v>
      </c>
      <c r="N1145" s="79">
        <f>VLOOKUP(D1145,'IBGE 2014'!$A$9:$I$120,3,0)/VLOOKUP(C1145,'IBGE 2014'!$A$9:$I$120,3,0)</f>
        <v>0.8496755577480023</v>
      </c>
      <c r="O1145" s="79">
        <f>VLOOKUP(D1145,'IBGE 2014'!$A$9:$I$120,6,0)</f>
        <v>9.1340168195096396</v>
      </c>
      <c r="P1145" s="80">
        <f t="shared" si="262"/>
        <v>266082.02555980202</v>
      </c>
      <c r="Q1145" s="80">
        <f t="shared" si="263"/>
        <v>149325.39050000001</v>
      </c>
      <c r="R1145" s="80">
        <f t="shared" si="264"/>
        <v>116756.63505980201</v>
      </c>
      <c r="S1145" s="80">
        <f t="shared" si="265"/>
        <v>9</v>
      </c>
      <c r="T1145" s="80">
        <f t="shared" si="266"/>
        <v>0.59189846353002462</v>
      </c>
      <c r="U1145" s="80">
        <f>VLOOKUP(D1145,'IBGE 2014'!$A$9:$I$120,3,0)/VLOOKUP(C1145+1,'IBGE 2014'!$A$9:$I$120,3,0)</f>
        <v>0.85922071543303169</v>
      </c>
      <c r="V1145" s="80">
        <f t="shared" si="267"/>
        <v>285215.43012204522</v>
      </c>
      <c r="W1145" s="80">
        <f t="shared" si="268"/>
        <v>134392.85145000002</v>
      </c>
      <c r="X1145" s="80">
        <f t="shared" si="269"/>
        <v>150822.5786720452</v>
      </c>
      <c r="Y1145" s="120"/>
    </row>
    <row r="1146" spans="1:25">
      <c r="A1146" s="77">
        <v>1134</v>
      </c>
      <c r="B1146" s="79">
        <v>1</v>
      </c>
      <c r="C1146" s="78">
        <v>46</v>
      </c>
      <c r="D1146" s="78">
        <f t="shared" si="255"/>
        <v>70</v>
      </c>
      <c r="E1146" s="79">
        <f t="shared" si="256"/>
        <v>65</v>
      </c>
      <c r="F1146" s="79">
        <v>6</v>
      </c>
      <c r="G1146" s="79">
        <f t="shared" si="257"/>
        <v>29</v>
      </c>
      <c r="H1146" s="79">
        <f t="shared" si="258"/>
        <v>24</v>
      </c>
      <c r="I1146" s="80">
        <v>4520.72</v>
      </c>
      <c r="J1146" s="80">
        <f>'Fator aplicado no salr'!$I$33*I1146</f>
        <v>3996.4250093241294</v>
      </c>
      <c r="K1146" s="79">
        <f t="shared" si="259"/>
        <v>24</v>
      </c>
      <c r="L1146" s="92">
        <f t="shared" si="260"/>
        <v>0.24697854833412852</v>
      </c>
      <c r="M1146" s="79">
        <f t="shared" si="261"/>
        <v>70</v>
      </c>
      <c r="N1146" s="79">
        <f>VLOOKUP(D1146,'IBGE 2014'!$A$9:$I$120,3,0)/VLOOKUP(C1146,'IBGE 2014'!$A$9:$I$120,3,0)</f>
        <v>0.77214104728714072</v>
      </c>
      <c r="O1146" s="79">
        <f>VLOOKUP(D1146,'IBGE 2014'!$A$9:$I$120,6,0)</f>
        <v>9.1340168195096396</v>
      </c>
      <c r="P1146" s="80">
        <f t="shared" si="262"/>
        <v>90496.691369042659</v>
      </c>
      <c r="Q1146" s="80">
        <f t="shared" si="263"/>
        <v>303249.89760000003</v>
      </c>
      <c r="R1146" s="80">
        <f t="shared" si="264"/>
        <v>-212753.20623095735</v>
      </c>
      <c r="S1146" s="80">
        <f t="shared" si="265"/>
        <v>23</v>
      </c>
      <c r="T1146" s="80">
        <f t="shared" si="266"/>
        <v>0.26179726123417624</v>
      </c>
      <c r="U1146" s="80">
        <f>VLOOKUP(D1146,'IBGE 2014'!$A$9:$I$120,3,0)/VLOOKUP(C1146+1,'IBGE 2014'!$A$9:$I$120,3,0)</f>
        <v>0.77529075218081067</v>
      </c>
      <c r="V1146" s="80">
        <f t="shared" si="267"/>
        <v>96317.794602371127</v>
      </c>
      <c r="W1146" s="80">
        <f t="shared" si="268"/>
        <v>290614.4852</v>
      </c>
      <c r="X1146" s="80">
        <f t="shared" si="269"/>
        <v>-194296.69059762888</v>
      </c>
      <c r="Y1146" s="120"/>
    </row>
    <row r="1147" spans="1:25">
      <c r="A1147" s="77">
        <v>1135</v>
      </c>
      <c r="B1147" s="79">
        <v>1</v>
      </c>
      <c r="C1147" s="78">
        <v>55</v>
      </c>
      <c r="D1147" s="78">
        <f t="shared" si="255"/>
        <v>70</v>
      </c>
      <c r="E1147" s="79">
        <f t="shared" si="256"/>
        <v>65</v>
      </c>
      <c r="F1147" s="79">
        <v>6</v>
      </c>
      <c r="G1147" s="79">
        <f t="shared" si="257"/>
        <v>29</v>
      </c>
      <c r="H1147" s="79">
        <f t="shared" si="258"/>
        <v>15</v>
      </c>
      <c r="I1147" s="80">
        <v>7084.16</v>
      </c>
      <c r="J1147" s="80">
        <f>'Fator aplicado no salr'!$I$33*I1147</f>
        <v>6262.5675100545095</v>
      </c>
      <c r="K1147" s="79">
        <f t="shared" si="259"/>
        <v>15</v>
      </c>
      <c r="L1147" s="92">
        <f t="shared" si="260"/>
        <v>0.41726506073553998</v>
      </c>
      <c r="M1147" s="79">
        <f t="shared" si="261"/>
        <v>70</v>
      </c>
      <c r="N1147" s="79">
        <f>VLOOKUP(D1147,'IBGE 2014'!$A$9:$I$120,3,0)/VLOOKUP(C1147,'IBGE 2014'!$A$9:$I$120,3,0)</f>
        <v>0.81183466248225811</v>
      </c>
      <c r="O1147" s="79">
        <f>VLOOKUP(D1147,'IBGE 2014'!$A$9:$I$120,6,0)</f>
        <v>9.1340168195096396</v>
      </c>
      <c r="P1147" s="80">
        <f t="shared" si="262"/>
        <v>251905.23394130039</v>
      </c>
      <c r="Q1147" s="80">
        <f t="shared" si="263"/>
        <v>298875.54856698314</v>
      </c>
      <c r="R1147" s="80">
        <f t="shared" si="264"/>
        <v>-46970.314625682746</v>
      </c>
      <c r="S1147" s="80">
        <f t="shared" si="265"/>
        <v>14</v>
      </c>
      <c r="T1147" s="80">
        <f t="shared" si="266"/>
        <v>0.44230096437967248</v>
      </c>
      <c r="U1147" s="80">
        <f>VLOOKUP(D1147,'IBGE 2014'!$A$9:$I$120,3,0)/VLOOKUP(C1147+1,'IBGE 2014'!$A$9:$I$120,3,0)</f>
        <v>0.81824688059570916</v>
      </c>
      <c r="V1147" s="80">
        <f t="shared" si="267"/>
        <v>269128.58281124249</v>
      </c>
      <c r="W1147" s="80">
        <f t="shared" si="268"/>
        <v>279203.32398770773</v>
      </c>
      <c r="X1147" s="80">
        <f t="shared" si="269"/>
        <v>-10074.741176465235</v>
      </c>
      <c r="Y1147" s="120"/>
    </row>
    <row r="1148" spans="1:25">
      <c r="A1148" s="77">
        <v>1136</v>
      </c>
      <c r="B1148" s="79">
        <v>2</v>
      </c>
      <c r="C1148" s="78">
        <v>38</v>
      </c>
      <c r="D1148" s="78">
        <f t="shared" si="255"/>
        <v>60</v>
      </c>
      <c r="E1148" s="79">
        <f t="shared" si="256"/>
        <v>60</v>
      </c>
      <c r="F1148" s="79">
        <v>6</v>
      </c>
      <c r="G1148" s="79">
        <f t="shared" si="257"/>
        <v>24</v>
      </c>
      <c r="H1148" s="79">
        <f t="shared" si="258"/>
        <v>22</v>
      </c>
      <c r="I1148" s="80">
        <v>5342.59</v>
      </c>
      <c r="J1148" s="80">
        <f>'Fator aplicado no salr'!$I$33*I1148</f>
        <v>4722.9778200297742</v>
      </c>
      <c r="K1148" s="79">
        <f t="shared" si="259"/>
        <v>22</v>
      </c>
      <c r="L1148" s="92">
        <f t="shared" si="260"/>
        <v>0.27750509690822689</v>
      </c>
      <c r="M1148" s="79">
        <f t="shared" si="261"/>
        <v>60</v>
      </c>
      <c r="N1148" s="79">
        <f>VLOOKUP(D1148,'IBGE 2014'!$A$9:$I$120,3,0)/VLOOKUP(C1148,'IBGE 2014'!$A$9:$I$120,3,0)</f>
        <v>0.88728540130642519</v>
      </c>
      <c r="O1148" s="79">
        <f>VLOOKUP(D1148,'IBGE 2014'!$A$9:$I$120,6,0)</f>
        <v>11.482229001501651</v>
      </c>
      <c r="P1148" s="80">
        <f t="shared" si="262"/>
        <v>173588.02530642008</v>
      </c>
      <c r="Q1148" s="80">
        <f t="shared" si="263"/>
        <v>328515.8591</v>
      </c>
      <c r="R1148" s="80">
        <f t="shared" si="264"/>
        <v>-154927.83379357992</v>
      </c>
      <c r="S1148" s="80">
        <f t="shared" si="265"/>
        <v>21</v>
      </c>
      <c r="T1148" s="80">
        <f t="shared" si="266"/>
        <v>0.29415540272272056</v>
      </c>
      <c r="U1148" s="80">
        <f>VLOOKUP(D1148,'IBGE 2014'!$A$9:$I$120,3,0)/VLOOKUP(C1148+1,'IBGE 2014'!$A$9:$I$120,3,0)</f>
        <v>0.88939133636457135</v>
      </c>
      <c r="V1148" s="80">
        <f t="shared" si="267"/>
        <v>184440.0310333707</v>
      </c>
      <c r="W1148" s="80">
        <f t="shared" si="268"/>
        <v>313583.32005000004</v>
      </c>
      <c r="X1148" s="80">
        <f t="shared" si="269"/>
        <v>-129143.28901662934</v>
      </c>
      <c r="Y1148" s="120"/>
    </row>
    <row r="1149" spans="1:25">
      <c r="A1149" s="77">
        <v>1137</v>
      </c>
      <c r="B1149" s="79">
        <v>2</v>
      </c>
      <c r="C1149" s="78">
        <v>34</v>
      </c>
      <c r="D1149" s="78">
        <f t="shared" si="255"/>
        <v>58</v>
      </c>
      <c r="E1149" s="79">
        <f t="shared" si="256"/>
        <v>60</v>
      </c>
      <c r="F1149" s="79">
        <v>6</v>
      </c>
      <c r="G1149" s="79">
        <f t="shared" si="257"/>
        <v>24</v>
      </c>
      <c r="H1149" s="79">
        <f t="shared" si="258"/>
        <v>24</v>
      </c>
      <c r="I1149" s="80">
        <v>3089.66</v>
      </c>
      <c r="J1149" s="80">
        <f>'Fator aplicado no salr'!$I$33*I1149</f>
        <v>2731.3336137403749</v>
      </c>
      <c r="K1149" s="79">
        <f t="shared" si="259"/>
        <v>24</v>
      </c>
      <c r="L1149" s="92">
        <f t="shared" si="260"/>
        <v>0.24697854833412852</v>
      </c>
      <c r="M1149" s="79">
        <f t="shared" si="261"/>
        <v>58</v>
      </c>
      <c r="N1149" s="79">
        <f>VLOOKUP(D1149,'IBGE 2014'!$A$9:$I$120,3,0)/VLOOKUP(C1149,'IBGE 2014'!$A$9:$I$120,3,0)</f>
        <v>0.897713175076848</v>
      </c>
      <c r="O1149" s="79">
        <f>VLOOKUP(D1149,'IBGE 2014'!$A$9:$I$120,6,0)</f>
        <v>11.890960856490537</v>
      </c>
      <c r="P1149" s="80">
        <f t="shared" si="262"/>
        <v>93612.077600172081</v>
      </c>
      <c r="Q1149" s="80">
        <f t="shared" si="263"/>
        <v>207254.39279999997</v>
      </c>
      <c r="R1149" s="80">
        <f t="shared" si="264"/>
        <v>-113642.31519982789</v>
      </c>
      <c r="S1149" s="80">
        <f t="shared" si="265"/>
        <v>23</v>
      </c>
      <c r="T1149" s="80">
        <f t="shared" si="266"/>
        <v>0.26179726123417624</v>
      </c>
      <c r="U1149" s="80">
        <f>VLOOKUP(D1149,'IBGE 2014'!$A$9:$I$120,3,0)/VLOOKUP(C1149+1,'IBGE 2014'!$A$9:$I$120,3,0)</f>
        <v>0.89950675429740024</v>
      </c>
      <c r="V1149" s="80">
        <f t="shared" si="267"/>
        <v>99427.055688066961</v>
      </c>
      <c r="W1149" s="80">
        <f t="shared" si="268"/>
        <v>198618.79309999998</v>
      </c>
      <c r="X1149" s="80">
        <f t="shared" si="269"/>
        <v>-99191.73741193302</v>
      </c>
      <c r="Y1149" s="120"/>
    </row>
    <row r="1150" spans="1:25">
      <c r="A1150" s="77">
        <v>1138</v>
      </c>
      <c r="B1150" s="79">
        <v>2</v>
      </c>
      <c r="C1150" s="78">
        <v>63</v>
      </c>
      <c r="D1150" s="78">
        <f t="shared" si="255"/>
        <v>70</v>
      </c>
      <c r="E1150" s="79">
        <f t="shared" si="256"/>
        <v>60</v>
      </c>
      <c r="F1150" s="79">
        <v>6</v>
      </c>
      <c r="G1150" s="79">
        <f t="shared" si="257"/>
        <v>24</v>
      </c>
      <c r="H1150" s="79">
        <f t="shared" si="258"/>
        <v>7</v>
      </c>
      <c r="I1150" s="80">
        <v>3825.29</v>
      </c>
      <c r="J1150" s="80">
        <f>'Fator aplicado no salr'!$I$33*I1150</f>
        <v>3381.6481940747267</v>
      </c>
      <c r="K1150" s="79">
        <f t="shared" si="259"/>
        <v>7</v>
      </c>
      <c r="L1150" s="92">
        <f t="shared" si="260"/>
        <v>0.66505711362233577</v>
      </c>
      <c r="M1150" s="79">
        <f t="shared" si="261"/>
        <v>70</v>
      </c>
      <c r="N1150" s="79">
        <f>VLOOKUP(D1150,'IBGE 2014'!$A$9:$I$120,3,0)/VLOOKUP(C1150,'IBGE 2014'!$A$9:$I$120,3,0)</f>
        <v>0.88090641113249846</v>
      </c>
      <c r="O1150" s="79">
        <f>VLOOKUP(D1150,'IBGE 2014'!$A$9:$I$120,6,0)</f>
        <v>9.1340168195096396</v>
      </c>
      <c r="P1150" s="80">
        <f t="shared" si="262"/>
        <v>235246.0269840784</v>
      </c>
      <c r="Q1150" s="80">
        <f t="shared" si="263"/>
        <v>74841.798849999992</v>
      </c>
      <c r="R1150" s="80">
        <f t="shared" si="264"/>
        <v>160404.22813407841</v>
      </c>
      <c r="S1150" s="80">
        <f t="shared" si="265"/>
        <v>6</v>
      </c>
      <c r="T1150" s="80">
        <f t="shared" si="266"/>
        <v>0.70496054043967604</v>
      </c>
      <c r="U1150" s="80">
        <f>VLOOKUP(D1150,'IBGE 2014'!$A$9:$I$120,3,0)/VLOOKUP(C1150+1,'IBGE 2014'!$A$9:$I$120,3,0)</f>
        <v>0.89330498213394294</v>
      </c>
      <c r="V1150" s="80">
        <f t="shared" si="267"/>
        <v>252870.48884301275</v>
      </c>
      <c r="W1150" s="80">
        <f t="shared" si="268"/>
        <v>64150.11329999999</v>
      </c>
      <c r="X1150" s="80">
        <f t="shared" si="269"/>
        <v>188720.37554301275</v>
      </c>
      <c r="Y1150" s="120"/>
    </row>
    <row r="1151" spans="1:25">
      <c r="A1151" s="77">
        <v>1139</v>
      </c>
      <c r="B1151" s="79">
        <v>2</v>
      </c>
      <c r="C1151" s="78">
        <v>32</v>
      </c>
      <c r="D1151" s="78">
        <f t="shared" si="255"/>
        <v>56</v>
      </c>
      <c r="E1151" s="79">
        <f t="shared" si="256"/>
        <v>60</v>
      </c>
      <c r="F1151" s="79">
        <v>6</v>
      </c>
      <c r="G1151" s="79">
        <f t="shared" si="257"/>
        <v>24</v>
      </c>
      <c r="H1151" s="79">
        <f t="shared" si="258"/>
        <v>24</v>
      </c>
      <c r="I1151" s="80">
        <v>4520.72</v>
      </c>
      <c r="J1151" s="80">
        <f>'Fator aplicado no salr'!$I$33*I1151</f>
        <v>3996.4250093241294</v>
      </c>
      <c r="K1151" s="79">
        <f t="shared" si="259"/>
        <v>24</v>
      </c>
      <c r="L1151" s="92">
        <f t="shared" si="260"/>
        <v>0.24697854833412852</v>
      </c>
      <c r="M1151" s="79">
        <f t="shared" si="261"/>
        <v>56</v>
      </c>
      <c r="N1151" s="79">
        <f>VLOOKUP(D1151,'IBGE 2014'!$A$9:$I$120,3,0)/VLOOKUP(C1151,'IBGE 2014'!$A$9:$I$120,3,0)</f>
        <v>0.91011921038327848</v>
      </c>
      <c r="O1151" s="79">
        <f>VLOOKUP(D1151,'IBGE 2014'!$A$9:$I$120,6,0)</f>
        <v>12.276875927517381</v>
      </c>
      <c r="P1151" s="80">
        <f t="shared" si="262"/>
        <v>143370.69885515235</v>
      </c>
      <c r="Q1151" s="80">
        <f t="shared" si="263"/>
        <v>303249.89760000003</v>
      </c>
      <c r="R1151" s="80">
        <f t="shared" si="264"/>
        <v>-159879.19874484767</v>
      </c>
      <c r="S1151" s="80">
        <f t="shared" si="265"/>
        <v>23</v>
      </c>
      <c r="T1151" s="80">
        <f t="shared" si="266"/>
        <v>0.26179726123417624</v>
      </c>
      <c r="U1151" s="80">
        <f>VLOOKUP(D1151,'IBGE 2014'!$A$9:$I$120,3,0)/VLOOKUP(C1151+1,'IBGE 2014'!$A$9:$I$120,3,0)</f>
        <v>0.91182979960785915</v>
      </c>
      <c r="V1151" s="80">
        <f t="shared" si="267"/>
        <v>152258.57729646077</v>
      </c>
      <c r="W1151" s="80">
        <f t="shared" si="268"/>
        <v>290614.4852</v>
      </c>
      <c r="X1151" s="80">
        <f t="shared" si="269"/>
        <v>-138355.90790353922</v>
      </c>
      <c r="Y1151" s="120"/>
    </row>
    <row r="1152" spans="1:25">
      <c r="A1152" s="77">
        <v>1140</v>
      </c>
      <c r="B1152" s="79">
        <v>1</v>
      </c>
      <c r="C1152" s="78">
        <v>39</v>
      </c>
      <c r="D1152" s="78">
        <f t="shared" si="255"/>
        <v>65</v>
      </c>
      <c r="E1152" s="79">
        <f t="shared" si="256"/>
        <v>65</v>
      </c>
      <c r="F1152" s="79">
        <v>6</v>
      </c>
      <c r="G1152" s="79">
        <f t="shared" si="257"/>
        <v>29</v>
      </c>
      <c r="H1152" s="79">
        <f t="shared" si="258"/>
        <v>26</v>
      </c>
      <c r="I1152" s="80">
        <v>1215.1300000000001</v>
      </c>
      <c r="J1152" s="80">
        <f>'Fator aplicado no salr'!$I$33*I1152</f>
        <v>1074.2040917331817</v>
      </c>
      <c r="K1152" s="79">
        <f t="shared" si="259"/>
        <v>26</v>
      </c>
      <c r="L1152" s="92">
        <f t="shared" si="260"/>
        <v>0.21981002877725925</v>
      </c>
      <c r="M1152" s="79">
        <f t="shared" si="261"/>
        <v>65</v>
      </c>
      <c r="N1152" s="79">
        <f>VLOOKUP(D1152,'IBGE 2014'!$A$9:$I$120,3,0)/VLOOKUP(C1152,'IBGE 2014'!$A$9:$I$120,3,0)</f>
        <v>0.83323375827918489</v>
      </c>
      <c r="O1152" s="79">
        <f>VLOOKUP(D1152,'IBGE 2014'!$A$9:$I$120,6,0)</f>
        <v>10.361611814973374</v>
      </c>
      <c r="P1152" s="80">
        <f t="shared" si="262"/>
        <v>26501.584009405364</v>
      </c>
      <c r="Q1152" s="80">
        <f t="shared" si="263"/>
        <v>88303.497099999993</v>
      </c>
      <c r="R1152" s="80">
        <f t="shared" si="264"/>
        <v>-61801.913090594629</v>
      </c>
      <c r="S1152" s="80">
        <f t="shared" si="265"/>
        <v>25</v>
      </c>
      <c r="T1152" s="80">
        <f t="shared" si="266"/>
        <v>0.23299863050389483</v>
      </c>
      <c r="U1152" s="80">
        <f>VLOOKUP(D1152,'IBGE 2014'!$A$9:$I$120,3,0)/VLOOKUP(C1152+1,'IBGE 2014'!$A$9:$I$120,3,0)</f>
        <v>0.83532461266945157</v>
      </c>
      <c r="V1152" s="80">
        <f t="shared" si="267"/>
        <v>28162.170205528349</v>
      </c>
      <c r="W1152" s="80">
        <f t="shared" si="268"/>
        <v>84907.208749999991</v>
      </c>
      <c r="X1152" s="80">
        <f t="shared" si="269"/>
        <v>-56745.038544471638</v>
      </c>
      <c r="Y1152" s="120"/>
    </row>
    <row r="1153" spans="1:25">
      <c r="A1153" s="77">
        <v>1141</v>
      </c>
      <c r="B1153" s="79">
        <v>2</v>
      </c>
      <c r="C1153" s="78">
        <v>62</v>
      </c>
      <c r="D1153" s="78">
        <f t="shared" si="255"/>
        <v>70</v>
      </c>
      <c r="E1153" s="79">
        <f t="shared" si="256"/>
        <v>60</v>
      </c>
      <c r="F1153" s="79">
        <v>6</v>
      </c>
      <c r="G1153" s="79">
        <f t="shared" si="257"/>
        <v>24</v>
      </c>
      <c r="H1153" s="79">
        <f t="shared" si="258"/>
        <v>8</v>
      </c>
      <c r="I1153" s="80">
        <v>5342.59</v>
      </c>
      <c r="J1153" s="80">
        <f>'Fator aplicado no salr'!$I$33*I1153</f>
        <v>4722.9778200297742</v>
      </c>
      <c r="K1153" s="79">
        <f t="shared" si="259"/>
        <v>8</v>
      </c>
      <c r="L1153" s="92">
        <f t="shared" si="260"/>
        <v>0.62741237134182615</v>
      </c>
      <c r="M1153" s="79">
        <f t="shared" si="261"/>
        <v>70</v>
      </c>
      <c r="N1153" s="79">
        <f>VLOOKUP(D1153,'IBGE 2014'!$A$9:$I$120,3,0)/VLOOKUP(C1153,'IBGE 2014'!$A$9:$I$120,3,0)</f>
        <v>0.86959219073996574</v>
      </c>
      <c r="O1153" s="79">
        <f>VLOOKUP(D1153,'IBGE 2014'!$A$9:$I$120,6,0)</f>
        <v>9.1340168195096396</v>
      </c>
      <c r="P1153" s="80">
        <f t="shared" si="262"/>
        <v>305977.69890002382</v>
      </c>
      <c r="Q1153" s="80">
        <f t="shared" si="263"/>
        <v>119460.31240000001</v>
      </c>
      <c r="R1153" s="80">
        <f t="shared" si="264"/>
        <v>186517.38650002383</v>
      </c>
      <c r="S1153" s="80">
        <f t="shared" si="265"/>
        <v>7</v>
      </c>
      <c r="T1153" s="80">
        <f t="shared" si="266"/>
        <v>0.66505711362233577</v>
      </c>
      <c r="U1153" s="80">
        <f>VLOOKUP(D1153,'IBGE 2014'!$A$9:$I$120,3,0)/VLOOKUP(C1153+1,'IBGE 2014'!$A$9:$I$120,3,0)</f>
        <v>0.88090641113249846</v>
      </c>
      <c r="V1153" s="80">
        <f t="shared" si="267"/>
        <v>328556.28496267414</v>
      </c>
      <c r="W1153" s="80">
        <f t="shared" si="268"/>
        <v>104527.77335</v>
      </c>
      <c r="X1153" s="80">
        <f t="shared" si="269"/>
        <v>224028.51161267413</v>
      </c>
      <c r="Y1153" s="120"/>
    </row>
    <row r="1154" spans="1:25">
      <c r="A1154" s="77">
        <v>1142</v>
      </c>
      <c r="B1154" s="79">
        <v>2</v>
      </c>
      <c r="C1154" s="78">
        <v>36</v>
      </c>
      <c r="D1154" s="78">
        <f t="shared" si="255"/>
        <v>60</v>
      </c>
      <c r="E1154" s="79">
        <f t="shared" si="256"/>
        <v>60</v>
      </c>
      <c r="F1154" s="79">
        <v>6</v>
      </c>
      <c r="G1154" s="79">
        <f t="shared" si="257"/>
        <v>24</v>
      </c>
      <c r="H1154" s="79">
        <f t="shared" si="258"/>
        <v>24</v>
      </c>
      <c r="I1154" s="80">
        <v>4520.72</v>
      </c>
      <c r="J1154" s="80">
        <f>'Fator aplicado no salr'!$I$33*I1154</f>
        <v>3996.4250093241294</v>
      </c>
      <c r="K1154" s="79">
        <f t="shared" si="259"/>
        <v>24</v>
      </c>
      <c r="L1154" s="92">
        <f t="shared" si="260"/>
        <v>0.24697854833412852</v>
      </c>
      <c r="M1154" s="79">
        <f t="shared" si="261"/>
        <v>60</v>
      </c>
      <c r="N1154" s="79">
        <f>VLOOKUP(D1154,'IBGE 2014'!$A$9:$I$120,3,0)/VLOOKUP(C1154,'IBGE 2014'!$A$9:$I$120,3,0)</f>
        <v>0.88338461970586457</v>
      </c>
      <c r="O1154" s="79">
        <f>VLOOKUP(D1154,'IBGE 2014'!$A$9:$I$120,6,0)</f>
        <v>11.482229001501651</v>
      </c>
      <c r="P1154" s="80">
        <f t="shared" si="262"/>
        <v>130151.83389055621</v>
      </c>
      <c r="Q1154" s="80">
        <f t="shared" si="263"/>
        <v>303249.89760000003</v>
      </c>
      <c r="R1154" s="80">
        <f t="shared" si="264"/>
        <v>-173098.06370944381</v>
      </c>
      <c r="S1154" s="80">
        <f t="shared" si="265"/>
        <v>23</v>
      </c>
      <c r="T1154" s="80">
        <f t="shared" si="266"/>
        <v>0.26179726123417624</v>
      </c>
      <c r="U1154" s="80">
        <f>VLOOKUP(D1154,'IBGE 2014'!$A$9:$I$120,3,0)/VLOOKUP(C1154+1,'IBGE 2014'!$A$9:$I$120,3,0)</f>
        <v>0.88528843686496339</v>
      </c>
      <c r="V1154" s="80">
        <f t="shared" si="267"/>
        <v>138258.26901486045</v>
      </c>
      <c r="W1154" s="80">
        <f t="shared" si="268"/>
        <v>290614.4852</v>
      </c>
      <c r="X1154" s="80">
        <f t="shared" si="269"/>
        <v>-152356.21618513955</v>
      </c>
      <c r="Y1154" s="120"/>
    </row>
    <row r="1155" spans="1:25">
      <c r="A1155" s="77">
        <v>1143</v>
      </c>
      <c r="B1155" s="79">
        <v>1</v>
      </c>
      <c r="C1155" s="78">
        <v>45</v>
      </c>
      <c r="D1155" s="78">
        <f t="shared" si="255"/>
        <v>70</v>
      </c>
      <c r="E1155" s="79">
        <f t="shared" si="256"/>
        <v>65</v>
      </c>
      <c r="F1155" s="79">
        <v>6</v>
      </c>
      <c r="G1155" s="79">
        <f t="shared" si="257"/>
        <v>29</v>
      </c>
      <c r="H1155" s="79">
        <f t="shared" si="258"/>
        <v>25</v>
      </c>
      <c r="I1155" s="80">
        <v>3651.35</v>
      </c>
      <c r="J1155" s="80">
        <f>'Fator aplicado no salr'!$I$33*I1155</f>
        <v>3227.881058281791</v>
      </c>
      <c r="K1155" s="79">
        <f t="shared" si="259"/>
        <v>25</v>
      </c>
      <c r="L1155" s="92">
        <f t="shared" si="260"/>
        <v>0.23299863050389483</v>
      </c>
      <c r="M1155" s="79">
        <f t="shared" si="261"/>
        <v>70</v>
      </c>
      <c r="N1155" s="79">
        <f>VLOOKUP(D1155,'IBGE 2014'!$A$9:$I$120,3,0)/VLOOKUP(C1155,'IBGE 2014'!$A$9:$I$120,3,0)</f>
        <v>0.76923238535789284</v>
      </c>
      <c r="O1155" s="79">
        <f>VLOOKUP(D1155,'IBGE 2014'!$A$9:$I$120,6,0)</f>
        <v>9.1340168195096396</v>
      </c>
      <c r="P1155" s="80">
        <f t="shared" si="262"/>
        <v>68696.341867761497</v>
      </c>
      <c r="Q1155" s="80">
        <f t="shared" si="263"/>
        <v>255138.08125000002</v>
      </c>
      <c r="R1155" s="80">
        <f t="shared" si="264"/>
        <v>-186441.73938223853</v>
      </c>
      <c r="S1155" s="80">
        <f t="shared" si="265"/>
        <v>24</v>
      </c>
      <c r="T1155" s="80">
        <f t="shared" si="266"/>
        <v>0.24697854833412852</v>
      </c>
      <c r="U1155" s="80">
        <f>VLOOKUP(D1155,'IBGE 2014'!$A$9:$I$120,3,0)/VLOOKUP(C1155+1,'IBGE 2014'!$A$9:$I$120,3,0)</f>
        <v>0.77214104728714072</v>
      </c>
      <c r="V1155" s="80">
        <f t="shared" si="267"/>
        <v>73093.466091762792</v>
      </c>
      <c r="W1155" s="80">
        <f t="shared" si="268"/>
        <v>244932.55800000002</v>
      </c>
      <c r="X1155" s="80">
        <f t="shared" si="269"/>
        <v>-171839.09190823723</v>
      </c>
      <c r="Y1155" s="120"/>
    </row>
    <row r="1156" spans="1:25">
      <c r="A1156" s="77">
        <v>1144</v>
      </c>
      <c r="B1156" s="79">
        <v>2</v>
      </c>
      <c r="C1156" s="78">
        <v>31</v>
      </c>
      <c r="D1156" s="78">
        <f t="shared" si="255"/>
        <v>55</v>
      </c>
      <c r="E1156" s="79">
        <f t="shared" si="256"/>
        <v>60</v>
      </c>
      <c r="F1156" s="79">
        <v>6</v>
      </c>
      <c r="G1156" s="79">
        <f t="shared" si="257"/>
        <v>24</v>
      </c>
      <c r="H1156" s="79">
        <f t="shared" si="258"/>
        <v>24</v>
      </c>
      <c r="I1156" s="80">
        <v>4315.17</v>
      </c>
      <c r="J1156" s="80">
        <f>'Fator aplicado no salr'!$I$33*I1156</f>
        <v>3814.713874667133</v>
      </c>
      <c r="K1156" s="79">
        <f t="shared" si="259"/>
        <v>24</v>
      </c>
      <c r="L1156" s="92">
        <f t="shared" si="260"/>
        <v>0.24697854833412852</v>
      </c>
      <c r="M1156" s="79">
        <f t="shared" si="261"/>
        <v>55</v>
      </c>
      <c r="N1156" s="79">
        <f>VLOOKUP(D1156,'IBGE 2014'!$A$9:$I$120,3,0)/VLOOKUP(C1156,'IBGE 2014'!$A$9:$I$120,3,0)</f>
        <v>0.91563764266816128</v>
      </c>
      <c r="O1156" s="79">
        <f>VLOOKUP(D1156,'IBGE 2014'!$A$9:$I$120,6,0)</f>
        <v>12.461864196915771</v>
      </c>
      <c r="P1156" s="80">
        <f t="shared" si="262"/>
        <v>139756.23994822393</v>
      </c>
      <c r="Q1156" s="80">
        <f t="shared" si="263"/>
        <v>289461.60360000003</v>
      </c>
      <c r="R1156" s="80">
        <f t="shared" si="264"/>
        <v>-149705.3636517761</v>
      </c>
      <c r="S1156" s="80">
        <f t="shared" si="265"/>
        <v>23</v>
      </c>
      <c r="T1156" s="80">
        <f t="shared" si="266"/>
        <v>0.26179726123417624</v>
      </c>
      <c r="U1156" s="80">
        <f>VLOOKUP(D1156,'IBGE 2014'!$A$9:$I$120,3,0)/VLOOKUP(C1156+1,'IBGE 2014'!$A$9:$I$120,3,0)</f>
        <v>0.91730772198042521</v>
      </c>
      <c r="V1156" s="80">
        <f t="shared" si="267"/>
        <v>148411.81757167127</v>
      </c>
      <c r="W1156" s="80">
        <f t="shared" si="268"/>
        <v>277400.70345000003</v>
      </c>
      <c r="X1156" s="80">
        <f t="shared" si="269"/>
        <v>-128988.88587832876</v>
      </c>
      <c r="Y1156" s="120"/>
    </row>
    <row r="1157" spans="1:25">
      <c r="A1157" s="77">
        <v>1145</v>
      </c>
      <c r="B1157" s="79">
        <v>2</v>
      </c>
      <c r="C1157" s="78">
        <v>34</v>
      </c>
      <c r="D1157" s="78">
        <f t="shared" si="255"/>
        <v>58</v>
      </c>
      <c r="E1157" s="79">
        <f t="shared" si="256"/>
        <v>60</v>
      </c>
      <c r="F1157" s="79">
        <v>6</v>
      </c>
      <c r="G1157" s="79">
        <f t="shared" si="257"/>
        <v>24</v>
      </c>
      <c r="H1157" s="79">
        <f t="shared" si="258"/>
        <v>24</v>
      </c>
      <c r="I1157" s="80">
        <v>3825.29</v>
      </c>
      <c r="J1157" s="80">
        <f>'Fator aplicado no salr'!$I$33*I1157</f>
        <v>3381.6481940747267</v>
      </c>
      <c r="K1157" s="79">
        <f t="shared" si="259"/>
        <v>24</v>
      </c>
      <c r="L1157" s="92">
        <f t="shared" si="260"/>
        <v>0.24697854833412852</v>
      </c>
      <c r="M1157" s="79">
        <f t="shared" si="261"/>
        <v>58</v>
      </c>
      <c r="N1157" s="79">
        <f>VLOOKUP(D1157,'IBGE 2014'!$A$9:$I$120,3,0)/VLOOKUP(C1157,'IBGE 2014'!$A$9:$I$120,3,0)</f>
        <v>0.897713175076848</v>
      </c>
      <c r="O1157" s="79">
        <f>VLOOKUP(D1157,'IBGE 2014'!$A$9:$I$120,6,0)</f>
        <v>11.890960856490537</v>
      </c>
      <c r="P1157" s="80">
        <f t="shared" si="262"/>
        <v>115900.56650995978</v>
      </c>
      <c r="Q1157" s="80">
        <f t="shared" si="263"/>
        <v>256600.45319999996</v>
      </c>
      <c r="R1157" s="80">
        <f t="shared" si="264"/>
        <v>-140699.88669004018</v>
      </c>
      <c r="S1157" s="80">
        <f t="shared" si="265"/>
        <v>23</v>
      </c>
      <c r="T1157" s="80">
        <f t="shared" si="266"/>
        <v>0.26179726123417624</v>
      </c>
      <c r="U1157" s="80">
        <f>VLOOKUP(D1157,'IBGE 2014'!$A$9:$I$120,3,0)/VLOOKUP(C1157+1,'IBGE 2014'!$A$9:$I$120,3,0)</f>
        <v>0.89950675429740024</v>
      </c>
      <c r="V1157" s="80">
        <f t="shared" si="267"/>
        <v>123100.05691662052</v>
      </c>
      <c r="W1157" s="80">
        <f t="shared" si="268"/>
        <v>245908.76764999997</v>
      </c>
      <c r="X1157" s="80">
        <f t="shared" si="269"/>
        <v>-122808.71073337944</v>
      </c>
      <c r="Y1157" s="120"/>
    </row>
    <row r="1158" spans="1:25">
      <c r="A1158" s="77">
        <v>1146</v>
      </c>
      <c r="B1158" s="79">
        <v>1</v>
      </c>
      <c r="C1158" s="78">
        <v>42</v>
      </c>
      <c r="D1158" s="78">
        <f t="shared" si="255"/>
        <v>70</v>
      </c>
      <c r="E1158" s="79">
        <f t="shared" si="256"/>
        <v>65</v>
      </c>
      <c r="F1158" s="79">
        <v>6</v>
      </c>
      <c r="G1158" s="79">
        <f t="shared" si="257"/>
        <v>29</v>
      </c>
      <c r="H1158" s="79">
        <f t="shared" si="258"/>
        <v>28</v>
      </c>
      <c r="I1158" s="80">
        <v>11333.58</v>
      </c>
      <c r="J1158" s="80">
        <f>'Fator aplicado no salr'!$I$33*I1158</f>
        <v>10019.156806255589</v>
      </c>
      <c r="K1158" s="79">
        <f t="shared" si="259"/>
        <v>28</v>
      </c>
      <c r="L1158" s="92">
        <f t="shared" si="260"/>
        <v>0.19563014309118829</v>
      </c>
      <c r="M1158" s="79">
        <f t="shared" si="261"/>
        <v>70</v>
      </c>
      <c r="N1158" s="79">
        <f>VLOOKUP(D1158,'IBGE 2014'!$A$9:$I$120,3,0)/VLOOKUP(C1158,'IBGE 2014'!$A$9:$I$120,3,0)</f>
        <v>0.76175627933743351</v>
      </c>
      <c r="O1158" s="79">
        <f>VLOOKUP(D1158,'IBGE 2014'!$A$9:$I$120,6,0)</f>
        <v>9.1340168195096396</v>
      </c>
      <c r="P1158" s="80">
        <f t="shared" si="262"/>
        <v>177291.59552087635</v>
      </c>
      <c r="Q1158" s="80">
        <f t="shared" si="263"/>
        <v>895101.68115070171</v>
      </c>
      <c r="R1158" s="80">
        <f t="shared" si="264"/>
        <v>-717810.08562982536</v>
      </c>
      <c r="S1158" s="80">
        <f t="shared" si="265"/>
        <v>27</v>
      </c>
      <c r="T1158" s="80">
        <f t="shared" si="266"/>
        <v>0.20736795167665964</v>
      </c>
      <c r="U1158" s="80">
        <f>VLOOKUP(D1158,'IBGE 2014'!$A$9:$I$120,3,0)/VLOOKUP(C1158+1,'IBGE 2014'!$A$9:$I$120,3,0)</f>
        <v>0.764061720155367</v>
      </c>
      <c r="V1158" s="80">
        <f t="shared" si="267"/>
        <v>188497.85505441314</v>
      </c>
      <c r="W1158" s="80">
        <f t="shared" si="268"/>
        <v>863938.56759791216</v>
      </c>
      <c r="X1158" s="80">
        <f t="shared" si="269"/>
        <v>-675440.71254349896</v>
      </c>
      <c r="Y1158" s="120"/>
    </row>
    <row r="1159" spans="1:25">
      <c r="A1159" s="77">
        <v>1147</v>
      </c>
      <c r="B1159" s="79">
        <v>2</v>
      </c>
      <c r="C1159" s="78">
        <v>38</v>
      </c>
      <c r="D1159" s="78">
        <f t="shared" si="255"/>
        <v>60</v>
      </c>
      <c r="E1159" s="79">
        <f t="shared" si="256"/>
        <v>60</v>
      </c>
      <c r="F1159" s="79">
        <v>6</v>
      </c>
      <c r="G1159" s="79">
        <f t="shared" si="257"/>
        <v>24</v>
      </c>
      <c r="H1159" s="79">
        <f t="shared" si="258"/>
        <v>22</v>
      </c>
      <c r="I1159" s="80">
        <v>1004.24</v>
      </c>
      <c r="J1159" s="80">
        <f>'Fator aplicado no salr'!$I$33*I1159</f>
        <v>887.77226887833433</v>
      </c>
      <c r="K1159" s="79">
        <f t="shared" si="259"/>
        <v>22</v>
      </c>
      <c r="L1159" s="92">
        <f t="shared" si="260"/>
        <v>0.27750509690822689</v>
      </c>
      <c r="M1159" s="79">
        <f t="shared" si="261"/>
        <v>60</v>
      </c>
      <c r="N1159" s="79">
        <f>VLOOKUP(D1159,'IBGE 2014'!$A$9:$I$120,3,0)/VLOOKUP(C1159,'IBGE 2014'!$A$9:$I$120,3,0)</f>
        <v>0.88728540130642519</v>
      </c>
      <c r="O1159" s="79">
        <f>VLOOKUP(D1159,'IBGE 2014'!$A$9:$I$120,6,0)</f>
        <v>11.482229001501651</v>
      </c>
      <c r="P1159" s="80">
        <f t="shared" si="262"/>
        <v>32629.125299474465</v>
      </c>
      <c r="Q1159" s="80">
        <f t="shared" si="263"/>
        <v>61750.717599999996</v>
      </c>
      <c r="R1159" s="80">
        <f t="shared" si="264"/>
        <v>-29121.592300525532</v>
      </c>
      <c r="S1159" s="80">
        <f t="shared" si="265"/>
        <v>21</v>
      </c>
      <c r="T1159" s="80">
        <f t="shared" si="266"/>
        <v>0.29415540272272056</v>
      </c>
      <c r="U1159" s="80">
        <f>VLOOKUP(D1159,'IBGE 2014'!$A$9:$I$120,3,0)/VLOOKUP(C1159+1,'IBGE 2014'!$A$9:$I$120,3,0)</f>
        <v>0.88939133636457135</v>
      </c>
      <c r="V1159" s="80">
        <f t="shared" si="267"/>
        <v>34668.96332395939</v>
      </c>
      <c r="W1159" s="80">
        <f t="shared" si="268"/>
        <v>58943.866799999996</v>
      </c>
      <c r="X1159" s="80">
        <f t="shared" si="269"/>
        <v>-24274.903476040607</v>
      </c>
      <c r="Y1159" s="120"/>
    </row>
    <row r="1160" spans="1:25">
      <c r="A1160" s="77">
        <v>1148</v>
      </c>
      <c r="B1160" s="79">
        <v>1</v>
      </c>
      <c r="C1160" s="78">
        <v>34</v>
      </c>
      <c r="D1160" s="78">
        <f t="shared" si="255"/>
        <v>63</v>
      </c>
      <c r="E1160" s="79">
        <f t="shared" si="256"/>
        <v>65</v>
      </c>
      <c r="F1160" s="79">
        <v>6</v>
      </c>
      <c r="G1160" s="79">
        <f t="shared" si="257"/>
        <v>29</v>
      </c>
      <c r="H1160" s="79">
        <f t="shared" si="258"/>
        <v>29</v>
      </c>
      <c r="I1160" s="80">
        <v>1004.24</v>
      </c>
      <c r="J1160" s="80">
        <f>'Fator aplicado no salr'!$I$33*I1160</f>
        <v>887.77226887833433</v>
      </c>
      <c r="K1160" s="79">
        <f t="shared" si="259"/>
        <v>29</v>
      </c>
      <c r="L1160" s="92">
        <f t="shared" si="260"/>
        <v>0.18455673876527198</v>
      </c>
      <c r="M1160" s="79">
        <f t="shared" si="261"/>
        <v>63</v>
      </c>
      <c r="N1160" s="79">
        <f>VLOOKUP(D1160,'IBGE 2014'!$A$9:$I$120,3,0)/VLOOKUP(C1160,'IBGE 2014'!$A$9:$I$120,3,0)</f>
        <v>0.84861078160723036</v>
      </c>
      <c r="O1160" s="79">
        <f>VLOOKUP(D1160,'IBGE 2014'!$A$9:$I$120,6,0)</f>
        <v>10.825249101319233</v>
      </c>
      <c r="P1160" s="80">
        <f t="shared" si="262"/>
        <v>19566.866345966722</v>
      </c>
      <c r="Q1160" s="80">
        <f t="shared" si="263"/>
        <v>81398.67319999999</v>
      </c>
      <c r="R1160" s="80">
        <f t="shared" si="264"/>
        <v>-61831.806854033268</v>
      </c>
      <c r="S1160" s="80">
        <f t="shared" si="265"/>
        <v>28</v>
      </c>
      <c r="T1160" s="80">
        <f t="shared" si="266"/>
        <v>0.19563014309118829</v>
      </c>
      <c r="U1160" s="80">
        <f>VLOOKUP(D1160,'IBGE 2014'!$A$9:$I$120,3,0)/VLOOKUP(C1160+1,'IBGE 2014'!$A$9:$I$120,3,0)</f>
        <v>0.85030625707365315</v>
      </c>
      <c r="V1160" s="80">
        <f t="shared" si="267"/>
        <v>20782.317407063088</v>
      </c>
      <c r="W1160" s="80">
        <f t="shared" si="268"/>
        <v>78591.82239999999</v>
      </c>
      <c r="X1160" s="80">
        <f t="shared" si="269"/>
        <v>-57809.504992936898</v>
      </c>
      <c r="Y1160" s="120"/>
    </row>
    <row r="1161" spans="1:25">
      <c r="A1161" s="77">
        <v>1149</v>
      </c>
      <c r="B1161" s="79">
        <v>1</v>
      </c>
      <c r="C1161" s="78">
        <v>36</v>
      </c>
      <c r="D1161" s="78">
        <f t="shared" si="255"/>
        <v>65</v>
      </c>
      <c r="E1161" s="79">
        <f t="shared" si="256"/>
        <v>65</v>
      </c>
      <c r="F1161" s="79">
        <v>6</v>
      </c>
      <c r="G1161" s="79">
        <f t="shared" si="257"/>
        <v>29</v>
      </c>
      <c r="H1161" s="79">
        <f t="shared" si="258"/>
        <v>29</v>
      </c>
      <c r="I1161" s="80">
        <v>1004.24</v>
      </c>
      <c r="J1161" s="80">
        <f>'Fator aplicado no salr'!$I$33*I1161</f>
        <v>887.77226887833433</v>
      </c>
      <c r="K1161" s="79">
        <f t="shared" si="259"/>
        <v>29</v>
      </c>
      <c r="L1161" s="92">
        <f t="shared" si="260"/>
        <v>0.18455673876527198</v>
      </c>
      <c r="M1161" s="79">
        <f t="shared" si="261"/>
        <v>65</v>
      </c>
      <c r="N1161" s="79">
        <f>VLOOKUP(D1161,'IBGE 2014'!$A$9:$I$120,3,0)/VLOOKUP(C1161,'IBGE 2014'!$A$9:$I$120,3,0)</f>
        <v>0.82760631522705153</v>
      </c>
      <c r="O1161" s="79">
        <f>VLOOKUP(D1161,'IBGE 2014'!$A$9:$I$120,6,0)</f>
        <v>10.361611814973374</v>
      </c>
      <c r="P1161" s="80">
        <f t="shared" si="262"/>
        <v>18265.263780128182</v>
      </c>
      <c r="Q1161" s="80">
        <f t="shared" si="263"/>
        <v>81398.67319999999</v>
      </c>
      <c r="R1161" s="80">
        <f t="shared" si="264"/>
        <v>-63133.409419871808</v>
      </c>
      <c r="S1161" s="80">
        <f t="shared" si="265"/>
        <v>28</v>
      </c>
      <c r="T1161" s="80">
        <f t="shared" si="266"/>
        <v>0.19563014309118829</v>
      </c>
      <c r="U1161" s="80">
        <f>VLOOKUP(D1161,'IBGE 2014'!$A$9:$I$120,3,0)/VLOOKUP(C1161+1,'IBGE 2014'!$A$9:$I$120,3,0)</f>
        <v>0.82938992235441167</v>
      </c>
      <c r="V1161" s="80">
        <f t="shared" si="267"/>
        <v>19402.90565143996</v>
      </c>
      <c r="W1161" s="80">
        <f t="shared" si="268"/>
        <v>78591.82239999999</v>
      </c>
      <c r="X1161" s="80">
        <f t="shared" si="269"/>
        <v>-59188.916748560034</v>
      </c>
      <c r="Y1161" s="120"/>
    </row>
    <row r="1162" spans="1:25">
      <c r="A1162" s="77">
        <v>1150</v>
      </c>
      <c r="B1162" s="79">
        <v>1</v>
      </c>
      <c r="C1162" s="78">
        <v>34</v>
      </c>
      <c r="D1162" s="78">
        <f t="shared" si="255"/>
        <v>63</v>
      </c>
      <c r="E1162" s="79">
        <f t="shared" si="256"/>
        <v>65</v>
      </c>
      <c r="F1162" s="79">
        <v>6</v>
      </c>
      <c r="G1162" s="79">
        <f t="shared" si="257"/>
        <v>29</v>
      </c>
      <c r="H1162" s="79">
        <f t="shared" si="258"/>
        <v>29</v>
      </c>
      <c r="I1162" s="80">
        <v>1004.24</v>
      </c>
      <c r="J1162" s="80">
        <f>'Fator aplicado no salr'!$I$33*I1162</f>
        <v>887.77226887833433</v>
      </c>
      <c r="K1162" s="79">
        <f t="shared" si="259"/>
        <v>29</v>
      </c>
      <c r="L1162" s="92">
        <f t="shared" si="260"/>
        <v>0.18455673876527198</v>
      </c>
      <c r="M1162" s="79">
        <f t="shared" si="261"/>
        <v>63</v>
      </c>
      <c r="N1162" s="79">
        <f>VLOOKUP(D1162,'IBGE 2014'!$A$9:$I$120,3,0)/VLOOKUP(C1162,'IBGE 2014'!$A$9:$I$120,3,0)</f>
        <v>0.84861078160723036</v>
      </c>
      <c r="O1162" s="79">
        <f>VLOOKUP(D1162,'IBGE 2014'!$A$9:$I$120,6,0)</f>
        <v>10.825249101319233</v>
      </c>
      <c r="P1162" s="80">
        <f t="shared" si="262"/>
        <v>19566.866345966722</v>
      </c>
      <c r="Q1162" s="80">
        <f t="shared" si="263"/>
        <v>81398.67319999999</v>
      </c>
      <c r="R1162" s="80">
        <f t="shared" si="264"/>
        <v>-61831.806854033268</v>
      </c>
      <c r="S1162" s="80">
        <f t="shared" si="265"/>
        <v>28</v>
      </c>
      <c r="T1162" s="80">
        <f t="shared" si="266"/>
        <v>0.19563014309118829</v>
      </c>
      <c r="U1162" s="80">
        <f>VLOOKUP(D1162,'IBGE 2014'!$A$9:$I$120,3,0)/VLOOKUP(C1162+1,'IBGE 2014'!$A$9:$I$120,3,0)</f>
        <v>0.85030625707365315</v>
      </c>
      <c r="V1162" s="80">
        <f t="shared" si="267"/>
        <v>20782.317407063088</v>
      </c>
      <c r="W1162" s="80">
        <f t="shared" si="268"/>
        <v>78591.82239999999</v>
      </c>
      <c r="X1162" s="80">
        <f t="shared" si="269"/>
        <v>-57809.504992936898</v>
      </c>
      <c r="Y1162" s="120"/>
    </row>
    <row r="1163" spans="1:25">
      <c r="A1163" s="77">
        <v>1151</v>
      </c>
      <c r="B1163" s="79">
        <v>2</v>
      </c>
      <c r="C1163" s="78">
        <v>40</v>
      </c>
      <c r="D1163" s="78">
        <f t="shared" si="255"/>
        <v>60</v>
      </c>
      <c r="E1163" s="79">
        <f t="shared" si="256"/>
        <v>60</v>
      </c>
      <c r="F1163" s="79">
        <v>6</v>
      </c>
      <c r="G1163" s="79">
        <f t="shared" si="257"/>
        <v>24</v>
      </c>
      <c r="H1163" s="79">
        <f t="shared" si="258"/>
        <v>20</v>
      </c>
      <c r="I1163" s="80">
        <v>1399.32</v>
      </c>
      <c r="J1163" s="80">
        <f>'Fator aplicado no salr'!$I$33*I1163</f>
        <v>1237.032473598772</v>
      </c>
      <c r="K1163" s="79">
        <f t="shared" si="259"/>
        <v>20</v>
      </c>
      <c r="L1163" s="92">
        <f t="shared" si="260"/>
        <v>0.31180472688608379</v>
      </c>
      <c r="M1163" s="79">
        <f t="shared" si="261"/>
        <v>60</v>
      </c>
      <c r="N1163" s="79">
        <f>VLOOKUP(D1163,'IBGE 2014'!$A$9:$I$120,3,0)/VLOOKUP(C1163,'IBGE 2014'!$A$9:$I$120,3,0)</f>
        <v>0.89162310837551761</v>
      </c>
      <c r="O1163" s="79">
        <f>VLOOKUP(D1163,'IBGE 2014'!$A$9:$I$120,6,0)</f>
        <v>11.482229001501651</v>
      </c>
      <c r="P1163" s="80">
        <f t="shared" si="262"/>
        <v>51335.130144667935</v>
      </c>
      <c r="Q1163" s="80">
        <f t="shared" si="263"/>
        <v>78221.987999999998</v>
      </c>
      <c r="R1163" s="80">
        <f t="shared" si="264"/>
        <v>-26886.857855332062</v>
      </c>
      <c r="S1163" s="80">
        <f t="shared" si="265"/>
        <v>19</v>
      </c>
      <c r="T1163" s="80">
        <f t="shared" si="266"/>
        <v>0.33051301049924886</v>
      </c>
      <c r="U1163" s="80">
        <f>VLOOKUP(D1163,'IBGE 2014'!$A$9:$I$120,3,0)/VLOOKUP(C1163+1,'IBGE 2014'!$A$9:$I$120,3,0)</f>
        <v>0.8939954596892854</v>
      </c>
      <c r="V1163" s="80">
        <f t="shared" si="267"/>
        <v>54560.021169524196</v>
      </c>
      <c r="W1163" s="80">
        <f t="shared" si="268"/>
        <v>74310.888599999991</v>
      </c>
      <c r="X1163" s="80">
        <f t="shared" si="269"/>
        <v>-19750.867430475795</v>
      </c>
      <c r="Y1163" s="120"/>
    </row>
    <row r="1164" spans="1:25">
      <c r="A1164" s="77">
        <v>1152</v>
      </c>
      <c r="B1164" s="79">
        <v>1</v>
      </c>
      <c r="C1164" s="78">
        <v>28</v>
      </c>
      <c r="D1164" s="78">
        <f t="shared" si="255"/>
        <v>60</v>
      </c>
      <c r="E1164" s="79">
        <f t="shared" si="256"/>
        <v>65</v>
      </c>
      <c r="F1164" s="79">
        <v>6</v>
      </c>
      <c r="G1164" s="79">
        <f t="shared" si="257"/>
        <v>29</v>
      </c>
      <c r="H1164" s="79">
        <f t="shared" si="258"/>
        <v>32</v>
      </c>
      <c r="I1164" s="80">
        <v>1399.32</v>
      </c>
      <c r="J1164" s="80">
        <f>'Fator aplicado no salr'!$I$33*I1164</f>
        <v>1237.032473598772</v>
      </c>
      <c r="K1164" s="79">
        <f t="shared" si="259"/>
        <v>32</v>
      </c>
      <c r="L1164" s="92">
        <f t="shared" si="260"/>
        <v>0.15495739668087741</v>
      </c>
      <c r="M1164" s="79">
        <f t="shared" si="261"/>
        <v>60</v>
      </c>
      <c r="N1164" s="79">
        <f>VLOOKUP(D1164,'IBGE 2014'!$A$9:$I$120,3,0)/VLOOKUP(C1164,'IBGE 2014'!$A$9:$I$120,3,0)</f>
        <v>0.87036035316906168</v>
      </c>
      <c r="O1164" s="79">
        <f>VLOOKUP(D1164,'IBGE 2014'!$A$9:$I$120,6,0)</f>
        <v>11.482229001501651</v>
      </c>
      <c r="P1164" s="80">
        <f t="shared" si="262"/>
        <v>24903.59633961783</v>
      </c>
      <c r="Q1164" s="80">
        <f t="shared" si="263"/>
        <v>125155.18079999999</v>
      </c>
      <c r="R1164" s="80">
        <f t="shared" si="264"/>
        <v>-100251.58446038216</v>
      </c>
      <c r="S1164" s="80">
        <f t="shared" si="265"/>
        <v>31</v>
      </c>
      <c r="T1164" s="80">
        <f t="shared" si="266"/>
        <v>0.16425484048173006</v>
      </c>
      <c r="U1164" s="80">
        <f>VLOOKUP(D1164,'IBGE 2014'!$A$9:$I$120,3,0)/VLOOKUP(C1164+1,'IBGE 2014'!$A$9:$I$120,3,0)</f>
        <v>0.87181489555752378</v>
      </c>
      <c r="V1164" s="80">
        <f t="shared" si="267"/>
        <v>26441.928027333033</v>
      </c>
      <c r="W1164" s="80">
        <f t="shared" si="268"/>
        <v>121244.08139999998</v>
      </c>
      <c r="X1164" s="80">
        <f t="shared" si="269"/>
        <v>-94802.153372666944</v>
      </c>
      <c r="Y1164" s="120"/>
    </row>
    <row r="1165" spans="1:25">
      <c r="A1165" s="77">
        <v>1153</v>
      </c>
      <c r="B1165" s="79">
        <v>1</v>
      </c>
      <c r="C1165" s="78">
        <v>40</v>
      </c>
      <c r="D1165" s="78">
        <f t="shared" si="255"/>
        <v>65</v>
      </c>
      <c r="E1165" s="79">
        <f t="shared" si="256"/>
        <v>65</v>
      </c>
      <c r="F1165" s="79">
        <v>6</v>
      </c>
      <c r="G1165" s="79">
        <f t="shared" si="257"/>
        <v>29</v>
      </c>
      <c r="H1165" s="79">
        <f t="shared" si="258"/>
        <v>25</v>
      </c>
      <c r="I1165" s="80">
        <v>1399.32</v>
      </c>
      <c r="J1165" s="80">
        <f>'Fator aplicado no salr'!$I$33*I1165</f>
        <v>1237.032473598772</v>
      </c>
      <c r="K1165" s="79">
        <f t="shared" si="259"/>
        <v>25</v>
      </c>
      <c r="L1165" s="92">
        <f t="shared" si="260"/>
        <v>0.23299863050389483</v>
      </c>
      <c r="M1165" s="79">
        <f t="shared" si="261"/>
        <v>65</v>
      </c>
      <c r="N1165" s="79">
        <f>VLOOKUP(D1165,'IBGE 2014'!$A$9:$I$120,3,0)/VLOOKUP(C1165,'IBGE 2014'!$A$9:$I$120,3,0)</f>
        <v>0.83532461266945157</v>
      </c>
      <c r="O1165" s="79">
        <f>VLOOKUP(D1165,'IBGE 2014'!$A$9:$I$120,6,0)</f>
        <v>10.361611814973374</v>
      </c>
      <c r="P1165" s="80">
        <f t="shared" si="262"/>
        <v>32431.005745887214</v>
      </c>
      <c r="Q1165" s="80">
        <f t="shared" si="263"/>
        <v>97777.484999999986</v>
      </c>
      <c r="R1165" s="80">
        <f t="shared" si="264"/>
        <v>-65346.479254112768</v>
      </c>
      <c r="S1165" s="80">
        <f t="shared" si="265"/>
        <v>24</v>
      </c>
      <c r="T1165" s="80">
        <f t="shared" si="266"/>
        <v>0.24697854833412852</v>
      </c>
      <c r="U1165" s="80">
        <f>VLOOKUP(D1165,'IBGE 2014'!$A$9:$I$120,3,0)/VLOOKUP(C1165+1,'IBGE 2014'!$A$9:$I$120,3,0)</f>
        <v>0.83754716996263279</v>
      </c>
      <c r="V1165" s="80">
        <f t="shared" si="267"/>
        <v>34468.332992594056</v>
      </c>
      <c r="W1165" s="80">
        <f t="shared" si="268"/>
        <v>93866.385599999994</v>
      </c>
      <c r="X1165" s="80">
        <f t="shared" si="269"/>
        <v>-59398.052607405938</v>
      </c>
      <c r="Y1165" s="120"/>
    </row>
    <row r="1166" spans="1:25">
      <c r="A1166" s="77">
        <v>1154</v>
      </c>
      <c r="B1166" s="79">
        <v>1</v>
      </c>
      <c r="C1166" s="78">
        <v>32</v>
      </c>
      <c r="D1166" s="78">
        <f t="shared" ref="D1166:D1229" si="270">IF(IF(C1166+G1166&gt;70,70,IF(C1166+G1166&lt;E1166,IF(B1166=1,IF(C1166+G1166&lt;60,60,C1166+G1166),IF(C1166+G1166&lt;55,55,C1166+G1166)),E1166))&lt;C1166,C1166,IF(C1166+G1166&gt;70,70,IF(C1166+G1166&lt;E1166,IF(B1166=1,IF(C1166+G1166&lt;60,60,C1166+G1166),IF(C1166+G1166&lt;55,55,C1166+G1166)),E1166)))</f>
        <v>61</v>
      </c>
      <c r="E1166" s="79">
        <f t="shared" ref="E1166:E1229" si="271">IF(B1166=1,65,60)</f>
        <v>65</v>
      </c>
      <c r="F1166" s="79">
        <v>6</v>
      </c>
      <c r="G1166" s="79">
        <f t="shared" ref="G1166:G1229" si="272">IF(B1166=1,IF(35-F1166&lt;=1,1,35-F1166),IF(30-F1166&lt;=1,1,30-F1166))</f>
        <v>29</v>
      </c>
      <c r="H1166" s="79">
        <f t="shared" ref="H1166:H1229" si="273">D1166-C1166</f>
        <v>29</v>
      </c>
      <c r="I1166" s="80">
        <v>1399.32</v>
      </c>
      <c r="J1166" s="80">
        <f>'Fator aplicado no salr'!$I$33*I1166</f>
        <v>1237.032473598772</v>
      </c>
      <c r="K1166" s="79">
        <f t="shared" ref="K1166:K1229" si="274">H1166</f>
        <v>29</v>
      </c>
      <c r="L1166" s="92">
        <f t="shared" ref="L1166:L1229" si="275">(1/(1+$F$6))^K1166</f>
        <v>0.18455673876527198</v>
      </c>
      <c r="M1166" s="79">
        <f t="shared" ref="M1166:M1229" si="276">D1166</f>
        <v>61</v>
      </c>
      <c r="N1166" s="79">
        <f>VLOOKUP(D1166,'IBGE 2014'!$A$9:$I$120,3,0)/VLOOKUP(C1166,'IBGE 2014'!$A$9:$I$120,3,0)</f>
        <v>0.86671816855699424</v>
      </c>
      <c r="O1166" s="79">
        <f>VLOOKUP(D1166,'IBGE 2014'!$A$9:$I$120,6,0)</f>
        <v>11.26894206432668</v>
      </c>
      <c r="P1166" s="80">
        <f t="shared" ref="P1166:P1229" si="277">J1166*L1166*N1166*O1166*13</f>
        <v>28987.810049149801</v>
      </c>
      <c r="Q1166" s="80">
        <f t="shared" ref="Q1166:Q1229" si="278">0.215*I1166*13*H1166+IF(J1166&gt;5839.45,0.11*(J1166-5839.45)*O1166*N1166*L1166*13,0)</f>
        <v>113421.88259999998</v>
      </c>
      <c r="R1166" s="80">
        <f t="shared" ref="R1166:R1229" si="279">P1166-Q1166</f>
        <v>-84434.072550850178</v>
      </c>
      <c r="S1166" s="80">
        <f t="shared" ref="S1166:S1229" si="280">IF(K1166=0,0,K1166-1)</f>
        <v>28</v>
      </c>
      <c r="T1166" s="80">
        <f t="shared" ref="T1166:T1229" si="281">(1/(1+$F$6))^S1166</f>
        <v>0.19563014309118829</v>
      </c>
      <c r="U1166" s="80">
        <f>VLOOKUP(D1166,'IBGE 2014'!$A$9:$I$120,3,0)/VLOOKUP(C1166+1,'IBGE 2014'!$A$9:$I$120,3,0)</f>
        <v>0.86834718456167514</v>
      </c>
      <c r="V1166" s="80">
        <f t="shared" ref="V1166:V1229" si="282">J1166*T1166*U1166*13*O1166</f>
        <v>30784.830877351778</v>
      </c>
      <c r="W1166" s="80">
        <f t="shared" ref="W1166:W1229" si="283">0.215*I1166*13*S1166+IF(J1166&gt;5839.45,0.11*(J1166-5839.45)*O1166*U1166*T1166*13,0)</f>
        <v>109510.78319999999</v>
      </c>
      <c r="X1166" s="80">
        <f t="shared" ref="X1166:X1229" si="284">V1166-W1166</f>
        <v>-78725.952322648212</v>
      </c>
      <c r="Y1166" s="120"/>
    </row>
    <row r="1167" spans="1:25">
      <c r="A1167" s="77">
        <v>1155</v>
      </c>
      <c r="B1167" s="79">
        <v>1</v>
      </c>
      <c r="C1167" s="78">
        <v>33</v>
      </c>
      <c r="D1167" s="78">
        <f t="shared" si="270"/>
        <v>62</v>
      </c>
      <c r="E1167" s="79">
        <f t="shared" si="271"/>
        <v>65</v>
      </c>
      <c r="F1167" s="79">
        <v>6</v>
      </c>
      <c r="G1167" s="79">
        <f t="shared" si="272"/>
        <v>29</v>
      </c>
      <c r="H1167" s="79">
        <f t="shared" si="273"/>
        <v>29</v>
      </c>
      <c r="I1167" s="80">
        <v>1399.32</v>
      </c>
      <c r="J1167" s="80">
        <f>'Fator aplicado no salr'!$I$33*I1167</f>
        <v>1237.032473598772</v>
      </c>
      <c r="K1167" s="79">
        <f t="shared" si="274"/>
        <v>29</v>
      </c>
      <c r="L1167" s="92">
        <f t="shared" si="275"/>
        <v>0.18455673876527198</v>
      </c>
      <c r="M1167" s="79">
        <f t="shared" si="276"/>
        <v>62</v>
      </c>
      <c r="N1167" s="79">
        <f>VLOOKUP(D1167,'IBGE 2014'!$A$9:$I$120,3,0)/VLOOKUP(C1167,'IBGE 2014'!$A$9:$I$120,3,0)</f>
        <v>0.85799055822759585</v>
      </c>
      <c r="O1167" s="79">
        <f>VLOOKUP(D1167,'IBGE 2014'!$A$9:$I$120,6,0)</f>
        <v>11.049834511016218</v>
      </c>
      <c r="P1167" s="80">
        <f t="shared" si="277"/>
        <v>28137.962250008033</v>
      </c>
      <c r="Q1167" s="80">
        <f t="shared" si="278"/>
        <v>113421.88259999998</v>
      </c>
      <c r="R1167" s="80">
        <f t="shared" si="279"/>
        <v>-85283.920349991953</v>
      </c>
      <c r="S1167" s="80">
        <f t="shared" si="280"/>
        <v>28</v>
      </c>
      <c r="T1167" s="80">
        <f t="shared" si="281"/>
        <v>0.19563014309118829</v>
      </c>
      <c r="U1167" s="80">
        <f>VLOOKUP(D1167,'IBGE 2014'!$A$9:$I$120,3,0)/VLOOKUP(C1167+1,'IBGE 2014'!$A$9:$I$120,3,0)</f>
        <v>0.85965201393754076</v>
      </c>
      <c r="V1167" s="80">
        <f t="shared" si="282"/>
        <v>29883.997003724016</v>
      </c>
      <c r="W1167" s="80">
        <f t="shared" si="283"/>
        <v>109510.78319999999</v>
      </c>
      <c r="X1167" s="80">
        <f t="shared" si="284"/>
        <v>-79626.786196275978</v>
      </c>
      <c r="Y1167" s="120"/>
    </row>
    <row r="1168" spans="1:25">
      <c r="A1168" s="77">
        <v>1156</v>
      </c>
      <c r="B1168" s="79">
        <v>1</v>
      </c>
      <c r="C1168" s="78">
        <v>31</v>
      </c>
      <c r="D1168" s="78">
        <f t="shared" si="270"/>
        <v>60</v>
      </c>
      <c r="E1168" s="79">
        <f t="shared" si="271"/>
        <v>65</v>
      </c>
      <c r="F1168" s="79">
        <v>6</v>
      </c>
      <c r="G1168" s="79">
        <f t="shared" si="272"/>
        <v>29</v>
      </c>
      <c r="H1168" s="79">
        <f t="shared" si="273"/>
        <v>29</v>
      </c>
      <c r="I1168" s="80">
        <v>1399.32</v>
      </c>
      <c r="J1168" s="80">
        <f>'Fator aplicado no salr'!$I$33*I1168</f>
        <v>1237.032473598772</v>
      </c>
      <c r="K1168" s="79">
        <f t="shared" si="274"/>
        <v>29</v>
      </c>
      <c r="L1168" s="92">
        <f t="shared" si="275"/>
        <v>0.18455673876527198</v>
      </c>
      <c r="M1168" s="79">
        <f t="shared" si="276"/>
        <v>60</v>
      </c>
      <c r="N1168" s="79">
        <f>VLOOKUP(D1168,'IBGE 2014'!$A$9:$I$120,3,0)/VLOOKUP(C1168,'IBGE 2014'!$A$9:$I$120,3,0)</f>
        <v>0.87485907981363831</v>
      </c>
      <c r="O1168" s="79">
        <f>VLOOKUP(D1168,'IBGE 2014'!$A$9:$I$120,6,0)</f>
        <v>11.482229001501651</v>
      </c>
      <c r="P1168" s="80">
        <f t="shared" si="277"/>
        <v>29813.891587077069</v>
      </c>
      <c r="Q1168" s="80">
        <f t="shared" si="278"/>
        <v>113421.88259999998</v>
      </c>
      <c r="R1168" s="80">
        <f t="shared" si="279"/>
        <v>-83607.99101292291</v>
      </c>
      <c r="S1168" s="80">
        <f t="shared" si="280"/>
        <v>28</v>
      </c>
      <c r="T1168" s="80">
        <f t="shared" si="281"/>
        <v>0.19563014309118829</v>
      </c>
      <c r="U1168" s="80">
        <f>VLOOKUP(D1168,'IBGE 2014'!$A$9:$I$120,3,0)/VLOOKUP(C1168+1,'IBGE 2014'!$A$9:$I$120,3,0)</f>
        <v>0.8764547809756017</v>
      </c>
      <c r="V1168" s="80">
        <f t="shared" si="282"/>
        <v>31660.366942915156</v>
      </c>
      <c r="W1168" s="80">
        <f t="shared" si="283"/>
        <v>109510.78319999999</v>
      </c>
      <c r="X1168" s="80">
        <f t="shared" si="284"/>
        <v>-77850.416257084842</v>
      </c>
      <c r="Y1168" s="120"/>
    </row>
    <row r="1169" spans="1:25">
      <c r="A1169" s="77">
        <v>1157</v>
      </c>
      <c r="B1169" s="79">
        <v>1</v>
      </c>
      <c r="C1169" s="78">
        <v>38</v>
      </c>
      <c r="D1169" s="78">
        <f t="shared" si="270"/>
        <v>65</v>
      </c>
      <c r="E1169" s="79">
        <f t="shared" si="271"/>
        <v>65</v>
      </c>
      <c r="F1169" s="79">
        <v>6</v>
      </c>
      <c r="G1169" s="79">
        <f t="shared" si="272"/>
        <v>29</v>
      </c>
      <c r="H1169" s="79">
        <f t="shared" si="273"/>
        <v>27</v>
      </c>
      <c r="I1169" s="80">
        <v>1399.32</v>
      </c>
      <c r="J1169" s="80">
        <f>'Fator aplicado no salr'!$I$33*I1169</f>
        <v>1237.032473598772</v>
      </c>
      <c r="K1169" s="79">
        <f t="shared" si="274"/>
        <v>27</v>
      </c>
      <c r="L1169" s="92">
        <f t="shared" si="275"/>
        <v>0.20736795167665964</v>
      </c>
      <c r="M1169" s="79">
        <f t="shared" si="276"/>
        <v>65</v>
      </c>
      <c r="N1169" s="79">
        <f>VLOOKUP(D1169,'IBGE 2014'!$A$9:$I$120,3,0)/VLOOKUP(C1169,'IBGE 2014'!$A$9:$I$120,3,0)</f>
        <v>0.83126079529714858</v>
      </c>
      <c r="O1169" s="79">
        <f>VLOOKUP(D1169,'IBGE 2014'!$A$9:$I$120,6,0)</f>
        <v>10.361611814973374</v>
      </c>
      <c r="P1169" s="80">
        <f t="shared" si="277"/>
        <v>28723.060105309432</v>
      </c>
      <c r="Q1169" s="80">
        <f t="shared" si="278"/>
        <v>105599.68379999998</v>
      </c>
      <c r="R1169" s="80">
        <f t="shared" si="279"/>
        <v>-76876.623694690556</v>
      </c>
      <c r="S1169" s="80">
        <f t="shared" si="280"/>
        <v>26</v>
      </c>
      <c r="T1169" s="80">
        <f t="shared" si="281"/>
        <v>0.21981002877725925</v>
      </c>
      <c r="U1169" s="80">
        <f>VLOOKUP(D1169,'IBGE 2014'!$A$9:$I$120,3,0)/VLOOKUP(C1169+1,'IBGE 2014'!$A$9:$I$120,3,0)</f>
        <v>0.83323375827918489</v>
      </c>
      <c r="V1169" s="80">
        <f t="shared" si="282"/>
        <v>30518.707081580658</v>
      </c>
      <c r="W1169" s="80">
        <f t="shared" si="283"/>
        <v>101688.58439999999</v>
      </c>
      <c r="X1169" s="80">
        <f t="shared" si="284"/>
        <v>-71169.877318419341</v>
      </c>
      <c r="Y1169" s="120"/>
    </row>
    <row r="1170" spans="1:25">
      <c r="A1170" s="77">
        <v>1158</v>
      </c>
      <c r="B1170" s="79">
        <v>2</v>
      </c>
      <c r="C1170" s="78">
        <v>42</v>
      </c>
      <c r="D1170" s="78">
        <f t="shared" si="270"/>
        <v>60</v>
      </c>
      <c r="E1170" s="79">
        <f t="shared" si="271"/>
        <v>60</v>
      </c>
      <c r="F1170" s="79">
        <v>6</v>
      </c>
      <c r="G1170" s="79">
        <f t="shared" si="272"/>
        <v>24</v>
      </c>
      <c r="H1170" s="79">
        <f t="shared" si="273"/>
        <v>18</v>
      </c>
      <c r="I1170" s="80">
        <v>1399.32</v>
      </c>
      <c r="J1170" s="80">
        <f>'Fator aplicado no salr'!$I$33*I1170</f>
        <v>1237.032473598772</v>
      </c>
      <c r="K1170" s="79">
        <f t="shared" si="274"/>
        <v>18</v>
      </c>
      <c r="L1170" s="92">
        <f t="shared" si="275"/>
        <v>0.35034379112920383</v>
      </c>
      <c r="M1170" s="79">
        <f t="shared" si="276"/>
        <v>60</v>
      </c>
      <c r="N1170" s="79">
        <f>VLOOKUP(D1170,'IBGE 2014'!$A$9:$I$120,3,0)/VLOOKUP(C1170,'IBGE 2014'!$A$9:$I$120,3,0)</f>
        <v>0.89652605914239569</v>
      </c>
      <c r="O1170" s="79">
        <f>VLOOKUP(D1170,'IBGE 2014'!$A$9:$I$120,6,0)</f>
        <v>11.482229001501651</v>
      </c>
      <c r="P1170" s="80">
        <f t="shared" si="277"/>
        <v>57997.329907928375</v>
      </c>
      <c r="Q1170" s="80">
        <f t="shared" si="278"/>
        <v>70399.789199999999</v>
      </c>
      <c r="R1170" s="80">
        <f t="shared" si="279"/>
        <v>-12402.459292071624</v>
      </c>
      <c r="S1170" s="80">
        <f t="shared" si="280"/>
        <v>17</v>
      </c>
      <c r="T1170" s="80">
        <f t="shared" si="281"/>
        <v>0.37136441859695613</v>
      </c>
      <c r="U1170" s="80">
        <f>VLOOKUP(D1170,'IBGE 2014'!$A$9:$I$120,3,0)/VLOOKUP(C1170+1,'IBGE 2014'!$A$9:$I$120,3,0)</f>
        <v>0.89923937812269428</v>
      </c>
      <c r="V1170" s="80">
        <f t="shared" si="282"/>
        <v>61663.229181331153</v>
      </c>
      <c r="W1170" s="80">
        <f t="shared" si="283"/>
        <v>66488.689799999993</v>
      </c>
      <c r="X1170" s="80">
        <f t="shared" si="284"/>
        <v>-4825.4606186688397</v>
      </c>
      <c r="Y1170" s="120"/>
    </row>
    <row r="1171" spans="1:25">
      <c r="A1171" s="77">
        <v>1159</v>
      </c>
      <c r="B1171" s="79">
        <v>1</v>
      </c>
      <c r="C1171" s="78">
        <v>37</v>
      </c>
      <c r="D1171" s="78">
        <f t="shared" si="270"/>
        <v>65</v>
      </c>
      <c r="E1171" s="79">
        <f t="shared" si="271"/>
        <v>65</v>
      </c>
      <c r="F1171" s="79">
        <v>6</v>
      </c>
      <c r="G1171" s="79">
        <f t="shared" si="272"/>
        <v>29</v>
      </c>
      <c r="H1171" s="79">
        <f t="shared" si="273"/>
        <v>28</v>
      </c>
      <c r="I1171" s="80">
        <v>1399.32</v>
      </c>
      <c r="J1171" s="80">
        <f>'Fator aplicado no salr'!$I$33*I1171</f>
        <v>1237.032473598772</v>
      </c>
      <c r="K1171" s="79">
        <f t="shared" si="274"/>
        <v>28</v>
      </c>
      <c r="L1171" s="92">
        <f t="shared" si="275"/>
        <v>0.19563014309118829</v>
      </c>
      <c r="M1171" s="79">
        <f t="shared" si="276"/>
        <v>65</v>
      </c>
      <c r="N1171" s="79">
        <f>VLOOKUP(D1171,'IBGE 2014'!$A$9:$I$120,3,0)/VLOOKUP(C1171,'IBGE 2014'!$A$9:$I$120,3,0)</f>
        <v>0.82938992235441167</v>
      </c>
      <c r="O1171" s="79">
        <f>VLOOKUP(D1171,'IBGE 2014'!$A$9:$I$120,6,0)</f>
        <v>10.361611814973374</v>
      </c>
      <c r="P1171" s="80">
        <f t="shared" si="277"/>
        <v>27036.240277396806</v>
      </c>
      <c r="Q1171" s="80">
        <f t="shared" si="278"/>
        <v>109510.78319999999</v>
      </c>
      <c r="R1171" s="80">
        <f t="shared" si="279"/>
        <v>-82474.542922603185</v>
      </c>
      <c r="S1171" s="80">
        <f t="shared" si="280"/>
        <v>27</v>
      </c>
      <c r="T1171" s="80">
        <f t="shared" si="281"/>
        <v>0.20736795167665964</v>
      </c>
      <c r="U1171" s="80">
        <f>VLOOKUP(D1171,'IBGE 2014'!$A$9:$I$120,3,0)/VLOOKUP(C1171+1,'IBGE 2014'!$A$9:$I$120,3,0)</f>
        <v>0.83126079529714858</v>
      </c>
      <c r="V1171" s="80">
        <f t="shared" si="282"/>
        <v>28723.060105309429</v>
      </c>
      <c r="W1171" s="80">
        <f t="shared" si="283"/>
        <v>105599.68379999998</v>
      </c>
      <c r="X1171" s="80">
        <f t="shared" si="284"/>
        <v>-76876.623694690556</v>
      </c>
      <c r="Y1171" s="120"/>
    </row>
    <row r="1172" spans="1:25">
      <c r="A1172" s="77">
        <v>1160</v>
      </c>
      <c r="B1172" s="79">
        <v>2</v>
      </c>
      <c r="C1172" s="78">
        <v>36</v>
      </c>
      <c r="D1172" s="78">
        <f t="shared" si="270"/>
        <v>60</v>
      </c>
      <c r="E1172" s="79">
        <f t="shared" si="271"/>
        <v>60</v>
      </c>
      <c r="F1172" s="79">
        <v>6</v>
      </c>
      <c r="G1172" s="79">
        <f t="shared" si="272"/>
        <v>24</v>
      </c>
      <c r="H1172" s="79">
        <f t="shared" si="273"/>
        <v>24</v>
      </c>
      <c r="I1172" s="80">
        <v>1004.24</v>
      </c>
      <c r="J1172" s="80">
        <f>'Fator aplicado no salr'!$I$33*I1172</f>
        <v>887.77226887833433</v>
      </c>
      <c r="K1172" s="79">
        <f t="shared" si="274"/>
        <v>24</v>
      </c>
      <c r="L1172" s="92">
        <f t="shared" si="275"/>
        <v>0.24697854833412852</v>
      </c>
      <c r="M1172" s="79">
        <f t="shared" si="276"/>
        <v>60</v>
      </c>
      <c r="N1172" s="79">
        <f>VLOOKUP(D1172,'IBGE 2014'!$A$9:$I$120,3,0)/VLOOKUP(C1172,'IBGE 2014'!$A$9:$I$120,3,0)</f>
        <v>0.88338461970586457</v>
      </c>
      <c r="O1172" s="79">
        <f>VLOOKUP(D1172,'IBGE 2014'!$A$9:$I$120,6,0)</f>
        <v>11.482229001501651</v>
      </c>
      <c r="P1172" s="80">
        <f t="shared" si="277"/>
        <v>28912.137373306057</v>
      </c>
      <c r="Q1172" s="80">
        <f t="shared" si="278"/>
        <v>67364.419199999989</v>
      </c>
      <c r="R1172" s="80">
        <f t="shared" si="279"/>
        <v>-38452.281826693928</v>
      </c>
      <c r="S1172" s="80">
        <f t="shared" si="280"/>
        <v>23</v>
      </c>
      <c r="T1172" s="80">
        <f t="shared" si="281"/>
        <v>0.26179726123417624</v>
      </c>
      <c r="U1172" s="80">
        <f>VLOOKUP(D1172,'IBGE 2014'!$A$9:$I$120,3,0)/VLOOKUP(C1172+1,'IBGE 2014'!$A$9:$I$120,3,0)</f>
        <v>0.88528843686496339</v>
      </c>
      <c r="V1172" s="80">
        <f t="shared" si="282"/>
        <v>30712.913888823779</v>
      </c>
      <c r="W1172" s="80">
        <f t="shared" si="283"/>
        <v>64557.568399999996</v>
      </c>
      <c r="X1172" s="80">
        <f t="shared" si="284"/>
        <v>-33844.654511176217</v>
      </c>
      <c r="Y1172" s="120"/>
    </row>
    <row r="1173" spans="1:25">
      <c r="A1173" s="77">
        <v>1161</v>
      </c>
      <c r="B1173" s="79">
        <v>2</v>
      </c>
      <c r="C1173" s="78">
        <v>47</v>
      </c>
      <c r="D1173" s="78">
        <f t="shared" si="270"/>
        <v>70</v>
      </c>
      <c r="E1173" s="79">
        <f t="shared" si="271"/>
        <v>60</v>
      </c>
      <c r="F1173" s="79">
        <v>6</v>
      </c>
      <c r="G1173" s="79">
        <f t="shared" si="272"/>
        <v>24</v>
      </c>
      <c r="H1173" s="79">
        <f t="shared" si="273"/>
        <v>23</v>
      </c>
      <c r="I1173" s="80">
        <v>2151.94</v>
      </c>
      <c r="J1173" s="80">
        <f>'Fator aplicado no salr'!$I$33*I1173</f>
        <v>1902.3666218135534</v>
      </c>
      <c r="K1173" s="79">
        <f t="shared" si="274"/>
        <v>23</v>
      </c>
      <c r="L1173" s="92">
        <f t="shared" si="275"/>
        <v>0.26179726123417624</v>
      </c>
      <c r="M1173" s="79">
        <f t="shared" si="276"/>
        <v>70</v>
      </c>
      <c r="N1173" s="79">
        <f>VLOOKUP(D1173,'IBGE 2014'!$A$9:$I$120,3,0)/VLOOKUP(C1173,'IBGE 2014'!$A$9:$I$120,3,0)</f>
        <v>0.77529075218081067</v>
      </c>
      <c r="O1173" s="79">
        <f>VLOOKUP(D1173,'IBGE 2014'!$A$9:$I$120,6,0)</f>
        <v>9.1340168195096396</v>
      </c>
      <c r="P1173" s="80">
        <f t="shared" si="277"/>
        <v>45848.916747028452</v>
      </c>
      <c r="Q1173" s="80">
        <f t="shared" si="278"/>
        <v>138337.46290000001</v>
      </c>
      <c r="R1173" s="80">
        <f t="shared" si="279"/>
        <v>-92488.546152971569</v>
      </c>
      <c r="S1173" s="80">
        <f t="shared" si="280"/>
        <v>22</v>
      </c>
      <c r="T1173" s="80">
        <f t="shared" si="281"/>
        <v>0.27750509690822689</v>
      </c>
      <c r="U1173" s="80">
        <f>VLOOKUP(D1173,'IBGE 2014'!$A$9:$I$120,3,0)/VLOOKUP(C1173+1,'IBGE 2014'!$A$9:$I$120,3,0)</f>
        <v>0.77870096266895816</v>
      </c>
      <c r="V1173" s="80">
        <f t="shared" si="282"/>
        <v>48813.624099450593</v>
      </c>
      <c r="W1173" s="80">
        <f t="shared" si="283"/>
        <v>132322.79060000001</v>
      </c>
      <c r="X1173" s="80">
        <f t="shared" si="284"/>
        <v>-83509.166500549414</v>
      </c>
      <c r="Y1173" s="120"/>
    </row>
    <row r="1174" spans="1:25">
      <c r="A1174" s="77">
        <v>1162</v>
      </c>
      <c r="B1174" s="79">
        <v>2</v>
      </c>
      <c r="C1174" s="78">
        <v>30</v>
      </c>
      <c r="D1174" s="78">
        <f t="shared" si="270"/>
        <v>55</v>
      </c>
      <c r="E1174" s="79">
        <f t="shared" si="271"/>
        <v>60</v>
      </c>
      <c r="F1174" s="79">
        <v>6</v>
      </c>
      <c r="G1174" s="79">
        <f t="shared" si="272"/>
        <v>24</v>
      </c>
      <c r="H1174" s="79">
        <f t="shared" si="273"/>
        <v>25</v>
      </c>
      <c r="I1174" s="80">
        <v>2438.14</v>
      </c>
      <c r="J1174" s="80">
        <f>'Fator aplicado no salr'!$I$33*I1174</f>
        <v>2155.3742926422187</v>
      </c>
      <c r="K1174" s="79">
        <f t="shared" si="274"/>
        <v>25</v>
      </c>
      <c r="L1174" s="92">
        <f t="shared" si="275"/>
        <v>0.23299863050389483</v>
      </c>
      <c r="M1174" s="79">
        <f t="shared" si="276"/>
        <v>55</v>
      </c>
      <c r="N1174" s="79">
        <f>VLOOKUP(D1174,'IBGE 2014'!$A$9:$I$120,3,0)/VLOOKUP(C1174,'IBGE 2014'!$A$9:$I$120,3,0)</f>
        <v>0.91401886020790168</v>
      </c>
      <c r="O1174" s="79">
        <f>VLOOKUP(D1174,'IBGE 2014'!$A$9:$I$120,6,0)</f>
        <v>12.461864196915771</v>
      </c>
      <c r="P1174" s="80">
        <f t="shared" si="277"/>
        <v>74363.117936414346</v>
      </c>
      <c r="Q1174" s="80">
        <f t="shared" si="278"/>
        <v>170365.0325</v>
      </c>
      <c r="R1174" s="80">
        <f t="shared" si="279"/>
        <v>-96001.914563585655</v>
      </c>
      <c r="S1174" s="80">
        <f t="shared" si="280"/>
        <v>24</v>
      </c>
      <c r="T1174" s="80">
        <f t="shared" si="281"/>
        <v>0.24697854833412852</v>
      </c>
      <c r="U1174" s="80">
        <f>VLOOKUP(D1174,'IBGE 2014'!$A$9:$I$120,3,0)/VLOOKUP(C1174+1,'IBGE 2014'!$A$9:$I$120,3,0)</f>
        <v>0.91563764266816128</v>
      </c>
      <c r="V1174" s="80">
        <f t="shared" si="282"/>
        <v>78964.508667645205</v>
      </c>
      <c r="W1174" s="80">
        <f t="shared" si="283"/>
        <v>163550.43119999999</v>
      </c>
      <c r="X1174" s="80">
        <f t="shared" si="284"/>
        <v>-84585.922532354787</v>
      </c>
      <c r="Y1174" s="120"/>
    </row>
    <row r="1175" spans="1:25">
      <c r="A1175" s="77">
        <v>1163</v>
      </c>
      <c r="B1175" s="79">
        <v>2</v>
      </c>
      <c r="C1175" s="78">
        <v>30</v>
      </c>
      <c r="D1175" s="78">
        <f t="shared" si="270"/>
        <v>55</v>
      </c>
      <c r="E1175" s="79">
        <f t="shared" si="271"/>
        <v>60</v>
      </c>
      <c r="F1175" s="79">
        <v>6</v>
      </c>
      <c r="G1175" s="79">
        <f t="shared" si="272"/>
        <v>24</v>
      </c>
      <c r="H1175" s="79">
        <f t="shared" si="273"/>
        <v>25</v>
      </c>
      <c r="I1175" s="80">
        <v>2438.14</v>
      </c>
      <c r="J1175" s="80">
        <f>'Fator aplicado no salr'!$I$33*I1175</f>
        <v>2155.3742926422187</v>
      </c>
      <c r="K1175" s="79">
        <f t="shared" si="274"/>
        <v>25</v>
      </c>
      <c r="L1175" s="92">
        <f t="shared" si="275"/>
        <v>0.23299863050389483</v>
      </c>
      <c r="M1175" s="79">
        <f t="shared" si="276"/>
        <v>55</v>
      </c>
      <c r="N1175" s="79">
        <f>VLOOKUP(D1175,'IBGE 2014'!$A$9:$I$120,3,0)/VLOOKUP(C1175,'IBGE 2014'!$A$9:$I$120,3,0)</f>
        <v>0.91401886020790168</v>
      </c>
      <c r="O1175" s="79">
        <f>VLOOKUP(D1175,'IBGE 2014'!$A$9:$I$120,6,0)</f>
        <v>12.461864196915771</v>
      </c>
      <c r="P1175" s="80">
        <f t="shared" si="277"/>
        <v>74363.117936414346</v>
      </c>
      <c r="Q1175" s="80">
        <f t="shared" si="278"/>
        <v>170365.0325</v>
      </c>
      <c r="R1175" s="80">
        <f t="shared" si="279"/>
        <v>-96001.914563585655</v>
      </c>
      <c r="S1175" s="80">
        <f t="shared" si="280"/>
        <v>24</v>
      </c>
      <c r="T1175" s="80">
        <f t="shared" si="281"/>
        <v>0.24697854833412852</v>
      </c>
      <c r="U1175" s="80">
        <f>VLOOKUP(D1175,'IBGE 2014'!$A$9:$I$120,3,0)/VLOOKUP(C1175+1,'IBGE 2014'!$A$9:$I$120,3,0)</f>
        <v>0.91563764266816128</v>
      </c>
      <c r="V1175" s="80">
        <f t="shared" si="282"/>
        <v>78964.508667645205</v>
      </c>
      <c r="W1175" s="80">
        <f t="shared" si="283"/>
        <v>163550.43119999999</v>
      </c>
      <c r="X1175" s="80">
        <f t="shared" si="284"/>
        <v>-84585.922532354787</v>
      </c>
      <c r="Y1175" s="120"/>
    </row>
    <row r="1176" spans="1:25">
      <c r="A1176" s="77">
        <v>1164</v>
      </c>
      <c r="B1176" s="79">
        <v>2</v>
      </c>
      <c r="C1176" s="78">
        <v>47</v>
      </c>
      <c r="D1176" s="78">
        <f t="shared" si="270"/>
        <v>70</v>
      </c>
      <c r="E1176" s="79">
        <f t="shared" si="271"/>
        <v>60</v>
      </c>
      <c r="F1176" s="79">
        <v>6</v>
      </c>
      <c r="G1176" s="79">
        <f t="shared" si="272"/>
        <v>24</v>
      </c>
      <c r="H1176" s="79">
        <f t="shared" si="273"/>
        <v>23</v>
      </c>
      <c r="I1176" s="80">
        <v>1099.8800000000001</v>
      </c>
      <c r="J1176" s="80">
        <f>'Fator aplicado no salr'!$I$33*I1176</f>
        <v>972.3203249162575</v>
      </c>
      <c r="K1176" s="79">
        <f t="shared" si="274"/>
        <v>23</v>
      </c>
      <c r="L1176" s="92">
        <f t="shared" si="275"/>
        <v>0.26179726123417624</v>
      </c>
      <c r="M1176" s="79">
        <f t="shared" si="276"/>
        <v>70</v>
      </c>
      <c r="N1176" s="79">
        <f>VLOOKUP(D1176,'IBGE 2014'!$A$9:$I$120,3,0)/VLOOKUP(C1176,'IBGE 2014'!$A$9:$I$120,3,0)</f>
        <v>0.77529075218081067</v>
      </c>
      <c r="O1176" s="79">
        <f>VLOOKUP(D1176,'IBGE 2014'!$A$9:$I$120,6,0)</f>
        <v>9.1340168195096396</v>
      </c>
      <c r="P1176" s="80">
        <f t="shared" si="277"/>
        <v>23433.881312546662</v>
      </c>
      <c r="Q1176" s="80">
        <f t="shared" si="278"/>
        <v>70705.785800000012</v>
      </c>
      <c r="R1176" s="80">
        <f t="shared" si="279"/>
        <v>-47271.90448745335</v>
      </c>
      <c r="S1176" s="80">
        <f t="shared" si="280"/>
        <v>22</v>
      </c>
      <c r="T1176" s="80">
        <f t="shared" si="281"/>
        <v>0.27750509690822689</v>
      </c>
      <c r="U1176" s="80">
        <f>VLOOKUP(D1176,'IBGE 2014'!$A$9:$I$120,3,0)/VLOOKUP(C1176+1,'IBGE 2014'!$A$9:$I$120,3,0)</f>
        <v>0.77870096266895816</v>
      </c>
      <c r="V1176" s="80">
        <f t="shared" si="282"/>
        <v>24949.175569255513</v>
      </c>
      <c r="W1176" s="80">
        <f t="shared" si="283"/>
        <v>67631.621200000009</v>
      </c>
      <c r="X1176" s="80">
        <f t="shared" si="284"/>
        <v>-42682.445630744493</v>
      </c>
      <c r="Y1176" s="120"/>
    </row>
    <row r="1177" spans="1:25">
      <c r="A1177" s="77">
        <v>1165</v>
      </c>
      <c r="B1177" s="79">
        <v>1</v>
      </c>
      <c r="C1177" s="78">
        <v>31</v>
      </c>
      <c r="D1177" s="78">
        <f t="shared" si="270"/>
        <v>60</v>
      </c>
      <c r="E1177" s="79">
        <f t="shared" si="271"/>
        <v>65</v>
      </c>
      <c r="F1177" s="79">
        <v>6</v>
      </c>
      <c r="G1177" s="79">
        <f t="shared" si="272"/>
        <v>29</v>
      </c>
      <c r="H1177" s="79">
        <f t="shared" si="273"/>
        <v>29</v>
      </c>
      <c r="I1177" s="80">
        <v>1272.99</v>
      </c>
      <c r="J1177" s="80">
        <f>'Fator aplicado no salr'!$I$33*I1177</f>
        <v>1125.3537207833097</v>
      </c>
      <c r="K1177" s="79">
        <f t="shared" si="274"/>
        <v>29</v>
      </c>
      <c r="L1177" s="92">
        <f t="shared" si="275"/>
        <v>0.18455673876527198</v>
      </c>
      <c r="M1177" s="79">
        <f t="shared" si="276"/>
        <v>60</v>
      </c>
      <c r="N1177" s="79">
        <f>VLOOKUP(D1177,'IBGE 2014'!$A$9:$I$120,3,0)/VLOOKUP(C1177,'IBGE 2014'!$A$9:$I$120,3,0)</f>
        <v>0.87485907981363831</v>
      </c>
      <c r="O1177" s="79">
        <f>VLOOKUP(D1177,'IBGE 2014'!$A$9:$I$120,6,0)</f>
        <v>11.482229001501651</v>
      </c>
      <c r="P1177" s="80">
        <f t="shared" si="277"/>
        <v>27122.306442724497</v>
      </c>
      <c r="Q1177" s="80">
        <f t="shared" si="278"/>
        <v>103182.20445</v>
      </c>
      <c r="R1177" s="80">
        <f t="shared" si="279"/>
        <v>-76059.898007275508</v>
      </c>
      <c r="S1177" s="80">
        <f t="shared" si="280"/>
        <v>28</v>
      </c>
      <c r="T1177" s="80">
        <f t="shared" si="281"/>
        <v>0.19563014309118829</v>
      </c>
      <c r="U1177" s="80">
        <f>VLOOKUP(D1177,'IBGE 2014'!$A$9:$I$120,3,0)/VLOOKUP(C1177+1,'IBGE 2014'!$A$9:$I$120,3,0)</f>
        <v>0.8764547809756017</v>
      </c>
      <c r="V1177" s="80">
        <f t="shared" si="282"/>
        <v>28802.082807836356</v>
      </c>
      <c r="W1177" s="80">
        <f t="shared" si="283"/>
        <v>99624.197400000005</v>
      </c>
      <c r="X1177" s="80">
        <f t="shared" si="284"/>
        <v>-70822.114592163649</v>
      </c>
      <c r="Y1177" s="120"/>
    </row>
    <row r="1178" spans="1:25">
      <c r="A1178" s="77">
        <v>1166</v>
      </c>
      <c r="B1178" s="79">
        <v>1</v>
      </c>
      <c r="C1178" s="78">
        <v>33</v>
      </c>
      <c r="D1178" s="78">
        <f t="shared" si="270"/>
        <v>62</v>
      </c>
      <c r="E1178" s="79">
        <f t="shared" si="271"/>
        <v>65</v>
      </c>
      <c r="F1178" s="79">
        <v>6</v>
      </c>
      <c r="G1178" s="79">
        <f t="shared" si="272"/>
        <v>29</v>
      </c>
      <c r="H1178" s="79">
        <f t="shared" si="273"/>
        <v>29</v>
      </c>
      <c r="I1178" s="80">
        <v>1205.0899999999999</v>
      </c>
      <c r="J1178" s="80">
        <f>'Fator aplicado no salr'!$I$33*I1178</f>
        <v>1065.3284907020152</v>
      </c>
      <c r="K1178" s="79">
        <f t="shared" si="274"/>
        <v>29</v>
      </c>
      <c r="L1178" s="92">
        <f t="shared" si="275"/>
        <v>0.18455673876527198</v>
      </c>
      <c r="M1178" s="79">
        <f t="shared" si="276"/>
        <v>62</v>
      </c>
      <c r="N1178" s="79">
        <f>VLOOKUP(D1178,'IBGE 2014'!$A$9:$I$120,3,0)/VLOOKUP(C1178,'IBGE 2014'!$A$9:$I$120,3,0)</f>
        <v>0.85799055822759585</v>
      </c>
      <c r="O1178" s="79">
        <f>VLOOKUP(D1178,'IBGE 2014'!$A$9:$I$120,6,0)</f>
        <v>11.049834511016218</v>
      </c>
      <c r="P1178" s="80">
        <f t="shared" si="277"/>
        <v>24232.324934869917</v>
      </c>
      <c r="Q1178" s="80">
        <f t="shared" si="278"/>
        <v>97678.569949999976</v>
      </c>
      <c r="R1178" s="80">
        <f t="shared" si="279"/>
        <v>-73446.245015130058</v>
      </c>
      <c r="S1178" s="80">
        <f t="shared" si="280"/>
        <v>28</v>
      </c>
      <c r="T1178" s="80">
        <f t="shared" si="281"/>
        <v>0.19563014309118829</v>
      </c>
      <c r="U1178" s="80">
        <f>VLOOKUP(D1178,'IBGE 2014'!$A$9:$I$120,3,0)/VLOOKUP(C1178+1,'IBGE 2014'!$A$9:$I$120,3,0)</f>
        <v>0.85965201393754076</v>
      </c>
      <c r="V1178" s="80">
        <f t="shared" si="282"/>
        <v>25736.004594530044</v>
      </c>
      <c r="W1178" s="80">
        <f t="shared" si="283"/>
        <v>94310.343399999983</v>
      </c>
      <c r="X1178" s="80">
        <f t="shared" si="284"/>
        <v>-68574.338805469946</v>
      </c>
      <c r="Y1178" s="120"/>
    </row>
    <row r="1179" spans="1:25">
      <c r="A1179" s="77">
        <v>1167</v>
      </c>
      <c r="B1179" s="79">
        <v>1</v>
      </c>
      <c r="C1179" s="78">
        <v>46</v>
      </c>
      <c r="D1179" s="78">
        <f t="shared" si="270"/>
        <v>70</v>
      </c>
      <c r="E1179" s="79">
        <f t="shared" si="271"/>
        <v>65</v>
      </c>
      <c r="F1179" s="79">
        <v>6</v>
      </c>
      <c r="G1179" s="79">
        <f t="shared" si="272"/>
        <v>29</v>
      </c>
      <c r="H1179" s="79">
        <f t="shared" si="273"/>
        <v>24</v>
      </c>
      <c r="I1179" s="80">
        <v>1052.06</v>
      </c>
      <c r="J1179" s="80">
        <f>'Fator aplicado no salr'!$I$33*I1179</f>
        <v>930.04629689729575</v>
      </c>
      <c r="K1179" s="79">
        <f t="shared" si="274"/>
        <v>24</v>
      </c>
      <c r="L1179" s="92">
        <f t="shared" si="275"/>
        <v>0.24697854833412852</v>
      </c>
      <c r="M1179" s="79">
        <f t="shared" si="276"/>
        <v>70</v>
      </c>
      <c r="N1179" s="79">
        <f>VLOOKUP(D1179,'IBGE 2014'!$A$9:$I$120,3,0)/VLOOKUP(C1179,'IBGE 2014'!$A$9:$I$120,3,0)</f>
        <v>0.77214104728714072</v>
      </c>
      <c r="O1179" s="79">
        <f>VLOOKUP(D1179,'IBGE 2014'!$A$9:$I$120,6,0)</f>
        <v>9.1340168195096396</v>
      </c>
      <c r="P1179" s="80">
        <f t="shared" si="277"/>
        <v>21060.350811754543</v>
      </c>
      <c r="Q1179" s="80">
        <f t="shared" si="278"/>
        <v>70572.184799999988</v>
      </c>
      <c r="R1179" s="80">
        <f t="shared" si="279"/>
        <v>-49511.833988245446</v>
      </c>
      <c r="S1179" s="80">
        <f t="shared" si="280"/>
        <v>23</v>
      </c>
      <c r="T1179" s="80">
        <f t="shared" si="281"/>
        <v>0.26179726123417624</v>
      </c>
      <c r="U1179" s="80">
        <f>VLOOKUP(D1179,'IBGE 2014'!$A$9:$I$120,3,0)/VLOOKUP(C1179+1,'IBGE 2014'!$A$9:$I$120,3,0)</f>
        <v>0.77529075218081067</v>
      </c>
      <c r="V1179" s="80">
        <f t="shared" si="282"/>
        <v>22415.035434481797</v>
      </c>
      <c r="W1179" s="80">
        <f t="shared" si="283"/>
        <v>67631.677099999986</v>
      </c>
      <c r="X1179" s="80">
        <f t="shared" si="284"/>
        <v>-45216.641665518189</v>
      </c>
      <c r="Y1179" s="120"/>
    </row>
    <row r="1180" spans="1:25">
      <c r="A1180" s="77">
        <v>1168</v>
      </c>
      <c r="B1180" s="79">
        <v>1</v>
      </c>
      <c r="C1180" s="78">
        <v>38</v>
      </c>
      <c r="D1180" s="78">
        <f t="shared" si="270"/>
        <v>65</v>
      </c>
      <c r="E1180" s="79">
        <f t="shared" si="271"/>
        <v>65</v>
      </c>
      <c r="F1180" s="79">
        <v>6</v>
      </c>
      <c r="G1180" s="79">
        <f t="shared" si="272"/>
        <v>29</v>
      </c>
      <c r="H1180" s="79">
        <f t="shared" si="273"/>
        <v>27</v>
      </c>
      <c r="I1180" s="80">
        <v>1243.3499999999999</v>
      </c>
      <c r="J1180" s="80">
        <f>'Fator aplicado no salr'!$I$33*I1180</f>
        <v>1099.1512492132129</v>
      </c>
      <c r="K1180" s="79">
        <f t="shared" si="274"/>
        <v>27</v>
      </c>
      <c r="L1180" s="92">
        <f t="shared" si="275"/>
        <v>0.20736795167665964</v>
      </c>
      <c r="M1180" s="79">
        <f t="shared" si="276"/>
        <v>65</v>
      </c>
      <c r="N1180" s="79">
        <f>VLOOKUP(D1180,'IBGE 2014'!$A$9:$I$120,3,0)/VLOOKUP(C1180,'IBGE 2014'!$A$9:$I$120,3,0)</f>
        <v>0.83126079529714858</v>
      </c>
      <c r="O1180" s="79">
        <f>VLOOKUP(D1180,'IBGE 2014'!$A$9:$I$120,6,0)</f>
        <v>10.361611814973374</v>
      </c>
      <c r="P1180" s="80">
        <f t="shared" si="277"/>
        <v>25521.551026167341</v>
      </c>
      <c r="Q1180" s="80">
        <f t="shared" si="278"/>
        <v>93829.407749999984</v>
      </c>
      <c r="R1180" s="80">
        <f t="shared" si="279"/>
        <v>-68307.856723832636</v>
      </c>
      <c r="S1180" s="80">
        <f t="shared" si="280"/>
        <v>26</v>
      </c>
      <c r="T1180" s="80">
        <f t="shared" si="281"/>
        <v>0.21981002877725925</v>
      </c>
      <c r="U1180" s="80">
        <f>VLOOKUP(D1180,'IBGE 2014'!$A$9:$I$120,3,0)/VLOOKUP(C1180+1,'IBGE 2014'!$A$9:$I$120,3,0)</f>
        <v>0.83323375827918489</v>
      </c>
      <c r="V1180" s="80">
        <f t="shared" si="282"/>
        <v>27117.052889891744</v>
      </c>
      <c r="W1180" s="80">
        <f t="shared" si="283"/>
        <v>90354.244499999986</v>
      </c>
      <c r="X1180" s="80">
        <f t="shared" si="284"/>
        <v>-63237.191610108246</v>
      </c>
      <c r="Y1180" s="120"/>
    </row>
    <row r="1181" spans="1:25">
      <c r="A1181" s="77">
        <v>1169</v>
      </c>
      <c r="B1181" s="79">
        <v>1</v>
      </c>
      <c r="C1181" s="78">
        <v>36</v>
      </c>
      <c r="D1181" s="78">
        <f t="shared" si="270"/>
        <v>65</v>
      </c>
      <c r="E1181" s="79">
        <f t="shared" si="271"/>
        <v>65</v>
      </c>
      <c r="F1181" s="79">
        <v>6</v>
      </c>
      <c r="G1181" s="79">
        <f t="shared" si="272"/>
        <v>29</v>
      </c>
      <c r="H1181" s="79">
        <f t="shared" si="273"/>
        <v>29</v>
      </c>
      <c r="I1181" s="80">
        <v>1243.3499999999999</v>
      </c>
      <c r="J1181" s="80">
        <f>'Fator aplicado no salr'!$I$33*I1181</f>
        <v>1099.1512492132129</v>
      </c>
      <c r="K1181" s="79">
        <f t="shared" si="274"/>
        <v>29</v>
      </c>
      <c r="L1181" s="92">
        <f t="shared" si="275"/>
        <v>0.18455673876527198</v>
      </c>
      <c r="M1181" s="79">
        <f t="shared" si="276"/>
        <v>65</v>
      </c>
      <c r="N1181" s="79">
        <f>VLOOKUP(D1181,'IBGE 2014'!$A$9:$I$120,3,0)/VLOOKUP(C1181,'IBGE 2014'!$A$9:$I$120,3,0)</f>
        <v>0.82760631522705153</v>
      </c>
      <c r="O1181" s="79">
        <f>VLOOKUP(D1181,'IBGE 2014'!$A$9:$I$120,6,0)</f>
        <v>10.361611814973374</v>
      </c>
      <c r="P1181" s="80">
        <f t="shared" si="277"/>
        <v>22614.231379971294</v>
      </c>
      <c r="Q1181" s="80">
        <f t="shared" si="278"/>
        <v>100779.73424999999</v>
      </c>
      <c r="R1181" s="80">
        <f t="shared" si="279"/>
        <v>-78165.502870028693</v>
      </c>
      <c r="S1181" s="80">
        <f t="shared" si="280"/>
        <v>28</v>
      </c>
      <c r="T1181" s="80">
        <f t="shared" si="281"/>
        <v>0.19563014309118829</v>
      </c>
      <c r="U1181" s="80">
        <f>VLOOKUP(D1181,'IBGE 2014'!$A$9:$I$120,3,0)/VLOOKUP(C1181+1,'IBGE 2014'!$A$9:$I$120,3,0)</f>
        <v>0.82938992235441167</v>
      </c>
      <c r="V1181" s="80">
        <f t="shared" si="282"/>
        <v>24022.746297416823</v>
      </c>
      <c r="W1181" s="80">
        <f t="shared" si="283"/>
        <v>97304.570999999996</v>
      </c>
      <c r="X1181" s="80">
        <f t="shared" si="284"/>
        <v>-73281.824702583166</v>
      </c>
      <c r="Y1181" s="120"/>
    </row>
    <row r="1182" spans="1:25">
      <c r="A1182" s="77">
        <v>1170</v>
      </c>
      <c r="B1182" s="79">
        <v>1</v>
      </c>
      <c r="C1182" s="78">
        <v>30</v>
      </c>
      <c r="D1182" s="78">
        <f t="shared" si="270"/>
        <v>60</v>
      </c>
      <c r="E1182" s="79">
        <f t="shared" si="271"/>
        <v>65</v>
      </c>
      <c r="F1182" s="79">
        <v>6</v>
      </c>
      <c r="G1182" s="79">
        <f t="shared" si="272"/>
        <v>29</v>
      </c>
      <c r="H1182" s="79">
        <f t="shared" si="273"/>
        <v>30</v>
      </c>
      <c r="I1182" s="80">
        <v>1004.24</v>
      </c>
      <c r="J1182" s="80">
        <f>'Fator aplicado no salr'!$I$33*I1182</f>
        <v>887.77226887833433</v>
      </c>
      <c r="K1182" s="79">
        <f t="shared" si="274"/>
        <v>30</v>
      </c>
      <c r="L1182" s="92">
        <f t="shared" si="275"/>
        <v>0.1741101309106339</v>
      </c>
      <c r="M1182" s="79">
        <f t="shared" si="276"/>
        <v>60</v>
      </c>
      <c r="N1182" s="79">
        <f>VLOOKUP(D1182,'IBGE 2014'!$A$9:$I$120,3,0)/VLOOKUP(C1182,'IBGE 2014'!$A$9:$I$120,3,0)</f>
        <v>0.87331239096249591</v>
      </c>
      <c r="O1182" s="79">
        <f>VLOOKUP(D1182,'IBGE 2014'!$A$9:$I$120,6,0)</f>
        <v>11.482229001501651</v>
      </c>
      <c r="P1182" s="80">
        <f t="shared" si="277"/>
        <v>20149.524212637716</v>
      </c>
      <c r="Q1182" s="80">
        <f t="shared" si="278"/>
        <v>84205.52399999999</v>
      </c>
      <c r="R1182" s="80">
        <f t="shared" si="279"/>
        <v>-64055.999787362278</v>
      </c>
      <c r="S1182" s="80">
        <f t="shared" si="280"/>
        <v>29</v>
      </c>
      <c r="T1182" s="80">
        <f t="shared" si="281"/>
        <v>0.18455673876527198</v>
      </c>
      <c r="U1182" s="80">
        <f>VLOOKUP(D1182,'IBGE 2014'!$A$9:$I$120,3,0)/VLOOKUP(C1182+1,'IBGE 2014'!$A$9:$I$120,3,0)</f>
        <v>0.87485907981363831</v>
      </c>
      <c r="V1182" s="80">
        <f t="shared" si="282"/>
        <v>21396.322847816282</v>
      </c>
      <c r="W1182" s="80">
        <f t="shared" si="283"/>
        <v>81398.67319999999</v>
      </c>
      <c r="X1182" s="80">
        <f t="shared" si="284"/>
        <v>-60002.350352183712</v>
      </c>
      <c r="Y1182" s="120"/>
    </row>
    <row r="1183" spans="1:25">
      <c r="A1183" s="77">
        <v>1171</v>
      </c>
      <c r="B1183" s="79">
        <v>1</v>
      </c>
      <c r="C1183" s="78">
        <v>51</v>
      </c>
      <c r="D1183" s="78">
        <f t="shared" si="270"/>
        <v>70</v>
      </c>
      <c r="E1183" s="79">
        <f t="shared" si="271"/>
        <v>65</v>
      </c>
      <c r="F1183" s="79">
        <v>6</v>
      </c>
      <c r="G1183" s="79">
        <f t="shared" si="272"/>
        <v>29</v>
      </c>
      <c r="H1183" s="79">
        <f t="shared" si="273"/>
        <v>19</v>
      </c>
      <c r="I1183" s="80">
        <v>1209.8699999999999</v>
      </c>
      <c r="J1183" s="80">
        <f>'Fator aplicado no salr'!$I$33*I1183</f>
        <v>1069.5541254558973</v>
      </c>
      <c r="K1183" s="79">
        <f t="shared" si="274"/>
        <v>19</v>
      </c>
      <c r="L1183" s="92">
        <f t="shared" si="275"/>
        <v>0.33051301049924886</v>
      </c>
      <c r="M1183" s="79">
        <f t="shared" si="276"/>
        <v>70</v>
      </c>
      <c r="N1183" s="79">
        <f>VLOOKUP(D1183,'IBGE 2014'!$A$9:$I$120,3,0)/VLOOKUP(C1183,'IBGE 2014'!$A$9:$I$120,3,0)</f>
        <v>0.79070302512191992</v>
      </c>
      <c r="O1183" s="79">
        <f>VLOOKUP(D1183,'IBGE 2014'!$A$9:$I$120,6,0)</f>
        <v>9.1340168195096396</v>
      </c>
      <c r="P1183" s="80">
        <f t="shared" si="277"/>
        <v>33190.201329999036</v>
      </c>
      <c r="Q1183" s="80">
        <f t="shared" si="278"/>
        <v>64250.146349999988</v>
      </c>
      <c r="R1183" s="80">
        <f t="shared" si="279"/>
        <v>-31059.945020000952</v>
      </c>
      <c r="S1183" s="80">
        <f t="shared" si="280"/>
        <v>18</v>
      </c>
      <c r="T1183" s="80">
        <f t="shared" si="281"/>
        <v>0.35034379112920383</v>
      </c>
      <c r="U1183" s="80">
        <f>VLOOKUP(D1183,'IBGE 2014'!$A$9:$I$120,3,0)/VLOOKUP(C1183+1,'IBGE 2014'!$A$9:$I$120,3,0)</f>
        <v>0.7953795781575006</v>
      </c>
      <c r="V1183" s="80">
        <f t="shared" si="282"/>
        <v>35389.692392376346</v>
      </c>
      <c r="W1183" s="80">
        <f t="shared" si="283"/>
        <v>60868.559699999983</v>
      </c>
      <c r="X1183" s="80">
        <f t="shared" si="284"/>
        <v>-25478.867307623637</v>
      </c>
      <c r="Y1183" s="120"/>
    </row>
    <row r="1184" spans="1:25">
      <c r="A1184" s="77">
        <v>1172</v>
      </c>
      <c r="B1184" s="79">
        <v>1</v>
      </c>
      <c r="C1184" s="78">
        <v>38</v>
      </c>
      <c r="D1184" s="78">
        <f t="shared" si="270"/>
        <v>65</v>
      </c>
      <c r="E1184" s="79">
        <f t="shared" si="271"/>
        <v>65</v>
      </c>
      <c r="F1184" s="79">
        <v>6</v>
      </c>
      <c r="G1184" s="79">
        <f t="shared" si="272"/>
        <v>29</v>
      </c>
      <c r="H1184" s="79">
        <f t="shared" si="273"/>
        <v>27</v>
      </c>
      <c r="I1184" s="80">
        <v>1157.26</v>
      </c>
      <c r="J1184" s="80">
        <f>'Fator aplicado no salr'!$I$33*I1184</f>
        <v>1023.0456224429829</v>
      </c>
      <c r="K1184" s="79">
        <f t="shared" si="274"/>
        <v>27</v>
      </c>
      <c r="L1184" s="92">
        <f t="shared" si="275"/>
        <v>0.20736795167665964</v>
      </c>
      <c r="M1184" s="79">
        <f t="shared" si="276"/>
        <v>65</v>
      </c>
      <c r="N1184" s="79">
        <f>VLOOKUP(D1184,'IBGE 2014'!$A$9:$I$120,3,0)/VLOOKUP(C1184,'IBGE 2014'!$A$9:$I$120,3,0)</f>
        <v>0.83126079529714858</v>
      </c>
      <c r="O1184" s="79">
        <f>VLOOKUP(D1184,'IBGE 2014'!$A$9:$I$120,6,0)</f>
        <v>10.361611814973374</v>
      </c>
      <c r="P1184" s="80">
        <f t="shared" si="277"/>
        <v>23754.429678322609</v>
      </c>
      <c r="Q1184" s="80">
        <f t="shared" si="278"/>
        <v>87332.625899999999</v>
      </c>
      <c r="R1184" s="80">
        <f t="shared" si="279"/>
        <v>-63578.19622167739</v>
      </c>
      <c r="S1184" s="80">
        <f t="shared" si="280"/>
        <v>26</v>
      </c>
      <c r="T1184" s="80">
        <f t="shared" si="281"/>
        <v>0.21981002877725925</v>
      </c>
      <c r="U1184" s="80">
        <f>VLOOKUP(D1184,'IBGE 2014'!$A$9:$I$120,3,0)/VLOOKUP(C1184+1,'IBGE 2014'!$A$9:$I$120,3,0)</f>
        <v>0.83323375827918489</v>
      </c>
      <c r="V1184" s="80">
        <f t="shared" si="282"/>
        <v>25239.458420682928</v>
      </c>
      <c r="W1184" s="80">
        <f t="shared" si="283"/>
        <v>84098.084200000012</v>
      </c>
      <c r="X1184" s="80">
        <f t="shared" si="284"/>
        <v>-58858.625779317081</v>
      </c>
      <c r="Y1184" s="120"/>
    </row>
    <row r="1185" spans="1:25">
      <c r="A1185" s="77">
        <v>1173</v>
      </c>
      <c r="B1185" s="79">
        <v>2</v>
      </c>
      <c r="C1185" s="78">
        <v>30</v>
      </c>
      <c r="D1185" s="78">
        <f t="shared" si="270"/>
        <v>55</v>
      </c>
      <c r="E1185" s="79">
        <f t="shared" si="271"/>
        <v>60</v>
      </c>
      <c r="F1185" s="79">
        <v>6</v>
      </c>
      <c r="G1185" s="79">
        <f t="shared" si="272"/>
        <v>24</v>
      </c>
      <c r="H1185" s="79">
        <f t="shared" si="273"/>
        <v>25</v>
      </c>
      <c r="I1185" s="80">
        <v>1209.8699999999999</v>
      </c>
      <c r="J1185" s="80">
        <f>'Fator aplicado no salr'!$I$33*I1185</f>
        <v>1069.5541254558973</v>
      </c>
      <c r="K1185" s="79">
        <f t="shared" si="274"/>
        <v>25</v>
      </c>
      <c r="L1185" s="92">
        <f t="shared" si="275"/>
        <v>0.23299863050389483</v>
      </c>
      <c r="M1185" s="79">
        <f t="shared" si="276"/>
        <v>55</v>
      </c>
      <c r="N1185" s="79">
        <f>VLOOKUP(D1185,'IBGE 2014'!$A$9:$I$120,3,0)/VLOOKUP(C1185,'IBGE 2014'!$A$9:$I$120,3,0)</f>
        <v>0.91401886020790168</v>
      </c>
      <c r="O1185" s="79">
        <f>VLOOKUP(D1185,'IBGE 2014'!$A$9:$I$120,6,0)</f>
        <v>12.461864196915771</v>
      </c>
      <c r="P1185" s="80">
        <f t="shared" si="277"/>
        <v>36900.959541999073</v>
      </c>
      <c r="Q1185" s="80">
        <f t="shared" si="278"/>
        <v>84539.66624999998</v>
      </c>
      <c r="R1185" s="80">
        <f t="shared" si="279"/>
        <v>-47638.706708000907</v>
      </c>
      <c r="S1185" s="80">
        <f t="shared" si="280"/>
        <v>24</v>
      </c>
      <c r="T1185" s="80">
        <f t="shared" si="281"/>
        <v>0.24697854833412852</v>
      </c>
      <c r="U1185" s="80">
        <f>VLOOKUP(D1185,'IBGE 2014'!$A$9:$I$120,3,0)/VLOOKUP(C1185+1,'IBGE 2014'!$A$9:$I$120,3,0)</f>
        <v>0.91563764266816128</v>
      </c>
      <c r="V1185" s="80">
        <f t="shared" si="282"/>
        <v>39184.292166046223</v>
      </c>
      <c r="W1185" s="80">
        <f t="shared" si="283"/>
        <v>81158.079599999983</v>
      </c>
      <c r="X1185" s="80">
        <f t="shared" si="284"/>
        <v>-41973.787433953759</v>
      </c>
      <c r="Y1185" s="120"/>
    </row>
    <row r="1186" spans="1:25">
      <c r="A1186" s="77">
        <v>1174</v>
      </c>
      <c r="B1186" s="79">
        <v>1</v>
      </c>
      <c r="C1186" s="78">
        <v>33</v>
      </c>
      <c r="D1186" s="78">
        <f t="shared" si="270"/>
        <v>62</v>
      </c>
      <c r="E1186" s="79">
        <f t="shared" si="271"/>
        <v>65</v>
      </c>
      <c r="F1186" s="79">
        <v>6</v>
      </c>
      <c r="G1186" s="79">
        <f t="shared" si="272"/>
        <v>29</v>
      </c>
      <c r="H1186" s="79">
        <f t="shared" si="273"/>
        <v>29</v>
      </c>
      <c r="I1186" s="80">
        <v>1209.8699999999999</v>
      </c>
      <c r="J1186" s="80">
        <f>'Fator aplicado no salr'!$I$33*I1186</f>
        <v>1069.5541254558973</v>
      </c>
      <c r="K1186" s="79">
        <f t="shared" si="274"/>
        <v>29</v>
      </c>
      <c r="L1186" s="92">
        <f t="shared" si="275"/>
        <v>0.18455673876527198</v>
      </c>
      <c r="M1186" s="79">
        <f t="shared" si="276"/>
        <v>62</v>
      </c>
      <c r="N1186" s="79">
        <f>VLOOKUP(D1186,'IBGE 2014'!$A$9:$I$120,3,0)/VLOOKUP(C1186,'IBGE 2014'!$A$9:$I$120,3,0)</f>
        <v>0.85799055822759585</v>
      </c>
      <c r="O1186" s="79">
        <f>VLOOKUP(D1186,'IBGE 2014'!$A$9:$I$120,6,0)</f>
        <v>11.049834511016218</v>
      </c>
      <c r="P1186" s="80">
        <f t="shared" si="277"/>
        <v>24328.442663162979</v>
      </c>
      <c r="Q1186" s="80">
        <f t="shared" si="278"/>
        <v>98066.012849999985</v>
      </c>
      <c r="R1186" s="80">
        <f t="shared" si="279"/>
        <v>-73737.570186837009</v>
      </c>
      <c r="S1186" s="80">
        <f t="shared" si="280"/>
        <v>28</v>
      </c>
      <c r="T1186" s="80">
        <f t="shared" si="281"/>
        <v>0.19563014309118829</v>
      </c>
      <c r="U1186" s="80">
        <f>VLOOKUP(D1186,'IBGE 2014'!$A$9:$I$120,3,0)/VLOOKUP(C1186+1,'IBGE 2014'!$A$9:$I$120,3,0)</f>
        <v>0.85965201393754076</v>
      </c>
      <c r="V1186" s="80">
        <f t="shared" si="282"/>
        <v>25838.086681313482</v>
      </c>
      <c r="W1186" s="80">
        <f t="shared" si="283"/>
        <v>94684.426199999987</v>
      </c>
      <c r="X1186" s="80">
        <f t="shared" si="284"/>
        <v>-68846.339518686509</v>
      </c>
      <c r="Y1186" s="120"/>
    </row>
    <row r="1187" spans="1:25">
      <c r="A1187" s="77">
        <v>1175</v>
      </c>
      <c r="B1187" s="79">
        <v>1</v>
      </c>
      <c r="C1187" s="78">
        <v>41</v>
      </c>
      <c r="D1187" s="78">
        <f t="shared" si="270"/>
        <v>65</v>
      </c>
      <c r="E1187" s="79">
        <f t="shared" si="271"/>
        <v>65</v>
      </c>
      <c r="F1187" s="79">
        <v>6</v>
      </c>
      <c r="G1187" s="79">
        <f t="shared" si="272"/>
        <v>29</v>
      </c>
      <c r="H1187" s="79">
        <f t="shared" si="273"/>
        <v>24</v>
      </c>
      <c r="I1187" s="80">
        <v>1157.26</v>
      </c>
      <c r="J1187" s="80">
        <f>'Fator aplicado no salr'!$I$33*I1187</f>
        <v>1023.0456224429829</v>
      </c>
      <c r="K1187" s="79">
        <f t="shared" si="274"/>
        <v>24</v>
      </c>
      <c r="L1187" s="92">
        <f t="shared" si="275"/>
        <v>0.24697854833412852</v>
      </c>
      <c r="M1187" s="79">
        <f t="shared" si="276"/>
        <v>65</v>
      </c>
      <c r="N1187" s="79">
        <f>VLOOKUP(D1187,'IBGE 2014'!$A$9:$I$120,3,0)/VLOOKUP(C1187,'IBGE 2014'!$A$9:$I$120,3,0)</f>
        <v>0.83754716996263279</v>
      </c>
      <c r="O1187" s="79">
        <f>VLOOKUP(D1187,'IBGE 2014'!$A$9:$I$120,6,0)</f>
        <v>10.361611814973374</v>
      </c>
      <c r="P1187" s="80">
        <f t="shared" si="277"/>
        <v>28505.862160913435</v>
      </c>
      <c r="Q1187" s="80">
        <f t="shared" si="278"/>
        <v>77629.000800000009</v>
      </c>
      <c r="R1187" s="80">
        <f t="shared" si="279"/>
        <v>-49123.138639086574</v>
      </c>
      <c r="S1187" s="80">
        <f t="shared" si="280"/>
        <v>23</v>
      </c>
      <c r="T1187" s="80">
        <f t="shared" si="281"/>
        <v>0.26179726123417624</v>
      </c>
      <c r="U1187" s="80">
        <f>VLOOKUP(D1187,'IBGE 2014'!$A$9:$I$120,3,0)/VLOOKUP(C1187+1,'IBGE 2014'!$A$9:$I$120,3,0)</f>
        <v>0.83991798335691803</v>
      </c>
      <c r="V1187" s="80">
        <f t="shared" si="282"/>
        <v>30301.745795140905</v>
      </c>
      <c r="W1187" s="80">
        <f t="shared" si="283"/>
        <v>74394.459100000007</v>
      </c>
      <c r="X1187" s="80">
        <f t="shared" si="284"/>
        <v>-44092.713304859106</v>
      </c>
      <c r="Y1187" s="120"/>
    </row>
    <row r="1188" spans="1:25">
      <c r="A1188" s="77">
        <v>1176</v>
      </c>
      <c r="B1188" s="79">
        <v>2</v>
      </c>
      <c r="C1188" s="78">
        <v>39</v>
      </c>
      <c r="D1188" s="78">
        <f t="shared" si="270"/>
        <v>60</v>
      </c>
      <c r="E1188" s="79">
        <f t="shared" si="271"/>
        <v>60</v>
      </c>
      <c r="F1188" s="79">
        <v>6</v>
      </c>
      <c r="G1188" s="79">
        <f t="shared" si="272"/>
        <v>24</v>
      </c>
      <c r="H1188" s="79">
        <f t="shared" si="273"/>
        <v>21</v>
      </c>
      <c r="I1188" s="80">
        <v>1099.8800000000001</v>
      </c>
      <c r="J1188" s="80">
        <f>'Fator aplicado no salr'!$I$33*I1188</f>
        <v>972.3203249162575</v>
      </c>
      <c r="K1188" s="79">
        <f t="shared" si="274"/>
        <v>21</v>
      </c>
      <c r="L1188" s="92">
        <f t="shared" si="275"/>
        <v>0.29415540272272056</v>
      </c>
      <c r="M1188" s="79">
        <f t="shared" si="276"/>
        <v>60</v>
      </c>
      <c r="N1188" s="79">
        <f>VLOOKUP(D1188,'IBGE 2014'!$A$9:$I$120,3,0)/VLOOKUP(C1188,'IBGE 2014'!$A$9:$I$120,3,0)</f>
        <v>0.88939133636457135</v>
      </c>
      <c r="O1188" s="79">
        <f>VLOOKUP(D1188,'IBGE 2014'!$A$9:$I$120,6,0)</f>
        <v>11.482229001501651</v>
      </c>
      <c r="P1188" s="80">
        <f t="shared" si="277"/>
        <v>37970.703597503038</v>
      </c>
      <c r="Q1188" s="80">
        <f t="shared" si="278"/>
        <v>64557.456600000012</v>
      </c>
      <c r="R1188" s="80">
        <f t="shared" si="279"/>
        <v>-26586.753002496975</v>
      </c>
      <c r="S1188" s="80">
        <f t="shared" si="280"/>
        <v>20</v>
      </c>
      <c r="T1188" s="80">
        <f t="shared" si="281"/>
        <v>0.31180472688608379</v>
      </c>
      <c r="U1188" s="80">
        <f>VLOOKUP(D1188,'IBGE 2014'!$A$9:$I$120,3,0)/VLOOKUP(C1188+1,'IBGE 2014'!$A$9:$I$120,3,0)</f>
        <v>0.89162310837551761</v>
      </c>
      <c r="V1188" s="80">
        <f t="shared" si="282"/>
        <v>40349.943503642746</v>
      </c>
      <c r="W1188" s="80">
        <f t="shared" si="283"/>
        <v>61483.292000000009</v>
      </c>
      <c r="X1188" s="80">
        <f t="shared" si="284"/>
        <v>-21133.348496357263</v>
      </c>
      <c r="Y1188" s="120"/>
    </row>
    <row r="1189" spans="1:25">
      <c r="A1189" s="77">
        <v>1177</v>
      </c>
      <c r="B1189" s="79">
        <v>2</v>
      </c>
      <c r="C1189" s="78">
        <v>50</v>
      </c>
      <c r="D1189" s="78">
        <f t="shared" si="270"/>
        <v>70</v>
      </c>
      <c r="E1189" s="79">
        <f t="shared" si="271"/>
        <v>60</v>
      </c>
      <c r="F1189" s="79">
        <v>6</v>
      </c>
      <c r="G1189" s="79">
        <f t="shared" si="272"/>
        <v>24</v>
      </c>
      <c r="H1189" s="79">
        <f t="shared" si="273"/>
        <v>20</v>
      </c>
      <c r="I1189" s="80">
        <v>1099.8800000000001</v>
      </c>
      <c r="J1189" s="80">
        <f>'Fator aplicado no salr'!$I$33*I1189</f>
        <v>972.3203249162575</v>
      </c>
      <c r="K1189" s="79">
        <f t="shared" si="274"/>
        <v>20</v>
      </c>
      <c r="L1189" s="92">
        <f t="shared" si="275"/>
        <v>0.31180472688608379</v>
      </c>
      <c r="M1189" s="79">
        <f t="shared" si="276"/>
        <v>70</v>
      </c>
      <c r="N1189" s="79">
        <f>VLOOKUP(D1189,'IBGE 2014'!$A$9:$I$120,3,0)/VLOOKUP(C1189,'IBGE 2014'!$A$9:$I$120,3,0)</f>
        <v>0.78638304548291271</v>
      </c>
      <c r="O1189" s="79">
        <f>VLOOKUP(D1189,'IBGE 2014'!$A$9:$I$120,6,0)</f>
        <v>9.1340168195096396</v>
      </c>
      <c r="P1189" s="80">
        <f t="shared" si="277"/>
        <v>28309.44528699974</v>
      </c>
      <c r="Q1189" s="80">
        <f t="shared" si="278"/>
        <v>61483.292000000009</v>
      </c>
      <c r="R1189" s="80">
        <f t="shared" si="279"/>
        <v>-33173.846713000268</v>
      </c>
      <c r="S1189" s="80">
        <f t="shared" si="280"/>
        <v>19</v>
      </c>
      <c r="T1189" s="80">
        <f t="shared" si="281"/>
        <v>0.33051301049924886</v>
      </c>
      <c r="U1189" s="80">
        <f>VLOOKUP(D1189,'IBGE 2014'!$A$9:$I$120,3,0)/VLOOKUP(C1189+1,'IBGE 2014'!$A$9:$I$120,3,0)</f>
        <v>0.79070302512191992</v>
      </c>
      <c r="V1189" s="80">
        <f t="shared" si="282"/>
        <v>30172.860422061327</v>
      </c>
      <c r="W1189" s="80">
        <f t="shared" si="283"/>
        <v>58409.127400000012</v>
      </c>
      <c r="X1189" s="80">
        <f t="shared" si="284"/>
        <v>-28236.266977938685</v>
      </c>
      <c r="Y1189" s="120"/>
    </row>
    <row r="1190" spans="1:25">
      <c r="A1190" s="77">
        <v>1178</v>
      </c>
      <c r="B1190" s="79">
        <v>1</v>
      </c>
      <c r="C1190" s="78">
        <v>62</v>
      </c>
      <c r="D1190" s="78">
        <f t="shared" si="270"/>
        <v>70</v>
      </c>
      <c r="E1190" s="79">
        <f t="shared" si="271"/>
        <v>65</v>
      </c>
      <c r="F1190" s="79">
        <v>6</v>
      </c>
      <c r="G1190" s="79">
        <f t="shared" si="272"/>
        <v>29</v>
      </c>
      <c r="H1190" s="79">
        <f t="shared" si="273"/>
        <v>8</v>
      </c>
      <c r="I1190" s="80">
        <v>1099.8800000000001</v>
      </c>
      <c r="J1190" s="80">
        <f>'Fator aplicado no salr'!$I$33*I1190</f>
        <v>972.3203249162575</v>
      </c>
      <c r="K1190" s="79">
        <f t="shared" si="274"/>
        <v>8</v>
      </c>
      <c r="L1190" s="92">
        <f t="shared" si="275"/>
        <v>0.62741237134182615</v>
      </c>
      <c r="M1190" s="79">
        <f t="shared" si="276"/>
        <v>70</v>
      </c>
      <c r="N1190" s="79">
        <f>VLOOKUP(D1190,'IBGE 2014'!$A$9:$I$120,3,0)/VLOOKUP(C1190,'IBGE 2014'!$A$9:$I$120,3,0)</f>
        <v>0.86959219073996574</v>
      </c>
      <c r="O1190" s="79">
        <f>VLOOKUP(D1190,'IBGE 2014'!$A$9:$I$120,6,0)</f>
        <v>9.1340168195096396</v>
      </c>
      <c r="P1190" s="80">
        <f t="shared" si="277"/>
        <v>62991.685954969071</v>
      </c>
      <c r="Q1190" s="80">
        <f t="shared" si="278"/>
        <v>24593.316800000004</v>
      </c>
      <c r="R1190" s="80">
        <f t="shared" si="279"/>
        <v>38398.36915496907</v>
      </c>
      <c r="S1190" s="80">
        <f t="shared" si="280"/>
        <v>7</v>
      </c>
      <c r="T1190" s="80">
        <f t="shared" si="281"/>
        <v>0.66505711362233577</v>
      </c>
      <c r="U1190" s="80">
        <f>VLOOKUP(D1190,'IBGE 2014'!$A$9:$I$120,3,0)/VLOOKUP(C1190+1,'IBGE 2014'!$A$9:$I$120,3,0)</f>
        <v>0.88090641113249846</v>
      </c>
      <c r="V1190" s="80">
        <f t="shared" si="282"/>
        <v>67639.943679890464</v>
      </c>
      <c r="W1190" s="80">
        <f t="shared" si="283"/>
        <v>21519.152200000004</v>
      </c>
      <c r="X1190" s="80">
        <f t="shared" si="284"/>
        <v>46120.79147989046</v>
      </c>
      <c r="Y1190" s="120"/>
    </row>
    <row r="1191" spans="1:25">
      <c r="A1191" s="77">
        <v>1179</v>
      </c>
      <c r="B1191" s="79">
        <v>1</v>
      </c>
      <c r="C1191" s="78">
        <v>43</v>
      </c>
      <c r="D1191" s="78">
        <f t="shared" si="270"/>
        <v>70</v>
      </c>
      <c r="E1191" s="79">
        <f t="shared" si="271"/>
        <v>65</v>
      </c>
      <c r="F1191" s="79">
        <v>6</v>
      </c>
      <c r="G1191" s="79">
        <f t="shared" si="272"/>
        <v>29</v>
      </c>
      <c r="H1191" s="79">
        <f t="shared" si="273"/>
        <v>27</v>
      </c>
      <c r="I1191" s="80">
        <v>1099.8800000000001</v>
      </c>
      <c r="J1191" s="80">
        <f>'Fator aplicado no salr'!$I$33*I1191</f>
        <v>972.3203249162575</v>
      </c>
      <c r="K1191" s="79">
        <f t="shared" si="274"/>
        <v>27</v>
      </c>
      <c r="L1191" s="92">
        <f t="shared" si="275"/>
        <v>0.20736795167665964</v>
      </c>
      <c r="M1191" s="79">
        <f t="shared" si="276"/>
        <v>70</v>
      </c>
      <c r="N1191" s="79">
        <f>VLOOKUP(D1191,'IBGE 2014'!$A$9:$I$120,3,0)/VLOOKUP(C1191,'IBGE 2014'!$A$9:$I$120,3,0)</f>
        <v>0.764061720155367</v>
      </c>
      <c r="O1191" s="79">
        <f>VLOOKUP(D1191,'IBGE 2014'!$A$9:$I$120,6,0)</f>
        <v>9.1340168195096396</v>
      </c>
      <c r="P1191" s="80">
        <f t="shared" si="277"/>
        <v>18292.986048296119</v>
      </c>
      <c r="Q1191" s="80">
        <f t="shared" si="278"/>
        <v>83002.444200000013</v>
      </c>
      <c r="R1191" s="80">
        <f t="shared" si="279"/>
        <v>-64709.45815170389</v>
      </c>
      <c r="S1191" s="80">
        <f t="shared" si="280"/>
        <v>26</v>
      </c>
      <c r="T1191" s="80">
        <f t="shared" si="281"/>
        <v>0.21981002877725925</v>
      </c>
      <c r="U1191" s="80">
        <f>VLOOKUP(D1191,'IBGE 2014'!$A$9:$I$120,3,0)/VLOOKUP(C1191+1,'IBGE 2014'!$A$9:$I$120,3,0)</f>
        <v>0.76654613465184984</v>
      </c>
      <c r="V1191" s="80">
        <f t="shared" si="282"/>
        <v>19453.615354964855</v>
      </c>
      <c r="W1191" s="80">
        <f t="shared" si="283"/>
        <v>79928.279600000009</v>
      </c>
      <c r="X1191" s="80">
        <f t="shared" si="284"/>
        <v>-60474.66424503515</v>
      </c>
      <c r="Y1191" s="120"/>
    </row>
    <row r="1192" spans="1:25">
      <c r="A1192" s="77">
        <v>1180</v>
      </c>
      <c r="B1192" s="79">
        <v>2</v>
      </c>
      <c r="C1192" s="78">
        <v>38</v>
      </c>
      <c r="D1192" s="78">
        <f t="shared" si="270"/>
        <v>60</v>
      </c>
      <c r="E1192" s="79">
        <f t="shared" si="271"/>
        <v>60</v>
      </c>
      <c r="F1192" s="79">
        <v>6</v>
      </c>
      <c r="G1192" s="79">
        <f t="shared" si="272"/>
        <v>24</v>
      </c>
      <c r="H1192" s="79">
        <f t="shared" si="273"/>
        <v>22</v>
      </c>
      <c r="I1192" s="80">
        <v>954</v>
      </c>
      <c r="J1192" s="80">
        <f>'Fator aplicado no salr'!$I$33*I1192</f>
        <v>843.35890276221915</v>
      </c>
      <c r="K1192" s="79">
        <f t="shared" si="274"/>
        <v>22</v>
      </c>
      <c r="L1192" s="92">
        <f t="shared" si="275"/>
        <v>0.27750509690822689</v>
      </c>
      <c r="M1192" s="79">
        <f t="shared" si="276"/>
        <v>60</v>
      </c>
      <c r="N1192" s="79">
        <f>VLOOKUP(D1192,'IBGE 2014'!$A$9:$I$120,3,0)/VLOOKUP(C1192,'IBGE 2014'!$A$9:$I$120,3,0)</f>
        <v>0.88728540130642519</v>
      </c>
      <c r="O1192" s="79">
        <f>VLOOKUP(D1192,'IBGE 2014'!$A$9:$I$120,6,0)</f>
        <v>11.482229001501651</v>
      </c>
      <c r="P1192" s="80">
        <f t="shared" si="277"/>
        <v>30996.759276366844</v>
      </c>
      <c r="Q1192" s="80">
        <f t="shared" si="278"/>
        <v>58661.46</v>
      </c>
      <c r="R1192" s="80">
        <f t="shared" si="279"/>
        <v>-27664.700723633156</v>
      </c>
      <c r="S1192" s="80">
        <f t="shared" si="280"/>
        <v>21</v>
      </c>
      <c r="T1192" s="80">
        <f t="shared" si="281"/>
        <v>0.29415540272272056</v>
      </c>
      <c r="U1192" s="80">
        <f>VLOOKUP(D1192,'IBGE 2014'!$A$9:$I$120,3,0)/VLOOKUP(C1192+1,'IBGE 2014'!$A$9:$I$120,3,0)</f>
        <v>0.88939133636457135</v>
      </c>
      <c r="V1192" s="80">
        <f t="shared" si="282"/>
        <v>32934.54852530994</v>
      </c>
      <c r="W1192" s="80">
        <f t="shared" si="283"/>
        <v>55995.03</v>
      </c>
      <c r="X1192" s="80">
        <f t="shared" si="284"/>
        <v>-23060.481474690059</v>
      </c>
      <c r="Y1192" s="120"/>
    </row>
    <row r="1193" spans="1:25">
      <c r="A1193" s="77">
        <v>1181</v>
      </c>
      <c r="B1193" s="79">
        <v>2</v>
      </c>
      <c r="C1193" s="78">
        <v>30</v>
      </c>
      <c r="D1193" s="78">
        <f t="shared" si="270"/>
        <v>55</v>
      </c>
      <c r="E1193" s="79">
        <f t="shared" si="271"/>
        <v>60</v>
      </c>
      <c r="F1193" s="79">
        <v>6</v>
      </c>
      <c r="G1193" s="79">
        <f t="shared" si="272"/>
        <v>24</v>
      </c>
      <c r="H1193" s="79">
        <f t="shared" si="273"/>
        <v>25</v>
      </c>
      <c r="I1193" s="80">
        <v>1004.24</v>
      </c>
      <c r="J1193" s="80">
        <f>'Fator aplicado no salr'!$I$33*I1193</f>
        <v>887.77226887833433</v>
      </c>
      <c r="K1193" s="79">
        <f t="shared" si="274"/>
        <v>25</v>
      </c>
      <c r="L1193" s="92">
        <f t="shared" si="275"/>
        <v>0.23299863050389483</v>
      </c>
      <c r="M1193" s="79">
        <f t="shared" si="276"/>
        <v>55</v>
      </c>
      <c r="N1193" s="79">
        <f>VLOOKUP(D1193,'IBGE 2014'!$A$9:$I$120,3,0)/VLOOKUP(C1193,'IBGE 2014'!$A$9:$I$120,3,0)</f>
        <v>0.91401886020790168</v>
      </c>
      <c r="O1193" s="79">
        <f>VLOOKUP(D1193,'IBGE 2014'!$A$9:$I$120,6,0)</f>
        <v>12.461864196915771</v>
      </c>
      <c r="P1193" s="80">
        <f t="shared" si="277"/>
        <v>30629.257366871774</v>
      </c>
      <c r="Q1193" s="80">
        <f t="shared" si="278"/>
        <v>70171.26999999999</v>
      </c>
      <c r="R1193" s="80">
        <f t="shared" si="279"/>
        <v>-39542.012633128215</v>
      </c>
      <c r="S1193" s="80">
        <f t="shared" si="280"/>
        <v>24</v>
      </c>
      <c r="T1193" s="80">
        <f t="shared" si="281"/>
        <v>0.24697854833412852</v>
      </c>
      <c r="U1193" s="80">
        <f>VLOOKUP(D1193,'IBGE 2014'!$A$9:$I$120,3,0)/VLOOKUP(C1193+1,'IBGE 2014'!$A$9:$I$120,3,0)</f>
        <v>0.91563764266816128</v>
      </c>
      <c r="V1193" s="80">
        <f t="shared" si="282"/>
        <v>32524.513844322326</v>
      </c>
      <c r="W1193" s="80">
        <f t="shared" si="283"/>
        <v>67364.419199999989</v>
      </c>
      <c r="X1193" s="80">
        <f t="shared" si="284"/>
        <v>-34839.905355677663</v>
      </c>
      <c r="Y1193" s="120"/>
    </row>
    <row r="1194" spans="1:25">
      <c r="A1194" s="77">
        <v>1182</v>
      </c>
      <c r="B1194" s="79">
        <v>1</v>
      </c>
      <c r="C1194" s="78">
        <v>34</v>
      </c>
      <c r="D1194" s="78">
        <f t="shared" si="270"/>
        <v>63</v>
      </c>
      <c r="E1194" s="79">
        <f t="shared" si="271"/>
        <v>65</v>
      </c>
      <c r="F1194" s="79">
        <v>6</v>
      </c>
      <c r="G1194" s="79">
        <f t="shared" si="272"/>
        <v>29</v>
      </c>
      <c r="H1194" s="79">
        <f t="shared" si="273"/>
        <v>29</v>
      </c>
      <c r="I1194" s="80">
        <v>1004.24</v>
      </c>
      <c r="J1194" s="80">
        <f>'Fator aplicado no salr'!$I$33*I1194</f>
        <v>887.77226887833433</v>
      </c>
      <c r="K1194" s="79">
        <f t="shared" si="274"/>
        <v>29</v>
      </c>
      <c r="L1194" s="92">
        <f t="shared" si="275"/>
        <v>0.18455673876527198</v>
      </c>
      <c r="M1194" s="79">
        <f t="shared" si="276"/>
        <v>63</v>
      </c>
      <c r="N1194" s="79">
        <f>VLOOKUP(D1194,'IBGE 2014'!$A$9:$I$120,3,0)/VLOOKUP(C1194,'IBGE 2014'!$A$9:$I$120,3,0)</f>
        <v>0.84861078160723036</v>
      </c>
      <c r="O1194" s="79">
        <f>VLOOKUP(D1194,'IBGE 2014'!$A$9:$I$120,6,0)</f>
        <v>10.825249101319233</v>
      </c>
      <c r="P1194" s="80">
        <f t="shared" si="277"/>
        <v>19566.866345966722</v>
      </c>
      <c r="Q1194" s="80">
        <f t="shared" si="278"/>
        <v>81398.67319999999</v>
      </c>
      <c r="R1194" s="80">
        <f t="shared" si="279"/>
        <v>-61831.806854033268</v>
      </c>
      <c r="S1194" s="80">
        <f t="shared" si="280"/>
        <v>28</v>
      </c>
      <c r="T1194" s="80">
        <f t="shared" si="281"/>
        <v>0.19563014309118829</v>
      </c>
      <c r="U1194" s="80">
        <f>VLOOKUP(D1194,'IBGE 2014'!$A$9:$I$120,3,0)/VLOOKUP(C1194+1,'IBGE 2014'!$A$9:$I$120,3,0)</f>
        <v>0.85030625707365315</v>
      </c>
      <c r="V1194" s="80">
        <f t="shared" si="282"/>
        <v>20782.317407063088</v>
      </c>
      <c r="W1194" s="80">
        <f t="shared" si="283"/>
        <v>78591.82239999999</v>
      </c>
      <c r="X1194" s="80">
        <f t="shared" si="284"/>
        <v>-57809.504992936898</v>
      </c>
      <c r="Y1194" s="120"/>
    </row>
    <row r="1195" spans="1:25">
      <c r="A1195" s="77">
        <v>1183</v>
      </c>
      <c r="B1195" s="79">
        <v>1</v>
      </c>
      <c r="C1195" s="78">
        <v>30</v>
      </c>
      <c r="D1195" s="78">
        <f t="shared" si="270"/>
        <v>60</v>
      </c>
      <c r="E1195" s="79">
        <f t="shared" si="271"/>
        <v>65</v>
      </c>
      <c r="F1195" s="79">
        <v>6</v>
      </c>
      <c r="G1195" s="79">
        <f t="shared" si="272"/>
        <v>29</v>
      </c>
      <c r="H1195" s="79">
        <f t="shared" si="273"/>
        <v>30</v>
      </c>
      <c r="I1195" s="80">
        <v>1004.24</v>
      </c>
      <c r="J1195" s="80">
        <f>'Fator aplicado no salr'!$I$33*I1195</f>
        <v>887.77226887833433</v>
      </c>
      <c r="K1195" s="79">
        <f t="shared" si="274"/>
        <v>30</v>
      </c>
      <c r="L1195" s="92">
        <f t="shared" si="275"/>
        <v>0.1741101309106339</v>
      </c>
      <c r="M1195" s="79">
        <f t="shared" si="276"/>
        <v>60</v>
      </c>
      <c r="N1195" s="79">
        <f>VLOOKUP(D1195,'IBGE 2014'!$A$9:$I$120,3,0)/VLOOKUP(C1195,'IBGE 2014'!$A$9:$I$120,3,0)</f>
        <v>0.87331239096249591</v>
      </c>
      <c r="O1195" s="79">
        <f>VLOOKUP(D1195,'IBGE 2014'!$A$9:$I$120,6,0)</f>
        <v>11.482229001501651</v>
      </c>
      <c r="P1195" s="80">
        <f t="shared" si="277"/>
        <v>20149.524212637716</v>
      </c>
      <c r="Q1195" s="80">
        <f t="shared" si="278"/>
        <v>84205.52399999999</v>
      </c>
      <c r="R1195" s="80">
        <f t="shared" si="279"/>
        <v>-64055.999787362278</v>
      </c>
      <c r="S1195" s="80">
        <f t="shared" si="280"/>
        <v>29</v>
      </c>
      <c r="T1195" s="80">
        <f t="shared" si="281"/>
        <v>0.18455673876527198</v>
      </c>
      <c r="U1195" s="80">
        <f>VLOOKUP(D1195,'IBGE 2014'!$A$9:$I$120,3,0)/VLOOKUP(C1195+1,'IBGE 2014'!$A$9:$I$120,3,0)</f>
        <v>0.87485907981363831</v>
      </c>
      <c r="V1195" s="80">
        <f t="shared" si="282"/>
        <v>21396.322847816282</v>
      </c>
      <c r="W1195" s="80">
        <f t="shared" si="283"/>
        <v>81398.67319999999</v>
      </c>
      <c r="X1195" s="80">
        <f t="shared" si="284"/>
        <v>-60002.350352183712</v>
      </c>
      <c r="Y1195" s="120"/>
    </row>
    <row r="1196" spans="1:25">
      <c r="A1196" s="77">
        <v>1184</v>
      </c>
      <c r="B1196" s="79">
        <v>1</v>
      </c>
      <c r="C1196" s="78">
        <v>33</v>
      </c>
      <c r="D1196" s="78">
        <f t="shared" si="270"/>
        <v>62</v>
      </c>
      <c r="E1196" s="79">
        <f t="shared" si="271"/>
        <v>65</v>
      </c>
      <c r="F1196" s="79">
        <v>6</v>
      </c>
      <c r="G1196" s="79">
        <f t="shared" si="272"/>
        <v>29</v>
      </c>
      <c r="H1196" s="79">
        <f t="shared" si="273"/>
        <v>29</v>
      </c>
      <c r="I1196" s="80">
        <v>1099.8800000000001</v>
      </c>
      <c r="J1196" s="80">
        <f>'Fator aplicado no salr'!$I$33*I1196</f>
        <v>972.3203249162575</v>
      </c>
      <c r="K1196" s="79">
        <f t="shared" si="274"/>
        <v>29</v>
      </c>
      <c r="L1196" s="92">
        <f t="shared" si="275"/>
        <v>0.18455673876527198</v>
      </c>
      <c r="M1196" s="79">
        <f t="shared" si="276"/>
        <v>62</v>
      </c>
      <c r="N1196" s="79">
        <f>VLOOKUP(D1196,'IBGE 2014'!$A$9:$I$120,3,0)/VLOOKUP(C1196,'IBGE 2014'!$A$9:$I$120,3,0)</f>
        <v>0.85799055822759585</v>
      </c>
      <c r="O1196" s="79">
        <f>VLOOKUP(D1196,'IBGE 2014'!$A$9:$I$120,6,0)</f>
        <v>11.049834511016218</v>
      </c>
      <c r="P1196" s="80">
        <f t="shared" si="277"/>
        <v>22116.729496854787</v>
      </c>
      <c r="Q1196" s="80">
        <f t="shared" si="278"/>
        <v>89150.77340000002</v>
      </c>
      <c r="R1196" s="80">
        <f t="shared" si="279"/>
        <v>-67034.043903145241</v>
      </c>
      <c r="S1196" s="80">
        <f t="shared" si="280"/>
        <v>28</v>
      </c>
      <c r="T1196" s="80">
        <f t="shared" si="281"/>
        <v>0.19563014309118829</v>
      </c>
      <c r="U1196" s="80">
        <f>VLOOKUP(D1196,'IBGE 2014'!$A$9:$I$120,3,0)/VLOOKUP(C1196+1,'IBGE 2014'!$A$9:$I$120,3,0)</f>
        <v>0.85965201393754076</v>
      </c>
      <c r="V1196" s="80">
        <f t="shared" si="282"/>
        <v>23489.130881039349</v>
      </c>
      <c r="W1196" s="80">
        <f t="shared" si="283"/>
        <v>86076.608800000016</v>
      </c>
      <c r="X1196" s="80">
        <f t="shared" si="284"/>
        <v>-62587.477918960663</v>
      </c>
      <c r="Y1196" s="120"/>
    </row>
    <row r="1197" spans="1:25">
      <c r="A1197" s="77">
        <v>1185</v>
      </c>
      <c r="B1197" s="79">
        <v>1</v>
      </c>
      <c r="C1197" s="78">
        <v>38</v>
      </c>
      <c r="D1197" s="78">
        <f t="shared" si="270"/>
        <v>65</v>
      </c>
      <c r="E1197" s="79">
        <f t="shared" si="271"/>
        <v>65</v>
      </c>
      <c r="F1197" s="79">
        <v>6</v>
      </c>
      <c r="G1197" s="79">
        <f t="shared" si="272"/>
        <v>29</v>
      </c>
      <c r="H1197" s="79">
        <f t="shared" si="273"/>
        <v>27</v>
      </c>
      <c r="I1197" s="80">
        <v>1004.24</v>
      </c>
      <c r="J1197" s="80">
        <f>'Fator aplicado no salr'!$I$33*I1197</f>
        <v>887.77226887833433</v>
      </c>
      <c r="K1197" s="79">
        <f t="shared" si="274"/>
        <v>27</v>
      </c>
      <c r="L1197" s="92">
        <f t="shared" si="275"/>
        <v>0.20736795167665964</v>
      </c>
      <c r="M1197" s="79">
        <f t="shared" si="276"/>
        <v>65</v>
      </c>
      <c r="N1197" s="79">
        <f>VLOOKUP(D1197,'IBGE 2014'!$A$9:$I$120,3,0)/VLOOKUP(C1197,'IBGE 2014'!$A$9:$I$120,3,0)</f>
        <v>0.83126079529714858</v>
      </c>
      <c r="O1197" s="79">
        <f>VLOOKUP(D1197,'IBGE 2014'!$A$9:$I$120,6,0)</f>
        <v>10.361611814973374</v>
      </c>
      <c r="P1197" s="80">
        <f t="shared" si="277"/>
        <v>20613.473601575017</v>
      </c>
      <c r="Q1197" s="80">
        <f t="shared" si="278"/>
        <v>75784.97159999999</v>
      </c>
      <c r="R1197" s="80">
        <f t="shared" si="279"/>
        <v>-55171.497998424973</v>
      </c>
      <c r="S1197" s="80">
        <f t="shared" si="280"/>
        <v>26</v>
      </c>
      <c r="T1197" s="80">
        <f t="shared" si="281"/>
        <v>0.21981002877725925</v>
      </c>
      <c r="U1197" s="80">
        <f>VLOOKUP(D1197,'IBGE 2014'!$A$9:$I$120,3,0)/VLOOKUP(C1197+1,'IBGE 2014'!$A$9:$I$120,3,0)</f>
        <v>0.83323375827918489</v>
      </c>
      <c r="V1197" s="80">
        <f t="shared" si="282"/>
        <v>21902.142754771288</v>
      </c>
      <c r="W1197" s="80">
        <f t="shared" si="283"/>
        <v>72978.12079999999</v>
      </c>
      <c r="X1197" s="80">
        <f t="shared" si="284"/>
        <v>-51075.978045228701</v>
      </c>
      <c r="Y1197" s="120"/>
    </row>
    <row r="1198" spans="1:25">
      <c r="A1198" s="77">
        <v>1186</v>
      </c>
      <c r="B1198" s="79">
        <v>1</v>
      </c>
      <c r="C1198" s="78">
        <v>28</v>
      </c>
      <c r="D1198" s="78">
        <f t="shared" si="270"/>
        <v>60</v>
      </c>
      <c r="E1198" s="79">
        <f t="shared" si="271"/>
        <v>65</v>
      </c>
      <c r="F1198" s="79">
        <v>6</v>
      </c>
      <c r="G1198" s="79">
        <f t="shared" si="272"/>
        <v>29</v>
      </c>
      <c r="H1198" s="79">
        <f t="shared" si="273"/>
        <v>32</v>
      </c>
      <c r="I1198" s="80">
        <v>1099.8800000000001</v>
      </c>
      <c r="J1198" s="80">
        <f>'Fator aplicado no salr'!$I$33*I1198</f>
        <v>972.3203249162575</v>
      </c>
      <c r="K1198" s="79">
        <f t="shared" si="274"/>
        <v>32</v>
      </c>
      <c r="L1198" s="92">
        <f t="shared" si="275"/>
        <v>0.15495739668087741</v>
      </c>
      <c r="M1198" s="79">
        <f t="shared" si="276"/>
        <v>60</v>
      </c>
      <c r="N1198" s="79">
        <f>VLOOKUP(D1198,'IBGE 2014'!$A$9:$I$120,3,0)/VLOOKUP(C1198,'IBGE 2014'!$A$9:$I$120,3,0)</f>
        <v>0.87036035316906168</v>
      </c>
      <c r="O1198" s="79">
        <f>VLOOKUP(D1198,'IBGE 2014'!$A$9:$I$120,6,0)</f>
        <v>11.482229001501651</v>
      </c>
      <c r="P1198" s="80">
        <f t="shared" si="277"/>
        <v>19574.484422447229</v>
      </c>
      <c r="Q1198" s="80">
        <f t="shared" si="278"/>
        <v>98373.267200000017</v>
      </c>
      <c r="R1198" s="80">
        <f t="shared" si="279"/>
        <v>-78798.782777552784</v>
      </c>
      <c r="S1198" s="80">
        <f t="shared" si="280"/>
        <v>31</v>
      </c>
      <c r="T1198" s="80">
        <f t="shared" si="281"/>
        <v>0.16425484048173006</v>
      </c>
      <c r="U1198" s="80">
        <f>VLOOKUP(D1198,'IBGE 2014'!$A$9:$I$120,3,0)/VLOOKUP(C1198+1,'IBGE 2014'!$A$9:$I$120,3,0)</f>
        <v>0.87181489555752378</v>
      </c>
      <c r="V1198" s="80">
        <f t="shared" si="282"/>
        <v>20783.629047468097</v>
      </c>
      <c r="W1198" s="80">
        <f t="shared" si="283"/>
        <v>95299.102600000013</v>
      </c>
      <c r="X1198" s="80">
        <f t="shared" si="284"/>
        <v>-74515.473552531912</v>
      </c>
      <c r="Y1198" s="120"/>
    </row>
    <row r="1199" spans="1:25">
      <c r="A1199" s="77">
        <v>1187</v>
      </c>
      <c r="B1199" s="79">
        <v>1</v>
      </c>
      <c r="C1199" s="78">
        <v>32</v>
      </c>
      <c r="D1199" s="78">
        <f t="shared" si="270"/>
        <v>61</v>
      </c>
      <c r="E1199" s="79">
        <f t="shared" si="271"/>
        <v>65</v>
      </c>
      <c r="F1199" s="79">
        <v>6</v>
      </c>
      <c r="G1199" s="79">
        <f t="shared" si="272"/>
        <v>29</v>
      </c>
      <c r="H1199" s="79">
        <f t="shared" si="273"/>
        <v>29</v>
      </c>
      <c r="I1199" s="80">
        <v>1052.06</v>
      </c>
      <c r="J1199" s="80">
        <f>'Fator aplicado no salr'!$I$33*I1199</f>
        <v>930.04629689729575</v>
      </c>
      <c r="K1199" s="79">
        <f t="shared" si="274"/>
        <v>29</v>
      </c>
      <c r="L1199" s="92">
        <f t="shared" si="275"/>
        <v>0.18455673876527198</v>
      </c>
      <c r="M1199" s="79">
        <f t="shared" si="276"/>
        <v>61</v>
      </c>
      <c r="N1199" s="79">
        <f>VLOOKUP(D1199,'IBGE 2014'!$A$9:$I$120,3,0)/VLOOKUP(C1199,'IBGE 2014'!$A$9:$I$120,3,0)</f>
        <v>0.86671816855699424</v>
      </c>
      <c r="O1199" s="79">
        <f>VLOOKUP(D1199,'IBGE 2014'!$A$9:$I$120,6,0)</f>
        <v>11.26894206432668</v>
      </c>
      <c r="P1199" s="80">
        <f t="shared" si="277"/>
        <v>21794.096732919235</v>
      </c>
      <c r="Q1199" s="80">
        <f t="shared" si="278"/>
        <v>85274.723299999983</v>
      </c>
      <c r="R1199" s="80">
        <f t="shared" si="279"/>
        <v>-63480.626567080748</v>
      </c>
      <c r="S1199" s="80">
        <f t="shared" si="280"/>
        <v>28</v>
      </c>
      <c r="T1199" s="80">
        <f t="shared" si="281"/>
        <v>0.19563014309118829</v>
      </c>
      <c r="U1199" s="80">
        <f>VLOOKUP(D1199,'IBGE 2014'!$A$9:$I$120,3,0)/VLOOKUP(C1199+1,'IBGE 2014'!$A$9:$I$120,3,0)</f>
        <v>0.86834718456167514</v>
      </c>
      <c r="V1199" s="80">
        <f t="shared" si="282"/>
        <v>23145.162773937845</v>
      </c>
      <c r="W1199" s="80">
        <f t="shared" si="283"/>
        <v>82334.215599999996</v>
      </c>
      <c r="X1199" s="80">
        <f t="shared" si="284"/>
        <v>-59189.05282606215</v>
      </c>
      <c r="Y1199" s="120"/>
    </row>
    <row r="1200" spans="1:25">
      <c r="A1200" s="77">
        <v>1188</v>
      </c>
      <c r="B1200" s="79">
        <v>1</v>
      </c>
      <c r="C1200" s="78">
        <v>40</v>
      </c>
      <c r="D1200" s="78">
        <f t="shared" si="270"/>
        <v>65</v>
      </c>
      <c r="E1200" s="79">
        <f t="shared" si="271"/>
        <v>65</v>
      </c>
      <c r="F1200" s="79">
        <v>6</v>
      </c>
      <c r="G1200" s="79">
        <f t="shared" si="272"/>
        <v>29</v>
      </c>
      <c r="H1200" s="79">
        <f t="shared" si="273"/>
        <v>25</v>
      </c>
      <c r="I1200" s="80">
        <v>1052.06</v>
      </c>
      <c r="J1200" s="80">
        <f>'Fator aplicado no salr'!$I$33*I1200</f>
        <v>930.04629689729575</v>
      </c>
      <c r="K1200" s="79">
        <f t="shared" si="274"/>
        <v>25</v>
      </c>
      <c r="L1200" s="92">
        <f t="shared" si="275"/>
        <v>0.23299863050389483</v>
      </c>
      <c r="M1200" s="79">
        <f t="shared" si="276"/>
        <v>65</v>
      </c>
      <c r="N1200" s="79">
        <f>VLOOKUP(D1200,'IBGE 2014'!$A$9:$I$120,3,0)/VLOOKUP(C1200,'IBGE 2014'!$A$9:$I$120,3,0)</f>
        <v>0.83532461266945157</v>
      </c>
      <c r="O1200" s="79">
        <f>VLOOKUP(D1200,'IBGE 2014'!$A$9:$I$120,6,0)</f>
        <v>10.361611814973374</v>
      </c>
      <c r="P1200" s="80">
        <f t="shared" si="277"/>
        <v>24382.817300558912</v>
      </c>
      <c r="Q1200" s="80">
        <f t="shared" si="278"/>
        <v>73512.69249999999</v>
      </c>
      <c r="R1200" s="80">
        <f t="shared" si="279"/>
        <v>-49129.875199441078</v>
      </c>
      <c r="S1200" s="80">
        <f t="shared" si="280"/>
        <v>24</v>
      </c>
      <c r="T1200" s="80">
        <f t="shared" si="281"/>
        <v>0.24697854833412852</v>
      </c>
      <c r="U1200" s="80">
        <f>VLOOKUP(D1200,'IBGE 2014'!$A$9:$I$120,3,0)/VLOOKUP(C1200+1,'IBGE 2014'!$A$9:$I$120,3,0)</f>
        <v>0.83754716996263279</v>
      </c>
      <c r="V1200" s="80">
        <f t="shared" si="282"/>
        <v>25914.554503750747</v>
      </c>
      <c r="W1200" s="80">
        <f t="shared" si="283"/>
        <v>70572.184799999988</v>
      </c>
      <c r="X1200" s="80">
        <f t="shared" si="284"/>
        <v>-44657.630296249241</v>
      </c>
      <c r="Y1200" s="120"/>
    </row>
    <row r="1201" spans="1:25">
      <c r="A1201" s="77">
        <v>1189</v>
      </c>
      <c r="B1201" s="79">
        <v>1</v>
      </c>
      <c r="C1201" s="78">
        <v>65</v>
      </c>
      <c r="D1201" s="78">
        <f t="shared" si="270"/>
        <v>70</v>
      </c>
      <c r="E1201" s="79">
        <f t="shared" si="271"/>
        <v>65</v>
      </c>
      <c r="F1201" s="79">
        <v>6</v>
      </c>
      <c r="G1201" s="79">
        <f t="shared" si="272"/>
        <v>29</v>
      </c>
      <c r="H1201" s="79">
        <f t="shared" si="273"/>
        <v>5</v>
      </c>
      <c r="I1201" s="80">
        <v>1052.06</v>
      </c>
      <c r="J1201" s="80">
        <f>'Fator aplicado no salr'!$I$33*I1201</f>
        <v>930.04629689729575</v>
      </c>
      <c r="K1201" s="79">
        <f t="shared" si="274"/>
        <v>5</v>
      </c>
      <c r="L1201" s="92">
        <f t="shared" si="275"/>
        <v>0.74725817286605678</v>
      </c>
      <c r="M1201" s="79">
        <f t="shared" si="276"/>
        <v>70</v>
      </c>
      <c r="N1201" s="79">
        <f>VLOOKUP(D1201,'IBGE 2014'!$A$9:$I$120,3,0)/VLOOKUP(C1201,'IBGE 2014'!$A$9:$I$120,3,0)</f>
        <v>0.90694126620900062</v>
      </c>
      <c r="O1201" s="79">
        <f>VLOOKUP(D1201,'IBGE 2014'!$A$9:$I$120,6,0)</f>
        <v>9.1340168195096396</v>
      </c>
      <c r="P1201" s="80">
        <f t="shared" si="277"/>
        <v>74844.443538212232</v>
      </c>
      <c r="Q1201" s="80">
        <f t="shared" si="278"/>
        <v>14702.538499999999</v>
      </c>
      <c r="R1201" s="80">
        <f t="shared" si="279"/>
        <v>60141.905038212237</v>
      </c>
      <c r="S1201" s="80">
        <f t="shared" si="280"/>
        <v>4</v>
      </c>
      <c r="T1201" s="80">
        <f t="shared" si="281"/>
        <v>0.79209366323802022</v>
      </c>
      <c r="U1201" s="80">
        <f>VLOOKUP(D1201,'IBGE 2014'!$A$9:$I$120,3,0)/VLOOKUP(C1201+1,'IBGE 2014'!$A$9:$I$120,3,0)</f>
        <v>0.9219560196928005</v>
      </c>
      <c r="V1201" s="80">
        <f t="shared" si="282"/>
        <v>80648.532712584565</v>
      </c>
      <c r="W1201" s="80">
        <f t="shared" si="283"/>
        <v>11762.030799999999</v>
      </c>
      <c r="X1201" s="80">
        <f t="shared" si="284"/>
        <v>68886.501912584572</v>
      </c>
      <c r="Y1201" s="120"/>
    </row>
    <row r="1202" spans="1:25">
      <c r="A1202" s="77">
        <v>1190</v>
      </c>
      <c r="B1202" s="79">
        <v>1</v>
      </c>
      <c r="C1202" s="78">
        <v>39</v>
      </c>
      <c r="D1202" s="78">
        <f t="shared" si="270"/>
        <v>65</v>
      </c>
      <c r="E1202" s="79">
        <f t="shared" si="271"/>
        <v>65</v>
      </c>
      <c r="F1202" s="79">
        <v>6</v>
      </c>
      <c r="G1202" s="79">
        <f t="shared" si="272"/>
        <v>29</v>
      </c>
      <c r="H1202" s="79">
        <f t="shared" si="273"/>
        <v>26</v>
      </c>
      <c r="I1202" s="80">
        <v>1052.06</v>
      </c>
      <c r="J1202" s="80">
        <f>'Fator aplicado no salr'!$I$33*I1202</f>
        <v>930.04629689729575</v>
      </c>
      <c r="K1202" s="79">
        <f t="shared" si="274"/>
        <v>26</v>
      </c>
      <c r="L1202" s="92">
        <f t="shared" si="275"/>
        <v>0.21981002877725925</v>
      </c>
      <c r="M1202" s="79">
        <f t="shared" si="276"/>
        <v>65</v>
      </c>
      <c r="N1202" s="79">
        <f>VLOOKUP(D1202,'IBGE 2014'!$A$9:$I$120,3,0)/VLOOKUP(C1202,'IBGE 2014'!$A$9:$I$120,3,0)</f>
        <v>0.83323375827918489</v>
      </c>
      <c r="O1202" s="79">
        <f>VLOOKUP(D1202,'IBGE 2014'!$A$9:$I$120,6,0)</f>
        <v>10.361611814973374</v>
      </c>
      <c r="P1202" s="80">
        <f t="shared" si="277"/>
        <v>22945.08116245587</v>
      </c>
      <c r="Q1202" s="80">
        <f t="shared" si="278"/>
        <v>76453.200199999992</v>
      </c>
      <c r="R1202" s="80">
        <f t="shared" si="279"/>
        <v>-53508.119037544122</v>
      </c>
      <c r="S1202" s="80">
        <f t="shared" si="280"/>
        <v>25</v>
      </c>
      <c r="T1202" s="80">
        <f t="shared" si="281"/>
        <v>0.23299863050389483</v>
      </c>
      <c r="U1202" s="80">
        <f>VLOOKUP(D1202,'IBGE 2014'!$A$9:$I$120,3,0)/VLOOKUP(C1202+1,'IBGE 2014'!$A$9:$I$120,3,0)</f>
        <v>0.83532461266945157</v>
      </c>
      <c r="V1202" s="80">
        <f t="shared" si="282"/>
        <v>24382.817300558912</v>
      </c>
      <c r="W1202" s="80">
        <f t="shared" si="283"/>
        <v>73512.69249999999</v>
      </c>
      <c r="X1202" s="80">
        <f t="shared" si="284"/>
        <v>-49129.875199441078</v>
      </c>
      <c r="Y1202" s="120"/>
    </row>
    <row r="1203" spans="1:25">
      <c r="A1203" s="77">
        <v>1191</v>
      </c>
      <c r="B1203" s="79">
        <v>2</v>
      </c>
      <c r="C1203" s="78">
        <v>39</v>
      </c>
      <c r="D1203" s="78">
        <f t="shared" si="270"/>
        <v>60</v>
      </c>
      <c r="E1203" s="79">
        <f t="shared" si="271"/>
        <v>60</v>
      </c>
      <c r="F1203" s="79">
        <v>6</v>
      </c>
      <c r="G1203" s="79">
        <f t="shared" si="272"/>
        <v>24</v>
      </c>
      <c r="H1203" s="79">
        <f t="shared" si="273"/>
        <v>21</v>
      </c>
      <c r="I1203" s="80">
        <v>1539.84</v>
      </c>
      <c r="J1203" s="80">
        <f>'Fator aplicado no salr'!$I$33*I1203</f>
        <v>1361.2555270748169</v>
      </c>
      <c r="K1203" s="79">
        <f t="shared" si="274"/>
        <v>21</v>
      </c>
      <c r="L1203" s="92">
        <f t="shared" si="275"/>
        <v>0.29415540272272056</v>
      </c>
      <c r="M1203" s="79">
        <f t="shared" si="276"/>
        <v>60</v>
      </c>
      <c r="N1203" s="79">
        <f>VLOOKUP(D1203,'IBGE 2014'!$A$9:$I$120,3,0)/VLOOKUP(C1203,'IBGE 2014'!$A$9:$I$120,3,0)</f>
        <v>0.88939133636457135</v>
      </c>
      <c r="O1203" s="79">
        <f>VLOOKUP(D1203,'IBGE 2014'!$A$9:$I$120,6,0)</f>
        <v>11.482229001501651</v>
      </c>
      <c r="P1203" s="80">
        <f t="shared" si="277"/>
        <v>53159.261217204672</v>
      </c>
      <c r="Q1203" s="80">
        <f t="shared" si="278"/>
        <v>90380.90879999999</v>
      </c>
      <c r="R1203" s="80">
        <f t="shared" si="279"/>
        <v>-37221.647582795318</v>
      </c>
      <c r="S1203" s="80">
        <f t="shared" si="280"/>
        <v>20</v>
      </c>
      <c r="T1203" s="80">
        <f t="shared" si="281"/>
        <v>0.31180472688608379</v>
      </c>
      <c r="U1203" s="80">
        <f>VLOOKUP(D1203,'IBGE 2014'!$A$9:$I$120,3,0)/VLOOKUP(C1203+1,'IBGE 2014'!$A$9:$I$120,3,0)</f>
        <v>0.89162310837551761</v>
      </c>
      <c r="V1203" s="80">
        <f t="shared" si="282"/>
        <v>56490.21439125108</v>
      </c>
      <c r="W1203" s="80">
        <f t="shared" si="283"/>
        <v>86077.055999999997</v>
      </c>
      <c r="X1203" s="80">
        <f t="shared" si="284"/>
        <v>-29586.841608748917</v>
      </c>
      <c r="Y1203" s="120"/>
    </row>
    <row r="1204" spans="1:25">
      <c r="A1204" s="77">
        <v>1192</v>
      </c>
      <c r="B1204" s="79">
        <v>2</v>
      </c>
      <c r="C1204" s="78">
        <v>52</v>
      </c>
      <c r="D1204" s="78">
        <f t="shared" si="270"/>
        <v>70</v>
      </c>
      <c r="E1204" s="79">
        <f t="shared" si="271"/>
        <v>60</v>
      </c>
      <c r="F1204" s="79">
        <v>6</v>
      </c>
      <c r="G1204" s="79">
        <f t="shared" si="272"/>
        <v>24</v>
      </c>
      <c r="H1204" s="79">
        <f t="shared" si="273"/>
        <v>18</v>
      </c>
      <c r="I1204" s="80">
        <v>1699.88</v>
      </c>
      <c r="J1204" s="80">
        <f>'Fator aplicado no salr'!$I$33*I1204</f>
        <v>1502.7347291692256</v>
      </c>
      <c r="K1204" s="79">
        <f t="shared" si="274"/>
        <v>18</v>
      </c>
      <c r="L1204" s="92">
        <f t="shared" si="275"/>
        <v>0.35034379112920383</v>
      </c>
      <c r="M1204" s="79">
        <f t="shared" si="276"/>
        <v>70</v>
      </c>
      <c r="N1204" s="79">
        <f>VLOOKUP(D1204,'IBGE 2014'!$A$9:$I$120,3,0)/VLOOKUP(C1204,'IBGE 2014'!$A$9:$I$120,3,0)</f>
        <v>0.7953795781575006</v>
      </c>
      <c r="O1204" s="79">
        <f>VLOOKUP(D1204,'IBGE 2014'!$A$9:$I$120,6,0)</f>
        <v>9.1340168195096396</v>
      </c>
      <c r="P1204" s="80">
        <f t="shared" si="277"/>
        <v>49722.887834191046</v>
      </c>
      <c r="Q1204" s="80">
        <f t="shared" si="278"/>
        <v>85520.962800000008</v>
      </c>
      <c r="R1204" s="80">
        <f t="shared" si="279"/>
        <v>-35798.074965808963</v>
      </c>
      <c r="S1204" s="80">
        <f t="shared" si="280"/>
        <v>17</v>
      </c>
      <c r="T1204" s="80">
        <f t="shared" si="281"/>
        <v>0.37136441859695613</v>
      </c>
      <c r="U1204" s="80">
        <f>VLOOKUP(D1204,'IBGE 2014'!$A$9:$I$120,3,0)/VLOOKUP(C1204+1,'IBGE 2014'!$A$9:$I$120,3,0)</f>
        <v>0.80044023808591946</v>
      </c>
      <c r="V1204" s="80">
        <f t="shared" si="282"/>
        <v>53041.608491668405</v>
      </c>
      <c r="W1204" s="80">
        <f t="shared" si="283"/>
        <v>80769.798200000005</v>
      </c>
      <c r="X1204" s="80">
        <f t="shared" si="284"/>
        <v>-27728.1897083316</v>
      </c>
      <c r="Y1204" s="120"/>
    </row>
    <row r="1205" spans="1:25">
      <c r="A1205" s="77">
        <v>1193</v>
      </c>
      <c r="B1205" s="79">
        <v>1</v>
      </c>
      <c r="C1205" s="78">
        <v>37</v>
      </c>
      <c r="D1205" s="78">
        <f t="shared" si="270"/>
        <v>65</v>
      </c>
      <c r="E1205" s="79">
        <f t="shared" si="271"/>
        <v>65</v>
      </c>
      <c r="F1205" s="79">
        <v>6</v>
      </c>
      <c r="G1205" s="79">
        <f t="shared" si="272"/>
        <v>29</v>
      </c>
      <c r="H1205" s="79">
        <f t="shared" si="273"/>
        <v>28</v>
      </c>
      <c r="I1205" s="80">
        <v>1262.48</v>
      </c>
      <c r="J1205" s="80">
        <f>'Fator aplicado no salr'!$I$33*I1205</f>
        <v>1116.0626284688117</v>
      </c>
      <c r="K1205" s="79">
        <f t="shared" si="274"/>
        <v>28</v>
      </c>
      <c r="L1205" s="92">
        <f t="shared" si="275"/>
        <v>0.19563014309118829</v>
      </c>
      <c r="M1205" s="79">
        <f t="shared" si="276"/>
        <v>65</v>
      </c>
      <c r="N1205" s="79">
        <f>VLOOKUP(D1205,'IBGE 2014'!$A$9:$I$120,3,0)/VLOOKUP(C1205,'IBGE 2014'!$A$9:$I$120,3,0)</f>
        <v>0.82938992235441167</v>
      </c>
      <c r="O1205" s="79">
        <f>VLOOKUP(D1205,'IBGE 2014'!$A$9:$I$120,6,0)</f>
        <v>10.361611814973374</v>
      </c>
      <c r="P1205" s="80">
        <f t="shared" si="277"/>
        <v>24392.356734276589</v>
      </c>
      <c r="Q1205" s="80">
        <f t="shared" si="278"/>
        <v>98801.684800000003</v>
      </c>
      <c r="R1205" s="80">
        <f t="shared" si="279"/>
        <v>-74409.328065723414</v>
      </c>
      <c r="S1205" s="80">
        <f t="shared" si="280"/>
        <v>27</v>
      </c>
      <c r="T1205" s="80">
        <f t="shared" si="281"/>
        <v>0.20736795167665964</v>
      </c>
      <c r="U1205" s="80">
        <f>VLOOKUP(D1205,'IBGE 2014'!$A$9:$I$120,3,0)/VLOOKUP(C1205+1,'IBGE 2014'!$A$9:$I$120,3,0)</f>
        <v>0.83126079529714858</v>
      </c>
      <c r="V1205" s="80">
        <f t="shared" si="282"/>
        <v>25914.221851864517</v>
      </c>
      <c r="W1205" s="80">
        <f t="shared" si="283"/>
        <v>95273.053200000009</v>
      </c>
      <c r="X1205" s="80">
        <f t="shared" si="284"/>
        <v>-69358.831348135485</v>
      </c>
      <c r="Y1205" s="120"/>
    </row>
    <row r="1206" spans="1:25">
      <c r="A1206" s="77">
        <v>1194</v>
      </c>
      <c r="B1206" s="79">
        <v>2</v>
      </c>
      <c r="C1206" s="78">
        <v>36</v>
      </c>
      <c r="D1206" s="78">
        <f t="shared" si="270"/>
        <v>60</v>
      </c>
      <c r="E1206" s="79">
        <f t="shared" si="271"/>
        <v>60</v>
      </c>
      <c r="F1206" s="79">
        <v>6</v>
      </c>
      <c r="G1206" s="79">
        <f t="shared" si="272"/>
        <v>24</v>
      </c>
      <c r="H1206" s="79">
        <f t="shared" si="273"/>
        <v>24</v>
      </c>
      <c r="I1206" s="80">
        <v>1004.24</v>
      </c>
      <c r="J1206" s="80">
        <f>'Fator aplicado no salr'!$I$33*I1206</f>
        <v>887.77226887833433</v>
      </c>
      <c r="K1206" s="79">
        <f t="shared" si="274"/>
        <v>24</v>
      </c>
      <c r="L1206" s="92">
        <f t="shared" si="275"/>
        <v>0.24697854833412852</v>
      </c>
      <c r="M1206" s="79">
        <f t="shared" si="276"/>
        <v>60</v>
      </c>
      <c r="N1206" s="79">
        <f>VLOOKUP(D1206,'IBGE 2014'!$A$9:$I$120,3,0)/VLOOKUP(C1206,'IBGE 2014'!$A$9:$I$120,3,0)</f>
        <v>0.88338461970586457</v>
      </c>
      <c r="O1206" s="79">
        <f>VLOOKUP(D1206,'IBGE 2014'!$A$9:$I$120,6,0)</f>
        <v>11.482229001501651</v>
      </c>
      <c r="P1206" s="80">
        <f t="shared" si="277"/>
        <v>28912.137373306057</v>
      </c>
      <c r="Q1206" s="80">
        <f t="shared" si="278"/>
        <v>67364.419199999989</v>
      </c>
      <c r="R1206" s="80">
        <f t="shared" si="279"/>
        <v>-38452.281826693928</v>
      </c>
      <c r="S1206" s="80">
        <f t="shared" si="280"/>
        <v>23</v>
      </c>
      <c r="T1206" s="80">
        <f t="shared" si="281"/>
        <v>0.26179726123417624</v>
      </c>
      <c r="U1206" s="80">
        <f>VLOOKUP(D1206,'IBGE 2014'!$A$9:$I$120,3,0)/VLOOKUP(C1206+1,'IBGE 2014'!$A$9:$I$120,3,0)</f>
        <v>0.88528843686496339</v>
      </c>
      <c r="V1206" s="80">
        <f t="shared" si="282"/>
        <v>30712.913888823779</v>
      </c>
      <c r="W1206" s="80">
        <f t="shared" si="283"/>
        <v>64557.568399999996</v>
      </c>
      <c r="X1206" s="80">
        <f t="shared" si="284"/>
        <v>-33844.654511176217</v>
      </c>
      <c r="Y1206" s="120"/>
    </row>
    <row r="1207" spans="1:25">
      <c r="A1207" s="77">
        <v>1195</v>
      </c>
      <c r="B1207" s="79">
        <v>2</v>
      </c>
      <c r="C1207" s="78">
        <v>39</v>
      </c>
      <c r="D1207" s="78">
        <f t="shared" si="270"/>
        <v>60</v>
      </c>
      <c r="E1207" s="79">
        <f t="shared" si="271"/>
        <v>60</v>
      </c>
      <c r="F1207" s="79">
        <v>6</v>
      </c>
      <c r="G1207" s="79">
        <f t="shared" si="272"/>
        <v>24</v>
      </c>
      <c r="H1207" s="79">
        <f t="shared" si="273"/>
        <v>21</v>
      </c>
      <c r="I1207" s="80">
        <v>1004.24</v>
      </c>
      <c r="J1207" s="80">
        <f>'Fator aplicado no salr'!$I$33*I1207</f>
        <v>887.77226887833433</v>
      </c>
      <c r="K1207" s="79">
        <f t="shared" si="274"/>
        <v>21</v>
      </c>
      <c r="L1207" s="92">
        <f t="shared" si="275"/>
        <v>0.29415540272272056</v>
      </c>
      <c r="M1207" s="79">
        <f t="shared" si="276"/>
        <v>60</v>
      </c>
      <c r="N1207" s="79">
        <f>VLOOKUP(D1207,'IBGE 2014'!$A$9:$I$120,3,0)/VLOOKUP(C1207,'IBGE 2014'!$A$9:$I$120,3,0)</f>
        <v>0.88939133636457135</v>
      </c>
      <c r="O1207" s="79">
        <f>VLOOKUP(D1207,'IBGE 2014'!$A$9:$I$120,6,0)</f>
        <v>11.482229001501651</v>
      </c>
      <c r="P1207" s="80">
        <f t="shared" si="277"/>
        <v>34668.963323959382</v>
      </c>
      <c r="Q1207" s="80">
        <f t="shared" si="278"/>
        <v>58943.866799999996</v>
      </c>
      <c r="R1207" s="80">
        <f t="shared" si="279"/>
        <v>-24274.903476040614</v>
      </c>
      <c r="S1207" s="80">
        <f t="shared" si="280"/>
        <v>20</v>
      </c>
      <c r="T1207" s="80">
        <f t="shared" si="281"/>
        <v>0.31180472688608379</v>
      </c>
      <c r="U1207" s="80">
        <f>VLOOKUP(D1207,'IBGE 2014'!$A$9:$I$120,3,0)/VLOOKUP(C1207+1,'IBGE 2014'!$A$9:$I$120,3,0)</f>
        <v>0.89162310837551761</v>
      </c>
      <c r="V1207" s="80">
        <f t="shared" si="282"/>
        <v>36841.316565532776</v>
      </c>
      <c r="W1207" s="80">
        <f t="shared" si="283"/>
        <v>56137.015999999996</v>
      </c>
      <c r="X1207" s="80">
        <f t="shared" si="284"/>
        <v>-19295.69943446722</v>
      </c>
      <c r="Y1207" s="120"/>
    </row>
    <row r="1208" spans="1:25">
      <c r="A1208" s="77">
        <v>1196</v>
      </c>
      <c r="B1208" s="79">
        <v>1</v>
      </c>
      <c r="C1208" s="78">
        <v>38</v>
      </c>
      <c r="D1208" s="78">
        <f t="shared" si="270"/>
        <v>65</v>
      </c>
      <c r="E1208" s="79">
        <f t="shared" si="271"/>
        <v>65</v>
      </c>
      <c r="F1208" s="79">
        <v>6</v>
      </c>
      <c r="G1208" s="79">
        <f t="shared" si="272"/>
        <v>29</v>
      </c>
      <c r="H1208" s="79">
        <f t="shared" si="273"/>
        <v>27</v>
      </c>
      <c r="I1208" s="80">
        <v>1319.86</v>
      </c>
      <c r="J1208" s="80">
        <f>'Fator aplicado no salr'!$I$33*I1208</f>
        <v>1166.7879259955371</v>
      </c>
      <c r="K1208" s="79">
        <f t="shared" si="274"/>
        <v>27</v>
      </c>
      <c r="L1208" s="92">
        <f t="shared" si="275"/>
        <v>0.20736795167665964</v>
      </c>
      <c r="M1208" s="79">
        <f t="shared" si="276"/>
        <v>65</v>
      </c>
      <c r="N1208" s="79">
        <f>VLOOKUP(D1208,'IBGE 2014'!$A$9:$I$120,3,0)/VLOOKUP(C1208,'IBGE 2014'!$A$9:$I$120,3,0)</f>
        <v>0.83126079529714858</v>
      </c>
      <c r="O1208" s="79">
        <f>VLOOKUP(D1208,'IBGE 2014'!$A$9:$I$120,6,0)</f>
        <v>10.361611814973374</v>
      </c>
      <c r="P1208" s="80">
        <f t="shared" si="277"/>
        <v>27092.029064541137</v>
      </c>
      <c r="Q1208" s="80">
        <f t="shared" si="278"/>
        <v>99603.234899999981</v>
      </c>
      <c r="R1208" s="80">
        <f t="shared" si="279"/>
        <v>-72511.205835458852</v>
      </c>
      <c r="S1208" s="80">
        <f t="shared" si="280"/>
        <v>26</v>
      </c>
      <c r="T1208" s="80">
        <f t="shared" si="281"/>
        <v>0.21981002877725925</v>
      </c>
      <c r="U1208" s="80">
        <f>VLOOKUP(D1208,'IBGE 2014'!$A$9:$I$120,3,0)/VLOOKUP(C1208+1,'IBGE 2014'!$A$9:$I$120,3,0)</f>
        <v>0.83323375827918489</v>
      </c>
      <c r="V1208" s="80">
        <f t="shared" si="282"/>
        <v>28785.710722847554</v>
      </c>
      <c r="W1208" s="80">
        <f t="shared" si="283"/>
        <v>95914.22619999999</v>
      </c>
      <c r="X1208" s="80">
        <f t="shared" si="284"/>
        <v>-67128.515477152439</v>
      </c>
      <c r="Y1208" s="120"/>
    </row>
    <row r="1209" spans="1:25">
      <c r="A1209" s="77">
        <v>1197</v>
      </c>
      <c r="B1209" s="79">
        <v>2</v>
      </c>
      <c r="C1209" s="78">
        <v>32</v>
      </c>
      <c r="D1209" s="78">
        <f t="shared" si="270"/>
        <v>56</v>
      </c>
      <c r="E1209" s="79">
        <f t="shared" si="271"/>
        <v>60</v>
      </c>
      <c r="F1209" s="79">
        <v>6</v>
      </c>
      <c r="G1209" s="79">
        <f t="shared" si="272"/>
        <v>24</v>
      </c>
      <c r="H1209" s="79">
        <f t="shared" si="273"/>
        <v>24</v>
      </c>
      <c r="I1209" s="80">
        <v>1319.86</v>
      </c>
      <c r="J1209" s="80">
        <f>'Fator aplicado no salr'!$I$33*I1209</f>
        <v>1166.7879259955371</v>
      </c>
      <c r="K1209" s="79">
        <f t="shared" si="274"/>
        <v>24</v>
      </c>
      <c r="L1209" s="92">
        <f t="shared" si="275"/>
        <v>0.24697854833412852</v>
      </c>
      <c r="M1209" s="79">
        <f t="shared" si="276"/>
        <v>56</v>
      </c>
      <c r="N1209" s="79">
        <f>VLOOKUP(D1209,'IBGE 2014'!$A$9:$I$120,3,0)/VLOOKUP(C1209,'IBGE 2014'!$A$9:$I$120,3,0)</f>
        <v>0.91011921038327848</v>
      </c>
      <c r="O1209" s="79">
        <f>VLOOKUP(D1209,'IBGE 2014'!$A$9:$I$120,6,0)</f>
        <v>12.276875927517381</v>
      </c>
      <c r="P1209" s="80">
        <f t="shared" si="277"/>
        <v>41858.210769736099</v>
      </c>
      <c r="Q1209" s="80">
        <f t="shared" si="278"/>
        <v>88536.208799999993</v>
      </c>
      <c r="R1209" s="80">
        <f t="shared" si="279"/>
        <v>-46677.998030263894</v>
      </c>
      <c r="S1209" s="80">
        <f t="shared" si="280"/>
        <v>23</v>
      </c>
      <c r="T1209" s="80">
        <f t="shared" si="281"/>
        <v>0.26179726123417624</v>
      </c>
      <c r="U1209" s="80">
        <f>VLOOKUP(D1209,'IBGE 2014'!$A$9:$I$120,3,0)/VLOOKUP(C1209+1,'IBGE 2014'!$A$9:$I$120,3,0)</f>
        <v>0.91182979960785915</v>
      </c>
      <c r="V1209" s="80">
        <f t="shared" si="282"/>
        <v>44453.097256743764</v>
      </c>
      <c r="W1209" s="80">
        <f t="shared" si="283"/>
        <v>84847.200099999987</v>
      </c>
      <c r="X1209" s="80">
        <f t="shared" si="284"/>
        <v>-40394.102843256223</v>
      </c>
      <c r="Y1209" s="120"/>
    </row>
    <row r="1210" spans="1:25">
      <c r="A1210" s="77">
        <v>1198</v>
      </c>
      <c r="B1210" s="79">
        <v>1</v>
      </c>
      <c r="C1210" s="78">
        <v>35</v>
      </c>
      <c r="D1210" s="78">
        <f t="shared" si="270"/>
        <v>64</v>
      </c>
      <c r="E1210" s="79">
        <f t="shared" si="271"/>
        <v>65</v>
      </c>
      <c r="F1210" s="79">
        <v>6</v>
      </c>
      <c r="G1210" s="79">
        <f t="shared" si="272"/>
        <v>29</v>
      </c>
      <c r="H1210" s="79">
        <f t="shared" si="273"/>
        <v>29</v>
      </c>
      <c r="I1210" s="80">
        <v>1319.86</v>
      </c>
      <c r="J1210" s="80">
        <f>'Fator aplicado no salr'!$I$33*I1210</f>
        <v>1166.7879259955371</v>
      </c>
      <c r="K1210" s="79">
        <f t="shared" si="274"/>
        <v>29</v>
      </c>
      <c r="L1210" s="92">
        <f t="shared" si="275"/>
        <v>0.18455673876527198</v>
      </c>
      <c r="M1210" s="79">
        <f t="shared" si="276"/>
        <v>64</v>
      </c>
      <c r="N1210" s="79">
        <f>VLOOKUP(D1210,'IBGE 2014'!$A$9:$I$120,3,0)/VLOOKUP(C1210,'IBGE 2014'!$A$9:$I$120,3,0)</f>
        <v>0.83850448420531443</v>
      </c>
      <c r="O1210" s="79">
        <f>VLOOKUP(D1210,'IBGE 2014'!$A$9:$I$120,6,0)</f>
        <v>10.595687644814832</v>
      </c>
      <c r="P1210" s="80">
        <f t="shared" si="277"/>
        <v>24871.370812043573</v>
      </c>
      <c r="Q1210" s="80">
        <f t="shared" si="278"/>
        <v>106981.25229999998</v>
      </c>
      <c r="R1210" s="80">
        <f t="shared" si="279"/>
        <v>-82109.881487956402</v>
      </c>
      <c r="S1210" s="80">
        <f t="shared" si="280"/>
        <v>28</v>
      </c>
      <c r="T1210" s="80">
        <f t="shared" si="281"/>
        <v>0.19563014309118829</v>
      </c>
      <c r="U1210" s="80">
        <f>VLOOKUP(D1210,'IBGE 2014'!$A$9:$I$120,3,0)/VLOOKUP(C1210+1,'IBGE 2014'!$A$9:$I$120,3,0)</f>
        <v>0.84023971036360257</v>
      </c>
      <c r="V1210" s="80">
        <f t="shared" si="282"/>
        <v>26418.210789771572</v>
      </c>
      <c r="W1210" s="80">
        <f t="shared" si="283"/>
        <v>103292.24359999999</v>
      </c>
      <c r="X1210" s="80">
        <f t="shared" si="284"/>
        <v>-76874.032810228411</v>
      </c>
      <c r="Y1210" s="120"/>
    </row>
    <row r="1211" spans="1:25">
      <c r="A1211" s="77">
        <v>1199</v>
      </c>
      <c r="B1211" s="79">
        <v>1</v>
      </c>
      <c r="C1211" s="78">
        <v>47</v>
      </c>
      <c r="D1211" s="78">
        <f t="shared" si="270"/>
        <v>70</v>
      </c>
      <c r="E1211" s="79">
        <f t="shared" si="271"/>
        <v>65</v>
      </c>
      <c r="F1211" s="79">
        <v>6</v>
      </c>
      <c r="G1211" s="79">
        <f t="shared" si="272"/>
        <v>29</v>
      </c>
      <c r="H1211" s="79">
        <f t="shared" si="273"/>
        <v>23</v>
      </c>
      <c r="I1211" s="80">
        <v>1319.86</v>
      </c>
      <c r="J1211" s="80">
        <f>'Fator aplicado no salr'!$I$33*I1211</f>
        <v>1166.7879259955371</v>
      </c>
      <c r="K1211" s="79">
        <f t="shared" si="274"/>
        <v>23</v>
      </c>
      <c r="L1211" s="92">
        <f t="shared" si="275"/>
        <v>0.26179726123417624</v>
      </c>
      <c r="M1211" s="79">
        <f t="shared" si="276"/>
        <v>70</v>
      </c>
      <c r="N1211" s="79">
        <f>VLOOKUP(D1211,'IBGE 2014'!$A$9:$I$120,3,0)/VLOOKUP(C1211,'IBGE 2014'!$A$9:$I$120,3,0)</f>
        <v>0.77529075218081067</v>
      </c>
      <c r="O1211" s="79">
        <f>VLOOKUP(D1211,'IBGE 2014'!$A$9:$I$120,6,0)</f>
        <v>9.1340168195096396</v>
      </c>
      <c r="P1211" s="80">
        <f t="shared" si="277"/>
        <v>28120.742798466948</v>
      </c>
      <c r="Q1211" s="80">
        <f t="shared" si="278"/>
        <v>84847.200099999987</v>
      </c>
      <c r="R1211" s="80">
        <f t="shared" si="279"/>
        <v>-56726.457301533039</v>
      </c>
      <c r="S1211" s="80">
        <f t="shared" si="280"/>
        <v>22</v>
      </c>
      <c r="T1211" s="80">
        <f t="shared" si="281"/>
        <v>0.27750509690822689</v>
      </c>
      <c r="U1211" s="80">
        <f>VLOOKUP(D1211,'IBGE 2014'!$A$9:$I$120,3,0)/VLOOKUP(C1211+1,'IBGE 2014'!$A$9:$I$120,3,0)</f>
        <v>0.77870096266895816</v>
      </c>
      <c r="V1211" s="80">
        <f t="shared" si="282"/>
        <v>29939.101417279679</v>
      </c>
      <c r="W1211" s="80">
        <f t="shared" si="283"/>
        <v>81158.191399999982</v>
      </c>
      <c r="X1211" s="80">
        <f t="shared" si="284"/>
        <v>-51219.089982720303</v>
      </c>
      <c r="Y1211" s="120"/>
    </row>
    <row r="1212" spans="1:25">
      <c r="A1212" s="77">
        <v>1200</v>
      </c>
      <c r="B1212" s="79">
        <v>2</v>
      </c>
      <c r="C1212" s="78">
        <v>34</v>
      </c>
      <c r="D1212" s="78">
        <f t="shared" si="270"/>
        <v>58</v>
      </c>
      <c r="E1212" s="79">
        <f t="shared" si="271"/>
        <v>60</v>
      </c>
      <c r="F1212" s="79">
        <v>6</v>
      </c>
      <c r="G1212" s="79">
        <f t="shared" si="272"/>
        <v>24</v>
      </c>
      <c r="H1212" s="79">
        <f t="shared" si="273"/>
        <v>24</v>
      </c>
      <c r="I1212" s="80">
        <v>1319.86</v>
      </c>
      <c r="J1212" s="80">
        <f>'Fator aplicado no salr'!$I$33*I1212</f>
        <v>1166.7879259955371</v>
      </c>
      <c r="K1212" s="79">
        <f t="shared" si="274"/>
        <v>24</v>
      </c>
      <c r="L1212" s="92">
        <f t="shared" si="275"/>
        <v>0.24697854833412852</v>
      </c>
      <c r="M1212" s="79">
        <f t="shared" si="276"/>
        <v>58</v>
      </c>
      <c r="N1212" s="79">
        <f>VLOOKUP(D1212,'IBGE 2014'!$A$9:$I$120,3,0)/VLOOKUP(C1212,'IBGE 2014'!$A$9:$I$120,3,0)</f>
        <v>0.897713175076848</v>
      </c>
      <c r="O1212" s="79">
        <f>VLOOKUP(D1212,'IBGE 2014'!$A$9:$I$120,6,0)</f>
        <v>11.890960856490537</v>
      </c>
      <c r="P1212" s="80">
        <f t="shared" si="277"/>
        <v>39989.784229126548</v>
      </c>
      <c r="Q1212" s="80">
        <f t="shared" si="278"/>
        <v>88536.208799999993</v>
      </c>
      <c r="R1212" s="80">
        <f t="shared" si="279"/>
        <v>-48546.424570873445</v>
      </c>
      <c r="S1212" s="80">
        <f t="shared" si="280"/>
        <v>23</v>
      </c>
      <c r="T1212" s="80">
        <f t="shared" si="281"/>
        <v>0.26179726123417624</v>
      </c>
      <c r="U1212" s="80">
        <f>VLOOKUP(D1212,'IBGE 2014'!$A$9:$I$120,3,0)/VLOOKUP(C1212+1,'IBGE 2014'!$A$9:$I$120,3,0)</f>
        <v>0.89950675429740024</v>
      </c>
      <c r="V1212" s="80">
        <f t="shared" si="282"/>
        <v>42473.862405718457</v>
      </c>
      <c r="W1212" s="80">
        <f t="shared" si="283"/>
        <v>84847.200099999987</v>
      </c>
      <c r="X1212" s="80">
        <f t="shared" si="284"/>
        <v>-42373.33769428153</v>
      </c>
      <c r="Y1212" s="120"/>
    </row>
    <row r="1213" spans="1:25">
      <c r="A1213" s="77">
        <v>1201</v>
      </c>
      <c r="B1213" s="79">
        <v>1</v>
      </c>
      <c r="C1213" s="78">
        <v>44</v>
      </c>
      <c r="D1213" s="78">
        <f t="shared" si="270"/>
        <v>70</v>
      </c>
      <c r="E1213" s="79">
        <f t="shared" si="271"/>
        <v>65</v>
      </c>
      <c r="F1213" s="79">
        <v>6</v>
      </c>
      <c r="G1213" s="79">
        <f t="shared" si="272"/>
        <v>29</v>
      </c>
      <c r="H1213" s="79">
        <f t="shared" si="273"/>
        <v>26</v>
      </c>
      <c r="I1213" s="80">
        <v>1319.86</v>
      </c>
      <c r="J1213" s="80">
        <f>'Fator aplicado no salr'!$I$33*I1213</f>
        <v>1166.7879259955371</v>
      </c>
      <c r="K1213" s="79">
        <f t="shared" si="274"/>
        <v>26</v>
      </c>
      <c r="L1213" s="92">
        <f t="shared" si="275"/>
        <v>0.21981002877725925</v>
      </c>
      <c r="M1213" s="79">
        <f t="shared" si="276"/>
        <v>70</v>
      </c>
      <c r="N1213" s="79">
        <f>VLOOKUP(D1213,'IBGE 2014'!$A$9:$I$120,3,0)/VLOOKUP(C1213,'IBGE 2014'!$A$9:$I$120,3,0)</f>
        <v>0.76654613465184984</v>
      </c>
      <c r="O1213" s="79">
        <f>VLOOKUP(D1213,'IBGE 2014'!$A$9:$I$120,6,0)</f>
        <v>9.1340168195096396</v>
      </c>
      <c r="P1213" s="80">
        <f t="shared" si="277"/>
        <v>23344.409174095264</v>
      </c>
      <c r="Q1213" s="80">
        <f t="shared" si="278"/>
        <v>95914.22619999999</v>
      </c>
      <c r="R1213" s="80">
        <f t="shared" si="279"/>
        <v>-72569.817025904718</v>
      </c>
      <c r="S1213" s="80">
        <f t="shared" si="280"/>
        <v>25</v>
      </c>
      <c r="T1213" s="80">
        <f t="shared" si="281"/>
        <v>0.23299863050389483</v>
      </c>
      <c r="U1213" s="80">
        <f>VLOOKUP(D1213,'IBGE 2014'!$A$9:$I$120,3,0)/VLOOKUP(C1213+1,'IBGE 2014'!$A$9:$I$120,3,0)</f>
        <v>0.76923238535789284</v>
      </c>
      <c r="V1213" s="80">
        <f t="shared" si="282"/>
        <v>24831.789277276537</v>
      </c>
      <c r="W1213" s="80">
        <f t="shared" si="283"/>
        <v>92225.217499999984</v>
      </c>
      <c r="X1213" s="80">
        <f t="shared" si="284"/>
        <v>-67393.428222723451</v>
      </c>
      <c r="Y1213" s="120"/>
    </row>
    <row r="1214" spans="1:25">
      <c r="A1214" s="77">
        <v>1202</v>
      </c>
      <c r="B1214" s="79">
        <v>1</v>
      </c>
      <c r="C1214" s="78">
        <v>36</v>
      </c>
      <c r="D1214" s="78">
        <f t="shared" si="270"/>
        <v>65</v>
      </c>
      <c r="E1214" s="79">
        <f t="shared" si="271"/>
        <v>65</v>
      </c>
      <c r="F1214" s="79">
        <v>6</v>
      </c>
      <c r="G1214" s="79">
        <f t="shared" si="272"/>
        <v>29</v>
      </c>
      <c r="H1214" s="79">
        <f t="shared" si="273"/>
        <v>29</v>
      </c>
      <c r="I1214" s="80">
        <v>1319.86</v>
      </c>
      <c r="J1214" s="80">
        <f>'Fator aplicado no salr'!$I$33*I1214</f>
        <v>1166.7879259955371</v>
      </c>
      <c r="K1214" s="79">
        <f t="shared" si="274"/>
        <v>29</v>
      </c>
      <c r="L1214" s="92">
        <f t="shared" si="275"/>
        <v>0.18455673876527198</v>
      </c>
      <c r="M1214" s="79">
        <f t="shared" si="276"/>
        <v>65</v>
      </c>
      <c r="N1214" s="79">
        <f>VLOOKUP(D1214,'IBGE 2014'!$A$9:$I$120,3,0)/VLOOKUP(C1214,'IBGE 2014'!$A$9:$I$120,3,0)</f>
        <v>0.82760631522705153</v>
      </c>
      <c r="O1214" s="79">
        <f>VLOOKUP(D1214,'IBGE 2014'!$A$9:$I$120,6,0)</f>
        <v>10.361611814973374</v>
      </c>
      <c r="P1214" s="80">
        <f t="shared" si="277"/>
        <v>24005.806433561673</v>
      </c>
      <c r="Q1214" s="80">
        <f t="shared" si="278"/>
        <v>106981.25229999998</v>
      </c>
      <c r="R1214" s="80">
        <f t="shared" si="279"/>
        <v>-82975.445866438298</v>
      </c>
      <c r="S1214" s="80">
        <f t="shared" si="280"/>
        <v>28</v>
      </c>
      <c r="T1214" s="80">
        <f t="shared" si="281"/>
        <v>0.19563014309118829</v>
      </c>
      <c r="U1214" s="80">
        <f>VLOOKUP(D1214,'IBGE 2014'!$A$9:$I$120,3,0)/VLOOKUP(C1214+1,'IBGE 2014'!$A$9:$I$120,3,0)</f>
        <v>0.82938992235441167</v>
      </c>
      <c r="V1214" s="80">
        <f t="shared" si="282"/>
        <v>25500.994835009104</v>
      </c>
      <c r="W1214" s="80">
        <f t="shared" si="283"/>
        <v>103292.24359999999</v>
      </c>
      <c r="X1214" s="80">
        <f t="shared" si="284"/>
        <v>-77791.248764990887</v>
      </c>
      <c r="Y1214" s="120"/>
    </row>
    <row r="1215" spans="1:25">
      <c r="A1215" s="77">
        <v>1203</v>
      </c>
      <c r="B1215" s="79">
        <v>2</v>
      </c>
      <c r="C1215" s="78">
        <v>41</v>
      </c>
      <c r="D1215" s="78">
        <f t="shared" si="270"/>
        <v>60</v>
      </c>
      <c r="E1215" s="79">
        <f t="shared" si="271"/>
        <v>60</v>
      </c>
      <c r="F1215" s="79">
        <v>6</v>
      </c>
      <c r="G1215" s="79">
        <f t="shared" si="272"/>
        <v>24</v>
      </c>
      <c r="H1215" s="79">
        <f t="shared" si="273"/>
        <v>19</v>
      </c>
      <c r="I1215" s="80">
        <v>1652.06</v>
      </c>
      <c r="J1215" s="80">
        <f>'Fator aplicado no salr'!$I$33*I1215</f>
        <v>1460.4607011502637</v>
      </c>
      <c r="K1215" s="79">
        <f t="shared" si="274"/>
        <v>19</v>
      </c>
      <c r="L1215" s="92">
        <f t="shared" si="275"/>
        <v>0.33051301049924886</v>
      </c>
      <c r="M1215" s="79">
        <f t="shared" si="276"/>
        <v>60</v>
      </c>
      <c r="N1215" s="79">
        <f>VLOOKUP(D1215,'IBGE 2014'!$A$9:$I$120,3,0)/VLOOKUP(C1215,'IBGE 2014'!$A$9:$I$120,3,0)</f>
        <v>0.8939954596892854</v>
      </c>
      <c r="O1215" s="79">
        <f>VLOOKUP(D1215,'IBGE 2014'!$A$9:$I$120,6,0)</f>
        <v>11.482229001501651</v>
      </c>
      <c r="P1215" s="80">
        <f t="shared" si="277"/>
        <v>64414.450285370142</v>
      </c>
      <c r="Q1215" s="80">
        <f t="shared" si="278"/>
        <v>87732.646300000008</v>
      </c>
      <c r="R1215" s="80">
        <f t="shared" si="279"/>
        <v>-23318.196014629866</v>
      </c>
      <c r="S1215" s="80">
        <f t="shared" si="280"/>
        <v>18</v>
      </c>
      <c r="T1215" s="80">
        <f t="shared" si="281"/>
        <v>0.35034379112920383</v>
      </c>
      <c r="U1215" s="80">
        <f>VLOOKUP(D1215,'IBGE 2014'!$A$9:$I$120,3,0)/VLOOKUP(C1215+1,'IBGE 2014'!$A$9:$I$120,3,0)</f>
        <v>0.89652605914239569</v>
      </c>
      <c r="V1215" s="80">
        <f t="shared" si="282"/>
        <v>68472.59300781248</v>
      </c>
      <c r="W1215" s="80">
        <f t="shared" si="283"/>
        <v>83115.138600000006</v>
      </c>
      <c r="X1215" s="80">
        <f t="shared" si="284"/>
        <v>-14642.545592187525</v>
      </c>
      <c r="Y1215" s="120"/>
    </row>
    <row r="1216" spans="1:25">
      <c r="A1216" s="77">
        <v>1204</v>
      </c>
      <c r="B1216" s="79">
        <v>2</v>
      </c>
      <c r="C1216" s="78">
        <v>39</v>
      </c>
      <c r="D1216" s="78">
        <f t="shared" si="270"/>
        <v>60</v>
      </c>
      <c r="E1216" s="79">
        <f t="shared" si="271"/>
        <v>60</v>
      </c>
      <c r="F1216" s="79">
        <v>6</v>
      </c>
      <c r="G1216" s="79">
        <f t="shared" si="272"/>
        <v>24</v>
      </c>
      <c r="H1216" s="79">
        <f t="shared" si="273"/>
        <v>21</v>
      </c>
      <c r="I1216" s="80">
        <v>1604.24</v>
      </c>
      <c r="J1216" s="80">
        <f>'Fator aplicado no salr'!$I$33*I1216</f>
        <v>1418.1866731313023</v>
      </c>
      <c r="K1216" s="79">
        <f t="shared" si="274"/>
        <v>21</v>
      </c>
      <c r="L1216" s="92">
        <f t="shared" si="275"/>
        <v>0.29415540272272056</v>
      </c>
      <c r="M1216" s="79">
        <f t="shared" si="276"/>
        <v>60</v>
      </c>
      <c r="N1216" s="79">
        <f>VLOOKUP(D1216,'IBGE 2014'!$A$9:$I$120,3,0)/VLOOKUP(C1216,'IBGE 2014'!$A$9:$I$120,3,0)</f>
        <v>0.88939133636457135</v>
      </c>
      <c r="O1216" s="79">
        <f>VLOOKUP(D1216,'IBGE 2014'!$A$9:$I$120,6,0)</f>
        <v>11.482229001501651</v>
      </c>
      <c r="P1216" s="80">
        <f t="shared" si="277"/>
        <v>55382.515855600854</v>
      </c>
      <c r="Q1216" s="80">
        <f t="shared" si="278"/>
        <v>94160.866800000003</v>
      </c>
      <c r="R1216" s="80">
        <f t="shared" si="279"/>
        <v>-38778.35094439915</v>
      </c>
      <c r="S1216" s="80">
        <f t="shared" si="280"/>
        <v>20</v>
      </c>
      <c r="T1216" s="80">
        <f t="shared" si="281"/>
        <v>0.31180472688608379</v>
      </c>
      <c r="U1216" s="80">
        <f>VLOOKUP(D1216,'IBGE 2014'!$A$9:$I$120,3,0)/VLOOKUP(C1216+1,'IBGE 2014'!$A$9:$I$120,3,0)</f>
        <v>0.89162310837551761</v>
      </c>
      <c r="V1216" s="80">
        <f t="shared" si="282"/>
        <v>58852.777908757169</v>
      </c>
      <c r="W1216" s="80">
        <f t="shared" si="283"/>
        <v>89677.016000000003</v>
      </c>
      <c r="X1216" s="80">
        <f t="shared" si="284"/>
        <v>-30824.238091242834</v>
      </c>
      <c r="Y1216" s="120"/>
    </row>
    <row r="1217" spans="1:25">
      <c r="A1217" s="77">
        <v>1205</v>
      </c>
      <c r="B1217" s="79">
        <v>2</v>
      </c>
      <c r="C1217" s="78">
        <v>31</v>
      </c>
      <c r="D1217" s="78">
        <f t="shared" si="270"/>
        <v>55</v>
      </c>
      <c r="E1217" s="79">
        <f t="shared" si="271"/>
        <v>60</v>
      </c>
      <c r="F1217" s="79">
        <v>6</v>
      </c>
      <c r="G1217" s="79">
        <f t="shared" si="272"/>
        <v>24</v>
      </c>
      <c r="H1217" s="79">
        <f t="shared" si="273"/>
        <v>24</v>
      </c>
      <c r="I1217" s="80">
        <v>1004.24</v>
      </c>
      <c r="J1217" s="80">
        <f>'Fator aplicado no salr'!$I$33*I1217</f>
        <v>887.77226887833433</v>
      </c>
      <c r="K1217" s="79">
        <f t="shared" si="274"/>
        <v>24</v>
      </c>
      <c r="L1217" s="92">
        <f t="shared" si="275"/>
        <v>0.24697854833412852</v>
      </c>
      <c r="M1217" s="79">
        <f t="shared" si="276"/>
        <v>55</v>
      </c>
      <c r="N1217" s="79">
        <f>VLOOKUP(D1217,'IBGE 2014'!$A$9:$I$120,3,0)/VLOOKUP(C1217,'IBGE 2014'!$A$9:$I$120,3,0)</f>
        <v>0.91563764266816128</v>
      </c>
      <c r="O1217" s="79">
        <f>VLOOKUP(D1217,'IBGE 2014'!$A$9:$I$120,6,0)</f>
        <v>12.461864196915771</v>
      </c>
      <c r="P1217" s="80">
        <f t="shared" si="277"/>
        <v>32524.513844322326</v>
      </c>
      <c r="Q1217" s="80">
        <f t="shared" si="278"/>
        <v>67364.419199999989</v>
      </c>
      <c r="R1217" s="80">
        <f t="shared" si="279"/>
        <v>-34839.905355677663</v>
      </c>
      <c r="S1217" s="80">
        <f t="shared" si="280"/>
        <v>23</v>
      </c>
      <c r="T1217" s="80">
        <f t="shared" si="281"/>
        <v>0.26179726123417624</v>
      </c>
      <c r="U1217" s="80">
        <f>VLOOKUP(D1217,'IBGE 2014'!$A$9:$I$120,3,0)/VLOOKUP(C1217+1,'IBGE 2014'!$A$9:$I$120,3,0)</f>
        <v>0.91730772198042521</v>
      </c>
      <c r="V1217" s="80">
        <f t="shared" si="282"/>
        <v>34538.867223811612</v>
      </c>
      <c r="W1217" s="80">
        <f t="shared" si="283"/>
        <v>64557.568399999996</v>
      </c>
      <c r="X1217" s="80">
        <f t="shared" si="284"/>
        <v>-30018.701176188384</v>
      </c>
      <c r="Y1217" s="120"/>
    </row>
    <row r="1218" spans="1:25">
      <c r="A1218" s="77">
        <v>1206</v>
      </c>
      <c r="B1218" s="79">
        <v>2</v>
      </c>
      <c r="C1218" s="78">
        <v>40</v>
      </c>
      <c r="D1218" s="78">
        <f t="shared" si="270"/>
        <v>60</v>
      </c>
      <c r="E1218" s="79">
        <f t="shared" si="271"/>
        <v>60</v>
      </c>
      <c r="F1218" s="79">
        <v>6</v>
      </c>
      <c r="G1218" s="79">
        <f t="shared" si="272"/>
        <v>24</v>
      </c>
      <c r="H1218" s="79">
        <f t="shared" si="273"/>
        <v>20</v>
      </c>
      <c r="I1218" s="80">
        <v>1004.24</v>
      </c>
      <c r="J1218" s="80">
        <f>'Fator aplicado no salr'!$I$33*I1218</f>
        <v>887.77226887833433</v>
      </c>
      <c r="K1218" s="79">
        <f t="shared" si="274"/>
        <v>20</v>
      </c>
      <c r="L1218" s="92">
        <f t="shared" si="275"/>
        <v>0.31180472688608379</v>
      </c>
      <c r="M1218" s="79">
        <f t="shared" si="276"/>
        <v>60</v>
      </c>
      <c r="N1218" s="79">
        <f>VLOOKUP(D1218,'IBGE 2014'!$A$9:$I$120,3,0)/VLOOKUP(C1218,'IBGE 2014'!$A$9:$I$120,3,0)</f>
        <v>0.89162310837551761</v>
      </c>
      <c r="O1218" s="79">
        <f>VLOOKUP(D1218,'IBGE 2014'!$A$9:$I$120,6,0)</f>
        <v>11.482229001501651</v>
      </c>
      <c r="P1218" s="80">
        <f t="shared" si="277"/>
        <v>36841.316565532776</v>
      </c>
      <c r="Q1218" s="80">
        <f t="shared" si="278"/>
        <v>56137.015999999996</v>
      </c>
      <c r="R1218" s="80">
        <f t="shared" si="279"/>
        <v>-19295.69943446722</v>
      </c>
      <c r="S1218" s="80">
        <f t="shared" si="280"/>
        <v>19</v>
      </c>
      <c r="T1218" s="80">
        <f t="shared" si="281"/>
        <v>0.33051301049924886</v>
      </c>
      <c r="U1218" s="80">
        <f>VLOOKUP(D1218,'IBGE 2014'!$A$9:$I$120,3,0)/VLOOKUP(C1218+1,'IBGE 2014'!$A$9:$I$120,3,0)</f>
        <v>0.8939954596892854</v>
      </c>
      <c r="V1218" s="80">
        <f t="shared" si="282"/>
        <v>39155.701097163612</v>
      </c>
      <c r="W1218" s="80">
        <f t="shared" si="283"/>
        <v>53330.165199999996</v>
      </c>
      <c r="X1218" s="80">
        <f t="shared" si="284"/>
        <v>-14174.464102836384</v>
      </c>
      <c r="Y1218" s="120"/>
    </row>
    <row r="1219" spans="1:25">
      <c r="A1219" s="77">
        <v>1207</v>
      </c>
      <c r="B1219" s="79">
        <v>2</v>
      </c>
      <c r="C1219" s="78">
        <v>53</v>
      </c>
      <c r="D1219" s="78">
        <f t="shared" si="270"/>
        <v>70</v>
      </c>
      <c r="E1219" s="79">
        <f t="shared" si="271"/>
        <v>60</v>
      </c>
      <c r="F1219" s="79">
        <v>6</v>
      </c>
      <c r="G1219" s="79">
        <f t="shared" si="272"/>
        <v>24</v>
      </c>
      <c r="H1219" s="79">
        <f t="shared" si="273"/>
        <v>17</v>
      </c>
      <c r="I1219" s="80">
        <v>1604.24</v>
      </c>
      <c r="J1219" s="80">
        <f>'Fator aplicado no salr'!$I$33*I1219</f>
        <v>1418.1866731313023</v>
      </c>
      <c r="K1219" s="79">
        <f t="shared" si="274"/>
        <v>17</v>
      </c>
      <c r="L1219" s="92">
        <f t="shared" si="275"/>
        <v>0.37136441859695613</v>
      </c>
      <c r="M1219" s="79">
        <f t="shared" si="276"/>
        <v>70</v>
      </c>
      <c r="N1219" s="79">
        <f>VLOOKUP(D1219,'IBGE 2014'!$A$9:$I$120,3,0)/VLOOKUP(C1219,'IBGE 2014'!$A$9:$I$120,3,0)</f>
        <v>0.80044023808591946</v>
      </c>
      <c r="O1219" s="79">
        <f>VLOOKUP(D1219,'IBGE 2014'!$A$9:$I$120,6,0)</f>
        <v>9.1340168195096396</v>
      </c>
      <c r="P1219" s="80">
        <f t="shared" si="277"/>
        <v>50057.339345526809</v>
      </c>
      <c r="Q1219" s="80">
        <f t="shared" si="278"/>
        <v>76225.463600000003</v>
      </c>
      <c r="R1219" s="80">
        <f t="shared" si="279"/>
        <v>-26168.124254473194</v>
      </c>
      <c r="S1219" s="80">
        <f t="shared" si="280"/>
        <v>16</v>
      </c>
      <c r="T1219" s="80">
        <f t="shared" si="281"/>
        <v>0.39364628371277355</v>
      </c>
      <c r="U1219" s="80">
        <f>VLOOKUP(D1219,'IBGE 2014'!$A$9:$I$120,3,0)/VLOOKUP(C1219+1,'IBGE 2014'!$A$9:$I$120,3,0)</f>
        <v>0.80591419118490248</v>
      </c>
      <c r="V1219" s="80">
        <f t="shared" si="282"/>
        <v>53423.645296576688</v>
      </c>
      <c r="W1219" s="80">
        <f t="shared" si="283"/>
        <v>71741.612800000003</v>
      </c>
      <c r="X1219" s="80">
        <f t="shared" si="284"/>
        <v>-18317.967503423315</v>
      </c>
      <c r="Y1219" s="120"/>
    </row>
    <row r="1220" spans="1:25">
      <c r="A1220" s="77">
        <v>1208</v>
      </c>
      <c r="B1220" s="79">
        <v>2</v>
      </c>
      <c r="C1220" s="78">
        <v>42</v>
      </c>
      <c r="D1220" s="78">
        <f t="shared" si="270"/>
        <v>60</v>
      </c>
      <c r="E1220" s="79">
        <f t="shared" si="271"/>
        <v>60</v>
      </c>
      <c r="F1220" s="79">
        <v>6</v>
      </c>
      <c r="G1220" s="79">
        <f t="shared" si="272"/>
        <v>24</v>
      </c>
      <c r="H1220" s="79">
        <f t="shared" si="273"/>
        <v>18</v>
      </c>
      <c r="I1220" s="80">
        <v>1539.84</v>
      </c>
      <c r="J1220" s="80">
        <f>'Fator aplicado no salr'!$I$33*I1220</f>
        <v>1361.2555270748169</v>
      </c>
      <c r="K1220" s="79">
        <f t="shared" si="274"/>
        <v>18</v>
      </c>
      <c r="L1220" s="92">
        <f t="shared" si="275"/>
        <v>0.35034379112920383</v>
      </c>
      <c r="M1220" s="79">
        <f t="shared" si="276"/>
        <v>60</v>
      </c>
      <c r="N1220" s="79">
        <f>VLOOKUP(D1220,'IBGE 2014'!$A$9:$I$120,3,0)/VLOOKUP(C1220,'IBGE 2014'!$A$9:$I$120,3,0)</f>
        <v>0.89652605914239569</v>
      </c>
      <c r="O1220" s="79">
        <f>VLOOKUP(D1220,'IBGE 2014'!$A$9:$I$120,6,0)</f>
        <v>11.482229001501651</v>
      </c>
      <c r="P1220" s="80">
        <f t="shared" si="277"/>
        <v>63821.433614487345</v>
      </c>
      <c r="Q1220" s="80">
        <f t="shared" si="278"/>
        <v>77469.350399999996</v>
      </c>
      <c r="R1220" s="80">
        <f t="shared" si="279"/>
        <v>-13647.916785512651</v>
      </c>
      <c r="S1220" s="80">
        <f t="shared" si="280"/>
        <v>17</v>
      </c>
      <c r="T1220" s="80">
        <f t="shared" si="281"/>
        <v>0.37136441859695613</v>
      </c>
      <c r="U1220" s="80">
        <f>VLOOKUP(D1220,'IBGE 2014'!$A$9:$I$120,3,0)/VLOOKUP(C1220+1,'IBGE 2014'!$A$9:$I$120,3,0)</f>
        <v>0.89923937812269428</v>
      </c>
      <c r="V1220" s="80">
        <f t="shared" si="282"/>
        <v>67855.463241132093</v>
      </c>
      <c r="W1220" s="80">
        <f t="shared" si="283"/>
        <v>73165.497599999988</v>
      </c>
      <c r="X1220" s="80">
        <f t="shared" si="284"/>
        <v>-5310.0343588678952</v>
      </c>
      <c r="Y1220" s="120"/>
    </row>
    <row r="1221" spans="1:25">
      <c r="A1221" s="77">
        <v>1209</v>
      </c>
      <c r="B1221" s="79">
        <v>1</v>
      </c>
      <c r="C1221" s="78">
        <v>41</v>
      </c>
      <c r="D1221" s="78">
        <f t="shared" si="270"/>
        <v>65</v>
      </c>
      <c r="E1221" s="79">
        <f t="shared" si="271"/>
        <v>65</v>
      </c>
      <c r="F1221" s="79">
        <v>6</v>
      </c>
      <c r="G1221" s="79">
        <f t="shared" si="272"/>
        <v>29</v>
      </c>
      <c r="H1221" s="79">
        <f t="shared" si="273"/>
        <v>24</v>
      </c>
      <c r="I1221" s="80">
        <v>1405.94</v>
      </c>
      <c r="J1221" s="80">
        <f>'Fator aplicado no salr'!$I$33*I1221</f>
        <v>1242.8847125256964</v>
      </c>
      <c r="K1221" s="79">
        <f t="shared" si="274"/>
        <v>24</v>
      </c>
      <c r="L1221" s="92">
        <f t="shared" si="275"/>
        <v>0.24697854833412852</v>
      </c>
      <c r="M1221" s="79">
        <f t="shared" si="276"/>
        <v>65</v>
      </c>
      <c r="N1221" s="79">
        <f>VLOOKUP(D1221,'IBGE 2014'!$A$9:$I$120,3,0)/VLOOKUP(C1221,'IBGE 2014'!$A$9:$I$120,3,0)</f>
        <v>0.83754716996263279</v>
      </c>
      <c r="O1221" s="79">
        <f>VLOOKUP(D1221,'IBGE 2014'!$A$9:$I$120,6,0)</f>
        <v>10.361611814973374</v>
      </c>
      <c r="P1221" s="80">
        <f t="shared" si="277"/>
        <v>34631.398170259614</v>
      </c>
      <c r="Q1221" s="80">
        <f t="shared" si="278"/>
        <v>94310.455200000011</v>
      </c>
      <c r="R1221" s="80">
        <f t="shared" si="279"/>
        <v>-59679.057029740397</v>
      </c>
      <c r="S1221" s="80">
        <f t="shared" si="280"/>
        <v>23</v>
      </c>
      <c r="T1221" s="80">
        <f t="shared" si="281"/>
        <v>0.26179726123417624</v>
      </c>
      <c r="U1221" s="80">
        <f>VLOOKUP(D1221,'IBGE 2014'!$A$9:$I$120,3,0)/VLOOKUP(C1221+1,'IBGE 2014'!$A$9:$I$120,3,0)</f>
        <v>0.83991798335691803</v>
      </c>
      <c r="V1221" s="80">
        <f t="shared" si="282"/>
        <v>36813.193649845671</v>
      </c>
      <c r="W1221" s="80">
        <f t="shared" si="283"/>
        <v>90380.852900000013</v>
      </c>
      <c r="X1221" s="80">
        <f t="shared" si="284"/>
        <v>-53567.659250154342</v>
      </c>
      <c r="Y1221" s="120"/>
    </row>
    <row r="1222" spans="1:25">
      <c r="A1222" s="77">
        <v>1210</v>
      </c>
      <c r="B1222" s="79">
        <v>2</v>
      </c>
      <c r="C1222" s="78">
        <v>40</v>
      </c>
      <c r="D1222" s="78">
        <f t="shared" si="270"/>
        <v>60</v>
      </c>
      <c r="E1222" s="79">
        <f t="shared" si="271"/>
        <v>60</v>
      </c>
      <c r="F1222" s="79">
        <v>6</v>
      </c>
      <c r="G1222" s="79">
        <f t="shared" si="272"/>
        <v>24</v>
      </c>
      <c r="H1222" s="79">
        <f t="shared" si="273"/>
        <v>20</v>
      </c>
      <c r="I1222" s="80">
        <v>1539.84</v>
      </c>
      <c r="J1222" s="80">
        <f>'Fator aplicado no salr'!$I$33*I1222</f>
        <v>1361.2555270748169</v>
      </c>
      <c r="K1222" s="79">
        <f t="shared" si="274"/>
        <v>20</v>
      </c>
      <c r="L1222" s="92">
        <f t="shared" si="275"/>
        <v>0.31180472688608379</v>
      </c>
      <c r="M1222" s="79">
        <f t="shared" si="276"/>
        <v>60</v>
      </c>
      <c r="N1222" s="79">
        <f>VLOOKUP(D1222,'IBGE 2014'!$A$9:$I$120,3,0)/VLOOKUP(C1222,'IBGE 2014'!$A$9:$I$120,3,0)</f>
        <v>0.89162310837551761</v>
      </c>
      <c r="O1222" s="79">
        <f>VLOOKUP(D1222,'IBGE 2014'!$A$9:$I$120,6,0)</f>
        <v>11.482229001501651</v>
      </c>
      <c r="P1222" s="80">
        <f t="shared" si="277"/>
        <v>56490.21439125108</v>
      </c>
      <c r="Q1222" s="80">
        <f t="shared" si="278"/>
        <v>86077.055999999997</v>
      </c>
      <c r="R1222" s="80">
        <f t="shared" si="279"/>
        <v>-29586.841608748917</v>
      </c>
      <c r="S1222" s="80">
        <f t="shared" si="280"/>
        <v>19</v>
      </c>
      <c r="T1222" s="80">
        <f t="shared" si="281"/>
        <v>0.33051301049924886</v>
      </c>
      <c r="U1222" s="80">
        <f>VLOOKUP(D1222,'IBGE 2014'!$A$9:$I$120,3,0)/VLOOKUP(C1222+1,'IBGE 2014'!$A$9:$I$120,3,0)</f>
        <v>0.8939954596892854</v>
      </c>
      <c r="V1222" s="80">
        <f t="shared" si="282"/>
        <v>60038.949631020871</v>
      </c>
      <c r="W1222" s="80">
        <f t="shared" si="283"/>
        <v>81773.203199999989</v>
      </c>
      <c r="X1222" s="80">
        <f t="shared" si="284"/>
        <v>-21734.253568979118</v>
      </c>
      <c r="Y1222" s="120"/>
    </row>
    <row r="1223" spans="1:25">
      <c r="A1223" s="77">
        <v>1211</v>
      </c>
      <c r="B1223" s="79">
        <v>1</v>
      </c>
      <c r="C1223" s="78">
        <v>39</v>
      </c>
      <c r="D1223" s="78">
        <f t="shared" si="270"/>
        <v>65</v>
      </c>
      <c r="E1223" s="79">
        <f t="shared" si="271"/>
        <v>65</v>
      </c>
      <c r="F1223" s="79">
        <v>6</v>
      </c>
      <c r="G1223" s="79">
        <f t="shared" si="272"/>
        <v>29</v>
      </c>
      <c r="H1223" s="79">
        <f t="shared" si="273"/>
        <v>26</v>
      </c>
      <c r="I1223" s="80">
        <v>1539.84</v>
      </c>
      <c r="J1223" s="80">
        <f>'Fator aplicado no salr'!$I$33*I1223</f>
        <v>1361.2555270748169</v>
      </c>
      <c r="K1223" s="79">
        <f t="shared" si="274"/>
        <v>26</v>
      </c>
      <c r="L1223" s="92">
        <f t="shared" si="275"/>
        <v>0.21981002877725925</v>
      </c>
      <c r="M1223" s="79">
        <f t="shared" si="276"/>
        <v>65</v>
      </c>
      <c r="N1223" s="79">
        <f>VLOOKUP(D1223,'IBGE 2014'!$A$9:$I$120,3,0)/VLOOKUP(C1223,'IBGE 2014'!$A$9:$I$120,3,0)</f>
        <v>0.83323375827918489</v>
      </c>
      <c r="O1223" s="79">
        <f>VLOOKUP(D1223,'IBGE 2014'!$A$9:$I$120,6,0)</f>
        <v>10.361611814973374</v>
      </c>
      <c r="P1223" s="80">
        <f t="shared" si="277"/>
        <v>33583.401875554664</v>
      </c>
      <c r="Q1223" s="80">
        <f t="shared" si="278"/>
        <v>111900.17279999999</v>
      </c>
      <c r="R1223" s="80">
        <f t="shared" si="279"/>
        <v>-78316.770924445329</v>
      </c>
      <c r="S1223" s="80">
        <f t="shared" si="280"/>
        <v>25</v>
      </c>
      <c r="T1223" s="80">
        <f t="shared" si="281"/>
        <v>0.23299863050389483</v>
      </c>
      <c r="U1223" s="80">
        <f>VLOOKUP(D1223,'IBGE 2014'!$A$9:$I$120,3,0)/VLOOKUP(C1223+1,'IBGE 2014'!$A$9:$I$120,3,0)</f>
        <v>0.83532461266945157</v>
      </c>
      <c r="V1223" s="80">
        <f t="shared" si="282"/>
        <v>35687.733962029393</v>
      </c>
      <c r="W1223" s="80">
        <f t="shared" si="283"/>
        <v>107596.31999999999</v>
      </c>
      <c r="X1223" s="80">
        <f t="shared" si="284"/>
        <v>-71908.586037970599</v>
      </c>
      <c r="Y1223" s="120"/>
    </row>
    <row r="1224" spans="1:25">
      <c r="A1224" s="77">
        <v>1212</v>
      </c>
      <c r="B1224" s="79">
        <v>2</v>
      </c>
      <c r="C1224" s="78">
        <v>47</v>
      </c>
      <c r="D1224" s="78">
        <f t="shared" si="270"/>
        <v>70</v>
      </c>
      <c r="E1224" s="79">
        <f t="shared" si="271"/>
        <v>60</v>
      </c>
      <c r="F1224" s="79">
        <v>6</v>
      </c>
      <c r="G1224" s="79">
        <f t="shared" si="272"/>
        <v>24</v>
      </c>
      <c r="H1224" s="79">
        <f t="shared" si="273"/>
        <v>23</v>
      </c>
      <c r="I1224" s="80">
        <v>1539.84</v>
      </c>
      <c r="J1224" s="80">
        <f>'Fator aplicado no salr'!$I$33*I1224</f>
        <v>1361.2555270748169</v>
      </c>
      <c r="K1224" s="79">
        <f t="shared" si="274"/>
        <v>23</v>
      </c>
      <c r="L1224" s="92">
        <f t="shared" si="275"/>
        <v>0.26179726123417624</v>
      </c>
      <c r="M1224" s="79">
        <f t="shared" si="276"/>
        <v>70</v>
      </c>
      <c r="N1224" s="79">
        <f>VLOOKUP(D1224,'IBGE 2014'!$A$9:$I$120,3,0)/VLOOKUP(C1224,'IBGE 2014'!$A$9:$I$120,3,0)</f>
        <v>0.77529075218081067</v>
      </c>
      <c r="O1224" s="79">
        <f>VLOOKUP(D1224,'IBGE 2014'!$A$9:$I$120,6,0)</f>
        <v>9.1340168195096396</v>
      </c>
      <c r="P1224" s="80">
        <f t="shared" si="277"/>
        <v>32807.604284387242</v>
      </c>
      <c r="Q1224" s="80">
        <f t="shared" si="278"/>
        <v>98988.614399999991</v>
      </c>
      <c r="R1224" s="80">
        <f t="shared" si="279"/>
        <v>-66181.010115612749</v>
      </c>
      <c r="S1224" s="80">
        <f t="shared" si="280"/>
        <v>22</v>
      </c>
      <c r="T1224" s="80">
        <f t="shared" si="281"/>
        <v>0.27750509690822689</v>
      </c>
      <c r="U1224" s="80">
        <f>VLOOKUP(D1224,'IBGE 2014'!$A$9:$I$120,3,0)/VLOOKUP(C1224+1,'IBGE 2014'!$A$9:$I$120,3,0)</f>
        <v>0.77870096266895816</v>
      </c>
      <c r="V1224" s="80">
        <f t="shared" si="282"/>
        <v>34929.027265303856</v>
      </c>
      <c r="W1224" s="80">
        <f t="shared" si="283"/>
        <v>94684.761599999998</v>
      </c>
      <c r="X1224" s="80">
        <f t="shared" si="284"/>
        <v>-59755.734334696142</v>
      </c>
      <c r="Y1224" s="120"/>
    </row>
    <row r="1225" spans="1:25">
      <c r="A1225" s="77">
        <v>1213</v>
      </c>
      <c r="B1225" s="79">
        <v>1</v>
      </c>
      <c r="C1225" s="78">
        <v>44</v>
      </c>
      <c r="D1225" s="78">
        <f t="shared" si="270"/>
        <v>70</v>
      </c>
      <c r="E1225" s="79">
        <f t="shared" si="271"/>
        <v>65</v>
      </c>
      <c r="F1225" s="79">
        <v>6</v>
      </c>
      <c r="G1225" s="79">
        <f t="shared" si="272"/>
        <v>29</v>
      </c>
      <c r="H1225" s="79">
        <f t="shared" si="273"/>
        <v>26</v>
      </c>
      <c r="I1225" s="80">
        <v>1539.84</v>
      </c>
      <c r="J1225" s="80">
        <f>'Fator aplicado no salr'!$I$33*I1225</f>
        <v>1361.2555270748169</v>
      </c>
      <c r="K1225" s="79">
        <f t="shared" si="274"/>
        <v>26</v>
      </c>
      <c r="L1225" s="92">
        <f t="shared" si="275"/>
        <v>0.21981002877725925</v>
      </c>
      <c r="M1225" s="79">
        <f t="shared" si="276"/>
        <v>70</v>
      </c>
      <c r="N1225" s="79">
        <f>VLOOKUP(D1225,'IBGE 2014'!$A$9:$I$120,3,0)/VLOOKUP(C1225,'IBGE 2014'!$A$9:$I$120,3,0)</f>
        <v>0.76654613465184984</v>
      </c>
      <c r="O1225" s="79">
        <f>VLOOKUP(D1225,'IBGE 2014'!$A$9:$I$120,6,0)</f>
        <v>9.1340168195096396</v>
      </c>
      <c r="P1225" s="80">
        <f t="shared" si="277"/>
        <v>27235.202993225692</v>
      </c>
      <c r="Q1225" s="80">
        <f t="shared" si="278"/>
        <v>111900.17279999999</v>
      </c>
      <c r="R1225" s="80">
        <f t="shared" si="279"/>
        <v>-84664.969806774287</v>
      </c>
      <c r="S1225" s="80">
        <f t="shared" si="280"/>
        <v>25</v>
      </c>
      <c r="T1225" s="80">
        <f t="shared" si="281"/>
        <v>0.23299863050389483</v>
      </c>
      <c r="U1225" s="80">
        <f>VLOOKUP(D1225,'IBGE 2014'!$A$9:$I$120,3,0)/VLOOKUP(C1225+1,'IBGE 2014'!$A$9:$I$120,3,0)</f>
        <v>0.76923238535789284</v>
      </c>
      <c r="V1225" s="80">
        <f t="shared" si="282"/>
        <v>28970.483536679272</v>
      </c>
      <c r="W1225" s="80">
        <f t="shared" si="283"/>
        <v>107596.31999999999</v>
      </c>
      <c r="X1225" s="80">
        <f t="shared" si="284"/>
        <v>-78625.836463320724</v>
      </c>
      <c r="Y1225" s="120"/>
    </row>
    <row r="1226" spans="1:25">
      <c r="A1226" s="77">
        <v>1214</v>
      </c>
      <c r="B1226" s="79">
        <v>1</v>
      </c>
      <c r="C1226" s="78">
        <v>40</v>
      </c>
      <c r="D1226" s="78">
        <f t="shared" si="270"/>
        <v>65</v>
      </c>
      <c r="E1226" s="79">
        <f t="shared" si="271"/>
        <v>65</v>
      </c>
      <c r="F1226" s="79">
        <v>6</v>
      </c>
      <c r="G1226" s="79">
        <f t="shared" si="272"/>
        <v>29</v>
      </c>
      <c r="H1226" s="79">
        <f t="shared" si="273"/>
        <v>25</v>
      </c>
      <c r="I1226" s="80">
        <v>1539.84</v>
      </c>
      <c r="J1226" s="80">
        <f>'Fator aplicado no salr'!$I$33*I1226</f>
        <v>1361.2555270748169</v>
      </c>
      <c r="K1226" s="79">
        <f t="shared" si="274"/>
        <v>25</v>
      </c>
      <c r="L1226" s="92">
        <f t="shared" si="275"/>
        <v>0.23299863050389483</v>
      </c>
      <c r="M1226" s="79">
        <f t="shared" si="276"/>
        <v>65</v>
      </c>
      <c r="N1226" s="79">
        <f>VLOOKUP(D1226,'IBGE 2014'!$A$9:$I$120,3,0)/VLOOKUP(C1226,'IBGE 2014'!$A$9:$I$120,3,0)</f>
        <v>0.83532461266945157</v>
      </c>
      <c r="O1226" s="79">
        <f>VLOOKUP(D1226,'IBGE 2014'!$A$9:$I$120,6,0)</f>
        <v>10.361611814973374</v>
      </c>
      <c r="P1226" s="80">
        <f t="shared" si="277"/>
        <v>35687.733962029393</v>
      </c>
      <c r="Q1226" s="80">
        <f t="shared" si="278"/>
        <v>107596.31999999999</v>
      </c>
      <c r="R1226" s="80">
        <f t="shared" si="279"/>
        <v>-71908.586037970599</v>
      </c>
      <c r="S1226" s="80">
        <f t="shared" si="280"/>
        <v>24</v>
      </c>
      <c r="T1226" s="80">
        <f t="shared" si="281"/>
        <v>0.24697854833412852</v>
      </c>
      <c r="U1226" s="80">
        <f>VLOOKUP(D1226,'IBGE 2014'!$A$9:$I$120,3,0)/VLOOKUP(C1226+1,'IBGE 2014'!$A$9:$I$120,3,0)</f>
        <v>0.83754716996263279</v>
      </c>
      <c r="V1226" s="80">
        <f t="shared" si="282"/>
        <v>37929.650026667245</v>
      </c>
      <c r="W1226" s="80">
        <f t="shared" si="283"/>
        <v>103292.46719999998</v>
      </c>
      <c r="X1226" s="80">
        <f t="shared" si="284"/>
        <v>-65362.81717333274</v>
      </c>
      <c r="Y1226" s="120"/>
    </row>
    <row r="1227" spans="1:25">
      <c r="A1227" s="77">
        <v>1215</v>
      </c>
      <c r="B1227" s="79">
        <v>2</v>
      </c>
      <c r="C1227" s="78">
        <v>48</v>
      </c>
      <c r="D1227" s="78">
        <f t="shared" si="270"/>
        <v>70</v>
      </c>
      <c r="E1227" s="79">
        <f t="shared" si="271"/>
        <v>60</v>
      </c>
      <c r="F1227" s="79">
        <v>6</v>
      </c>
      <c r="G1227" s="79">
        <f t="shared" si="272"/>
        <v>24</v>
      </c>
      <c r="H1227" s="79">
        <f t="shared" si="273"/>
        <v>22</v>
      </c>
      <c r="I1227" s="80">
        <v>1539.84</v>
      </c>
      <c r="J1227" s="80">
        <f>'Fator aplicado no salr'!$I$33*I1227</f>
        <v>1361.2555270748169</v>
      </c>
      <c r="K1227" s="79">
        <f t="shared" si="274"/>
        <v>22</v>
      </c>
      <c r="L1227" s="92">
        <f t="shared" si="275"/>
        <v>0.27750509690822689</v>
      </c>
      <c r="M1227" s="79">
        <f t="shared" si="276"/>
        <v>70</v>
      </c>
      <c r="N1227" s="79">
        <f>VLOOKUP(D1227,'IBGE 2014'!$A$9:$I$120,3,0)/VLOOKUP(C1227,'IBGE 2014'!$A$9:$I$120,3,0)</f>
        <v>0.77870096266895816</v>
      </c>
      <c r="O1227" s="79">
        <f>VLOOKUP(D1227,'IBGE 2014'!$A$9:$I$120,6,0)</f>
        <v>9.1340168195096396</v>
      </c>
      <c r="P1227" s="80">
        <f t="shared" si="277"/>
        <v>34929.027265303856</v>
      </c>
      <c r="Q1227" s="80">
        <f t="shared" si="278"/>
        <v>94684.761599999998</v>
      </c>
      <c r="R1227" s="80">
        <f t="shared" si="279"/>
        <v>-59755.734334696142</v>
      </c>
      <c r="S1227" s="80">
        <f t="shared" si="280"/>
        <v>21</v>
      </c>
      <c r="T1227" s="80">
        <f t="shared" si="281"/>
        <v>0.29415540272272056</v>
      </c>
      <c r="U1227" s="80">
        <f>VLOOKUP(D1227,'IBGE 2014'!$A$9:$I$120,3,0)/VLOOKUP(C1227+1,'IBGE 2014'!$A$9:$I$120,3,0)</f>
        <v>0.78239117386008128</v>
      </c>
      <c r="V1227" s="80">
        <f t="shared" si="282"/>
        <v>37200.22677670711</v>
      </c>
      <c r="W1227" s="80">
        <f t="shared" si="283"/>
        <v>90380.90879999999</v>
      </c>
      <c r="X1227" s="80">
        <f t="shared" si="284"/>
        <v>-53180.68202329288</v>
      </c>
      <c r="Y1227" s="120"/>
    </row>
    <row r="1228" spans="1:25">
      <c r="A1228" s="77">
        <v>1216</v>
      </c>
      <c r="B1228" s="79">
        <v>1</v>
      </c>
      <c r="C1228" s="78">
        <v>42</v>
      </c>
      <c r="D1228" s="78">
        <f t="shared" si="270"/>
        <v>70</v>
      </c>
      <c r="E1228" s="79">
        <f t="shared" si="271"/>
        <v>65</v>
      </c>
      <c r="F1228" s="79">
        <v>6</v>
      </c>
      <c r="G1228" s="79">
        <f t="shared" si="272"/>
        <v>29</v>
      </c>
      <c r="H1228" s="79">
        <f t="shared" si="273"/>
        <v>28</v>
      </c>
      <c r="I1228" s="80">
        <v>1539.84</v>
      </c>
      <c r="J1228" s="80">
        <f>'Fator aplicado no salr'!$I$33*I1228</f>
        <v>1361.2555270748169</v>
      </c>
      <c r="K1228" s="79">
        <f t="shared" si="274"/>
        <v>28</v>
      </c>
      <c r="L1228" s="92">
        <f t="shared" si="275"/>
        <v>0.19563014309118829</v>
      </c>
      <c r="M1228" s="79">
        <f t="shared" si="276"/>
        <v>70</v>
      </c>
      <c r="N1228" s="79">
        <f>VLOOKUP(D1228,'IBGE 2014'!$A$9:$I$120,3,0)/VLOOKUP(C1228,'IBGE 2014'!$A$9:$I$120,3,0)</f>
        <v>0.76175627933743351</v>
      </c>
      <c r="O1228" s="79">
        <f>VLOOKUP(D1228,'IBGE 2014'!$A$9:$I$120,6,0)</f>
        <v>9.1340168195096396</v>
      </c>
      <c r="P1228" s="80">
        <f t="shared" si="277"/>
        <v>24087.771952628045</v>
      </c>
      <c r="Q1228" s="80">
        <f t="shared" si="278"/>
        <v>120507.87839999999</v>
      </c>
      <c r="R1228" s="80">
        <f t="shared" si="279"/>
        <v>-96420.106447371945</v>
      </c>
      <c r="S1228" s="80">
        <f t="shared" si="280"/>
        <v>27</v>
      </c>
      <c r="T1228" s="80">
        <f t="shared" si="281"/>
        <v>0.20736795167665964</v>
      </c>
      <c r="U1228" s="80">
        <f>VLOOKUP(D1228,'IBGE 2014'!$A$9:$I$120,3,0)/VLOOKUP(C1228+1,'IBGE 2014'!$A$9:$I$120,3,0)</f>
        <v>0.764061720155367</v>
      </c>
      <c r="V1228" s="80">
        <f t="shared" si="282"/>
        <v>25610.313522028122</v>
      </c>
      <c r="W1228" s="80">
        <f t="shared" si="283"/>
        <v>116204.02559999999</v>
      </c>
      <c r="X1228" s="80">
        <f t="shared" si="284"/>
        <v>-90593.712077971868</v>
      </c>
      <c r="Y1228" s="120"/>
    </row>
    <row r="1229" spans="1:25">
      <c r="A1229" s="77">
        <v>1217</v>
      </c>
      <c r="B1229" s="79">
        <v>1</v>
      </c>
      <c r="C1229" s="78">
        <v>31</v>
      </c>
      <c r="D1229" s="78">
        <f t="shared" si="270"/>
        <v>60</v>
      </c>
      <c r="E1229" s="79">
        <f t="shared" si="271"/>
        <v>65</v>
      </c>
      <c r="F1229" s="79">
        <v>6</v>
      </c>
      <c r="G1229" s="79">
        <f t="shared" si="272"/>
        <v>29</v>
      </c>
      <c r="H1229" s="79">
        <f t="shared" si="273"/>
        <v>29</v>
      </c>
      <c r="I1229" s="80">
        <v>1052.06</v>
      </c>
      <c r="J1229" s="80">
        <f>'Fator aplicado no salr'!$I$33*I1229</f>
        <v>930.04629689729575</v>
      </c>
      <c r="K1229" s="79">
        <f t="shared" si="274"/>
        <v>29</v>
      </c>
      <c r="L1229" s="92">
        <f t="shared" si="275"/>
        <v>0.18455673876527198</v>
      </c>
      <c r="M1229" s="79">
        <f t="shared" si="276"/>
        <v>60</v>
      </c>
      <c r="N1229" s="79">
        <f>VLOOKUP(D1229,'IBGE 2014'!$A$9:$I$120,3,0)/VLOOKUP(C1229,'IBGE 2014'!$A$9:$I$120,3,0)</f>
        <v>0.87485907981363831</v>
      </c>
      <c r="O1229" s="79">
        <f>VLOOKUP(D1229,'IBGE 2014'!$A$9:$I$120,6,0)</f>
        <v>11.482229001501651</v>
      </c>
      <c r="P1229" s="80">
        <f t="shared" si="277"/>
        <v>22415.175072964223</v>
      </c>
      <c r="Q1229" s="80">
        <f t="shared" si="278"/>
        <v>85274.723299999983</v>
      </c>
      <c r="R1229" s="80">
        <f t="shared" si="279"/>
        <v>-62859.548227035761</v>
      </c>
      <c r="S1229" s="80">
        <f t="shared" si="280"/>
        <v>28</v>
      </c>
      <c r="T1229" s="80">
        <f t="shared" si="281"/>
        <v>0.19563014309118829</v>
      </c>
      <c r="U1229" s="80">
        <f>VLOOKUP(D1229,'IBGE 2014'!$A$9:$I$120,3,0)/VLOOKUP(C1229+1,'IBGE 2014'!$A$9:$I$120,3,0)</f>
        <v>0.8764547809756017</v>
      </c>
      <c r="V1229" s="80">
        <f t="shared" si="282"/>
        <v>23803.422838209495</v>
      </c>
      <c r="W1229" s="80">
        <f t="shared" si="283"/>
        <v>82334.215599999996</v>
      </c>
      <c r="X1229" s="80">
        <f t="shared" si="284"/>
        <v>-58530.792761790501</v>
      </c>
      <c r="Y1229" s="120"/>
    </row>
    <row r="1230" spans="1:25">
      <c r="A1230" s="77">
        <v>1218</v>
      </c>
      <c r="B1230" s="79">
        <v>2</v>
      </c>
      <c r="C1230" s="78">
        <v>37</v>
      </c>
      <c r="D1230" s="78">
        <f t="shared" ref="D1230:D1293" si="285">IF(IF(C1230+G1230&gt;70,70,IF(C1230+G1230&lt;E1230,IF(B1230=1,IF(C1230+G1230&lt;60,60,C1230+G1230),IF(C1230+G1230&lt;55,55,C1230+G1230)),E1230))&lt;C1230,C1230,IF(C1230+G1230&gt;70,70,IF(C1230+G1230&lt;E1230,IF(B1230=1,IF(C1230+G1230&lt;60,60,C1230+G1230),IF(C1230+G1230&lt;55,55,C1230+G1230)),E1230)))</f>
        <v>60</v>
      </c>
      <c r="E1230" s="79">
        <f t="shared" ref="E1230:E1293" si="286">IF(B1230=1,65,60)</f>
        <v>60</v>
      </c>
      <c r="F1230" s="79">
        <v>6</v>
      </c>
      <c r="G1230" s="79">
        <f t="shared" ref="G1230:G1293" si="287">IF(B1230=1,IF(35-F1230&lt;=1,1,35-F1230),IF(30-F1230&lt;=1,1,30-F1230))</f>
        <v>24</v>
      </c>
      <c r="H1230" s="79">
        <f t="shared" ref="H1230:H1293" si="288">D1230-C1230</f>
        <v>23</v>
      </c>
      <c r="I1230" s="80">
        <v>1004.24</v>
      </c>
      <c r="J1230" s="80">
        <f>'Fator aplicado no salr'!$I$33*I1230</f>
        <v>887.77226887833433</v>
      </c>
      <c r="K1230" s="79">
        <f t="shared" ref="K1230:K1293" si="289">H1230</f>
        <v>23</v>
      </c>
      <c r="L1230" s="92">
        <f t="shared" ref="L1230:L1293" si="290">(1/(1+$F$6))^K1230</f>
        <v>0.26179726123417624</v>
      </c>
      <c r="M1230" s="79">
        <f t="shared" ref="M1230:M1293" si="291">D1230</f>
        <v>60</v>
      </c>
      <c r="N1230" s="79">
        <f>VLOOKUP(D1230,'IBGE 2014'!$A$9:$I$120,3,0)/VLOOKUP(C1230,'IBGE 2014'!$A$9:$I$120,3,0)</f>
        <v>0.88528843686496339</v>
      </c>
      <c r="O1230" s="79">
        <f>VLOOKUP(D1230,'IBGE 2014'!$A$9:$I$120,6,0)</f>
        <v>11.482229001501651</v>
      </c>
      <c r="P1230" s="80">
        <f t="shared" ref="P1230:P1293" si="292">J1230*L1230*N1230*O1230*13</f>
        <v>30712.913888823776</v>
      </c>
      <c r="Q1230" s="80">
        <f t="shared" ref="Q1230:Q1293" si="293">0.215*I1230*13*H1230+IF(J1230&gt;5839.45,0.11*(J1230-5839.45)*O1230*N1230*L1230*13,0)</f>
        <v>64557.568399999996</v>
      </c>
      <c r="R1230" s="80">
        <f t="shared" ref="R1230:R1293" si="294">P1230-Q1230</f>
        <v>-33844.654511176224</v>
      </c>
      <c r="S1230" s="80">
        <f t="shared" ref="S1230:S1293" si="295">IF(K1230=0,0,K1230-1)</f>
        <v>22</v>
      </c>
      <c r="T1230" s="80">
        <f t="shared" ref="T1230:T1293" si="296">(1/(1+$F$6))^S1230</f>
        <v>0.27750509690822689</v>
      </c>
      <c r="U1230" s="80">
        <f>VLOOKUP(D1230,'IBGE 2014'!$A$9:$I$120,3,0)/VLOOKUP(C1230+1,'IBGE 2014'!$A$9:$I$120,3,0)</f>
        <v>0.88728540130642519</v>
      </c>
      <c r="V1230" s="80">
        <f t="shared" ref="V1230:V1293" si="297">J1230*T1230*U1230*13*O1230</f>
        <v>32629.125299474465</v>
      </c>
      <c r="W1230" s="80">
        <f t="shared" ref="W1230:W1293" si="298">0.215*I1230*13*S1230+IF(J1230&gt;5839.45,0.11*(J1230-5839.45)*O1230*U1230*T1230*13,0)</f>
        <v>61750.717599999996</v>
      </c>
      <c r="X1230" s="80">
        <f t="shared" ref="X1230:X1293" si="299">V1230-W1230</f>
        <v>-29121.592300525532</v>
      </c>
      <c r="Y1230" s="120"/>
    </row>
    <row r="1231" spans="1:25">
      <c r="A1231" s="77">
        <v>1219</v>
      </c>
      <c r="B1231" s="79">
        <v>1</v>
      </c>
      <c r="C1231" s="78">
        <v>35</v>
      </c>
      <c r="D1231" s="78">
        <f t="shared" si="285"/>
        <v>64</v>
      </c>
      <c r="E1231" s="79">
        <f t="shared" si="286"/>
        <v>65</v>
      </c>
      <c r="F1231" s="79">
        <v>6</v>
      </c>
      <c r="G1231" s="79">
        <f t="shared" si="287"/>
        <v>29</v>
      </c>
      <c r="H1231" s="79">
        <f t="shared" si="288"/>
        <v>29</v>
      </c>
      <c r="I1231" s="80">
        <v>1564.84</v>
      </c>
      <c r="J1231" s="80">
        <f>'Fator aplicado no salr'!$I$33*I1231</f>
        <v>1383.356127252024</v>
      </c>
      <c r="K1231" s="79">
        <f t="shared" si="289"/>
        <v>29</v>
      </c>
      <c r="L1231" s="92">
        <f t="shared" si="290"/>
        <v>0.18455673876527198</v>
      </c>
      <c r="M1231" s="79">
        <f t="shared" si="291"/>
        <v>64</v>
      </c>
      <c r="N1231" s="79">
        <f>VLOOKUP(D1231,'IBGE 2014'!$A$9:$I$120,3,0)/VLOOKUP(C1231,'IBGE 2014'!$A$9:$I$120,3,0)</f>
        <v>0.83850448420531443</v>
      </c>
      <c r="O1231" s="79">
        <f>VLOOKUP(D1231,'IBGE 2014'!$A$9:$I$120,6,0)</f>
        <v>10.595687644814832</v>
      </c>
      <c r="P1231" s="80">
        <f t="shared" si="292"/>
        <v>29487.760748502322</v>
      </c>
      <c r="Q1231" s="80">
        <f t="shared" si="293"/>
        <v>126838.10619999999</v>
      </c>
      <c r="R1231" s="80">
        <f t="shared" si="294"/>
        <v>-97350.345451497677</v>
      </c>
      <c r="S1231" s="80">
        <f t="shared" si="295"/>
        <v>28</v>
      </c>
      <c r="T1231" s="80">
        <f t="shared" si="296"/>
        <v>0.19563014309118829</v>
      </c>
      <c r="U1231" s="80">
        <f>VLOOKUP(D1231,'IBGE 2014'!$A$9:$I$120,3,0)/VLOOKUP(C1231+1,'IBGE 2014'!$A$9:$I$120,3,0)</f>
        <v>0.84023971036360257</v>
      </c>
      <c r="V1231" s="80">
        <f t="shared" si="297"/>
        <v>31321.710614963824</v>
      </c>
      <c r="W1231" s="80">
        <f t="shared" si="298"/>
        <v>122464.37839999999</v>
      </c>
      <c r="X1231" s="80">
        <f t="shared" si="299"/>
        <v>-91142.667785036159</v>
      </c>
      <c r="Y1231" s="120"/>
    </row>
    <row r="1232" spans="1:25">
      <c r="A1232" s="77">
        <v>1220</v>
      </c>
      <c r="B1232" s="79">
        <v>1</v>
      </c>
      <c r="C1232" s="78">
        <v>34</v>
      </c>
      <c r="D1232" s="78">
        <f t="shared" si="285"/>
        <v>63</v>
      </c>
      <c r="E1232" s="79">
        <f t="shared" si="286"/>
        <v>65</v>
      </c>
      <c r="F1232" s="79">
        <v>6</v>
      </c>
      <c r="G1232" s="79">
        <f t="shared" si="287"/>
        <v>29</v>
      </c>
      <c r="H1232" s="79">
        <f t="shared" si="288"/>
        <v>29</v>
      </c>
      <c r="I1232" s="80">
        <v>1330.86</v>
      </c>
      <c r="J1232" s="80">
        <f>'Fator aplicado no salr'!$I$33*I1232</f>
        <v>1176.5121900735082</v>
      </c>
      <c r="K1232" s="79">
        <f t="shared" si="289"/>
        <v>29</v>
      </c>
      <c r="L1232" s="92">
        <f t="shared" si="290"/>
        <v>0.18455673876527198</v>
      </c>
      <c r="M1232" s="79">
        <f t="shared" si="291"/>
        <v>63</v>
      </c>
      <c r="N1232" s="79">
        <f>VLOOKUP(D1232,'IBGE 2014'!$A$9:$I$120,3,0)/VLOOKUP(C1232,'IBGE 2014'!$A$9:$I$120,3,0)</f>
        <v>0.84861078160723036</v>
      </c>
      <c r="O1232" s="79">
        <f>VLOOKUP(D1232,'IBGE 2014'!$A$9:$I$120,6,0)</f>
        <v>10.825249101319233</v>
      </c>
      <c r="P1232" s="80">
        <f t="shared" si="292"/>
        <v>25930.813097659197</v>
      </c>
      <c r="Q1232" s="80">
        <f t="shared" si="293"/>
        <v>107872.85729999997</v>
      </c>
      <c r="R1232" s="80">
        <f t="shared" si="294"/>
        <v>-81942.044202340781</v>
      </c>
      <c r="S1232" s="80">
        <f t="shared" si="295"/>
        <v>28</v>
      </c>
      <c r="T1232" s="80">
        <f t="shared" si="296"/>
        <v>0.19563014309118829</v>
      </c>
      <c r="U1232" s="80">
        <f>VLOOKUP(D1232,'IBGE 2014'!$A$9:$I$120,3,0)/VLOOKUP(C1232+1,'IBGE 2014'!$A$9:$I$120,3,0)</f>
        <v>0.85030625707365315</v>
      </c>
      <c r="V1232" s="80">
        <f t="shared" si="297"/>
        <v>27541.578650884232</v>
      </c>
      <c r="W1232" s="80">
        <f t="shared" si="298"/>
        <v>104153.10359999997</v>
      </c>
      <c r="X1232" s="80">
        <f t="shared" si="299"/>
        <v>-76611.524949115745</v>
      </c>
      <c r="Y1232" s="120"/>
    </row>
    <row r="1233" spans="1:25">
      <c r="A1233" s="77">
        <v>1221</v>
      </c>
      <c r="B1233" s="79">
        <v>1</v>
      </c>
      <c r="C1233" s="78">
        <v>36</v>
      </c>
      <c r="D1233" s="78">
        <f t="shared" si="285"/>
        <v>65</v>
      </c>
      <c r="E1233" s="79">
        <f t="shared" si="286"/>
        <v>65</v>
      </c>
      <c r="F1233" s="79">
        <v>6</v>
      </c>
      <c r="G1233" s="79">
        <f t="shared" si="287"/>
        <v>29</v>
      </c>
      <c r="H1233" s="79">
        <f t="shared" si="288"/>
        <v>29</v>
      </c>
      <c r="I1233" s="80">
        <v>1330.86</v>
      </c>
      <c r="J1233" s="80">
        <f>'Fator aplicado no salr'!$I$33*I1233</f>
        <v>1176.5121900735082</v>
      </c>
      <c r="K1233" s="79">
        <f t="shared" si="289"/>
        <v>29</v>
      </c>
      <c r="L1233" s="92">
        <f t="shared" si="290"/>
        <v>0.18455673876527198</v>
      </c>
      <c r="M1233" s="79">
        <f t="shared" si="291"/>
        <v>65</v>
      </c>
      <c r="N1233" s="79">
        <f>VLOOKUP(D1233,'IBGE 2014'!$A$9:$I$120,3,0)/VLOOKUP(C1233,'IBGE 2014'!$A$9:$I$120,3,0)</f>
        <v>0.82760631522705153</v>
      </c>
      <c r="O1233" s="79">
        <f>VLOOKUP(D1233,'IBGE 2014'!$A$9:$I$120,6,0)</f>
        <v>10.361611814973374</v>
      </c>
      <c r="P1233" s="80">
        <f t="shared" si="292"/>
        <v>24205.876040011735</v>
      </c>
      <c r="Q1233" s="80">
        <f t="shared" si="293"/>
        <v>107872.85729999997</v>
      </c>
      <c r="R1233" s="80">
        <f t="shared" si="294"/>
        <v>-83666.981259988243</v>
      </c>
      <c r="S1233" s="80">
        <f t="shared" si="295"/>
        <v>28</v>
      </c>
      <c r="T1233" s="80">
        <f t="shared" si="296"/>
        <v>0.19563014309118829</v>
      </c>
      <c r="U1233" s="80">
        <f>VLOOKUP(D1233,'IBGE 2014'!$A$9:$I$120,3,0)/VLOOKUP(C1233+1,'IBGE 2014'!$A$9:$I$120,3,0)</f>
        <v>0.82938992235441167</v>
      </c>
      <c r="V1233" s="80">
        <f t="shared" si="297"/>
        <v>25713.525666449637</v>
      </c>
      <c r="W1233" s="80">
        <f t="shared" si="298"/>
        <v>104153.10359999997</v>
      </c>
      <c r="X1233" s="80">
        <f t="shared" si="299"/>
        <v>-78439.577933550332</v>
      </c>
      <c r="Y1233" s="120"/>
    </row>
    <row r="1234" spans="1:25">
      <c r="A1234" s="77">
        <v>1222</v>
      </c>
      <c r="B1234" s="79">
        <v>2</v>
      </c>
      <c r="C1234" s="78">
        <v>45</v>
      </c>
      <c r="D1234" s="78">
        <f t="shared" si="285"/>
        <v>60</v>
      </c>
      <c r="E1234" s="79">
        <f t="shared" si="286"/>
        <v>60</v>
      </c>
      <c r="F1234" s="79">
        <v>6</v>
      </c>
      <c r="G1234" s="79">
        <f t="shared" si="287"/>
        <v>24</v>
      </c>
      <c r="H1234" s="79">
        <f t="shared" si="288"/>
        <v>15</v>
      </c>
      <c r="I1234" s="80">
        <v>1004.24</v>
      </c>
      <c r="J1234" s="80">
        <f>'Fator aplicado no salr'!$I$33*I1234</f>
        <v>887.77226887833433</v>
      </c>
      <c r="K1234" s="79">
        <f t="shared" si="289"/>
        <v>15</v>
      </c>
      <c r="L1234" s="92">
        <f t="shared" si="290"/>
        <v>0.41726506073553998</v>
      </c>
      <c r="M1234" s="79">
        <f t="shared" si="291"/>
        <v>60</v>
      </c>
      <c r="N1234" s="79">
        <f>VLOOKUP(D1234,'IBGE 2014'!$A$9:$I$120,3,0)/VLOOKUP(C1234,'IBGE 2014'!$A$9:$I$120,3,0)</f>
        <v>0.90532483645484907</v>
      </c>
      <c r="O1234" s="79">
        <f>VLOOKUP(D1234,'IBGE 2014'!$A$9:$I$120,6,0)</f>
        <v>11.482229001501651</v>
      </c>
      <c r="P1234" s="80">
        <f t="shared" si="292"/>
        <v>50059.62446708708</v>
      </c>
      <c r="Q1234" s="80">
        <f t="shared" si="293"/>
        <v>42102.761999999995</v>
      </c>
      <c r="R1234" s="80">
        <f t="shared" si="294"/>
        <v>7956.862467087085</v>
      </c>
      <c r="S1234" s="80">
        <f t="shared" si="295"/>
        <v>14</v>
      </c>
      <c r="T1234" s="80">
        <f t="shared" si="296"/>
        <v>0.44230096437967248</v>
      </c>
      <c r="U1234" s="80">
        <f>VLOOKUP(D1234,'IBGE 2014'!$A$9:$I$120,3,0)/VLOOKUP(C1234+1,'IBGE 2014'!$A$9:$I$120,3,0)</f>
        <v>0.90874809831371328</v>
      </c>
      <c r="V1234" s="80">
        <f t="shared" si="297"/>
        <v>53263.847303469818</v>
      </c>
      <c r="W1234" s="80">
        <f t="shared" si="298"/>
        <v>39295.911199999995</v>
      </c>
      <c r="X1234" s="80">
        <f t="shared" si="299"/>
        <v>13967.936103469823</v>
      </c>
      <c r="Y1234" s="120"/>
    </row>
    <row r="1235" spans="1:25">
      <c r="A1235" s="77">
        <v>1223</v>
      </c>
      <c r="B1235" s="79">
        <v>2</v>
      </c>
      <c r="C1235" s="78">
        <v>37</v>
      </c>
      <c r="D1235" s="78">
        <f t="shared" si="285"/>
        <v>60</v>
      </c>
      <c r="E1235" s="79">
        <f t="shared" si="286"/>
        <v>60</v>
      </c>
      <c r="F1235" s="79">
        <v>6</v>
      </c>
      <c r="G1235" s="79">
        <f t="shared" si="287"/>
        <v>24</v>
      </c>
      <c r="H1235" s="79">
        <f t="shared" si="288"/>
        <v>23</v>
      </c>
      <c r="I1235" s="80">
        <v>7316.61</v>
      </c>
      <c r="J1235" s="80">
        <f>'Fator aplicado no salr'!$I$33*I1235</f>
        <v>6468.0588905021796</v>
      </c>
      <c r="K1235" s="79">
        <f t="shared" si="289"/>
        <v>23</v>
      </c>
      <c r="L1235" s="92">
        <f t="shared" si="290"/>
        <v>0.26179726123417624</v>
      </c>
      <c r="M1235" s="79">
        <f t="shared" si="291"/>
        <v>60</v>
      </c>
      <c r="N1235" s="79">
        <f>VLOOKUP(D1235,'IBGE 2014'!$A$9:$I$120,3,0)/VLOOKUP(C1235,'IBGE 2014'!$A$9:$I$120,3,0)</f>
        <v>0.88528843686496339</v>
      </c>
      <c r="O1235" s="79">
        <f>VLOOKUP(D1235,'IBGE 2014'!$A$9:$I$120,6,0)</f>
        <v>11.482229001501651</v>
      </c>
      <c r="P1235" s="80">
        <f t="shared" si="292"/>
        <v>223765.64654674873</v>
      </c>
      <c r="Q1235" s="80">
        <f t="shared" si="293"/>
        <v>472740.44721929764</v>
      </c>
      <c r="R1235" s="80">
        <f t="shared" si="294"/>
        <v>-248974.80067254891</v>
      </c>
      <c r="S1235" s="80">
        <f t="shared" si="295"/>
        <v>22</v>
      </c>
      <c r="T1235" s="80">
        <f t="shared" si="296"/>
        <v>0.27750509690822689</v>
      </c>
      <c r="U1235" s="80">
        <f>VLOOKUP(D1235,'IBGE 2014'!$A$9:$I$120,3,0)/VLOOKUP(C1235+1,'IBGE 2014'!$A$9:$I$120,3,0)</f>
        <v>0.88728540130642519</v>
      </c>
      <c r="V1235" s="80">
        <f t="shared" si="297"/>
        <v>237726.62357343646</v>
      </c>
      <c r="W1235" s="80">
        <f t="shared" si="298"/>
        <v>452439.77251377446</v>
      </c>
      <c r="X1235" s="80">
        <f t="shared" si="299"/>
        <v>-214713.148940338</v>
      </c>
      <c r="Y1235" s="120"/>
    </row>
    <row r="1236" spans="1:25">
      <c r="A1236" s="77">
        <v>1224</v>
      </c>
      <c r="B1236" s="79">
        <v>1</v>
      </c>
      <c r="C1236" s="78">
        <v>39</v>
      </c>
      <c r="D1236" s="78">
        <f t="shared" si="285"/>
        <v>65</v>
      </c>
      <c r="E1236" s="79">
        <f t="shared" si="286"/>
        <v>65</v>
      </c>
      <c r="F1236" s="79">
        <v>6</v>
      </c>
      <c r="G1236" s="79">
        <f t="shared" si="287"/>
        <v>29</v>
      </c>
      <c r="H1236" s="79">
        <f t="shared" si="288"/>
        <v>26</v>
      </c>
      <c r="I1236" s="80">
        <v>1330.86</v>
      </c>
      <c r="J1236" s="80">
        <f>'Fator aplicado no salr'!$I$33*I1236</f>
        <v>1176.5121900735082</v>
      </c>
      <c r="K1236" s="79">
        <f t="shared" si="289"/>
        <v>26</v>
      </c>
      <c r="L1236" s="92">
        <f t="shared" si="290"/>
        <v>0.21981002877725925</v>
      </c>
      <c r="M1236" s="79">
        <f t="shared" si="291"/>
        <v>65</v>
      </c>
      <c r="N1236" s="79">
        <f>VLOOKUP(D1236,'IBGE 2014'!$A$9:$I$120,3,0)/VLOOKUP(C1236,'IBGE 2014'!$A$9:$I$120,3,0)</f>
        <v>0.83323375827918489</v>
      </c>
      <c r="O1236" s="79">
        <f>VLOOKUP(D1236,'IBGE 2014'!$A$9:$I$120,6,0)</f>
        <v>10.361611814973374</v>
      </c>
      <c r="P1236" s="80">
        <f t="shared" si="292"/>
        <v>29025.617090152668</v>
      </c>
      <c r="Q1236" s="80">
        <f t="shared" si="293"/>
        <v>96713.596199999985</v>
      </c>
      <c r="R1236" s="80">
        <f t="shared" si="294"/>
        <v>-67687.979109847322</v>
      </c>
      <c r="S1236" s="80">
        <f t="shared" si="295"/>
        <v>25</v>
      </c>
      <c r="T1236" s="80">
        <f t="shared" si="296"/>
        <v>0.23299863050389483</v>
      </c>
      <c r="U1236" s="80">
        <f>VLOOKUP(D1236,'IBGE 2014'!$A$9:$I$120,3,0)/VLOOKUP(C1236+1,'IBGE 2014'!$A$9:$I$120,3,0)</f>
        <v>0.83532461266945157</v>
      </c>
      <c r="V1236" s="80">
        <f t="shared" si="297"/>
        <v>30844.358907877726</v>
      </c>
      <c r="W1236" s="80">
        <f t="shared" si="298"/>
        <v>92993.842499999984</v>
      </c>
      <c r="X1236" s="80">
        <f t="shared" si="299"/>
        <v>-62149.483592122255</v>
      </c>
      <c r="Y1236" s="120"/>
    </row>
    <row r="1237" spans="1:25">
      <c r="A1237" s="77">
        <v>1225</v>
      </c>
      <c r="B1237" s="79">
        <v>1</v>
      </c>
      <c r="C1237" s="78">
        <v>36</v>
      </c>
      <c r="D1237" s="78">
        <f t="shared" si="285"/>
        <v>65</v>
      </c>
      <c r="E1237" s="79">
        <f t="shared" si="286"/>
        <v>65</v>
      </c>
      <c r="F1237" s="79">
        <v>6</v>
      </c>
      <c r="G1237" s="79">
        <f t="shared" si="287"/>
        <v>29</v>
      </c>
      <c r="H1237" s="79">
        <f t="shared" si="288"/>
        <v>29</v>
      </c>
      <c r="I1237" s="80">
        <v>1330.86</v>
      </c>
      <c r="J1237" s="80">
        <f>'Fator aplicado no salr'!$I$33*I1237</f>
        <v>1176.5121900735082</v>
      </c>
      <c r="K1237" s="79">
        <f t="shared" si="289"/>
        <v>29</v>
      </c>
      <c r="L1237" s="92">
        <f t="shared" si="290"/>
        <v>0.18455673876527198</v>
      </c>
      <c r="M1237" s="79">
        <f t="shared" si="291"/>
        <v>65</v>
      </c>
      <c r="N1237" s="79">
        <f>VLOOKUP(D1237,'IBGE 2014'!$A$9:$I$120,3,0)/VLOOKUP(C1237,'IBGE 2014'!$A$9:$I$120,3,0)</f>
        <v>0.82760631522705153</v>
      </c>
      <c r="O1237" s="79">
        <f>VLOOKUP(D1237,'IBGE 2014'!$A$9:$I$120,6,0)</f>
        <v>10.361611814973374</v>
      </c>
      <c r="P1237" s="80">
        <f t="shared" si="292"/>
        <v>24205.876040011735</v>
      </c>
      <c r="Q1237" s="80">
        <f t="shared" si="293"/>
        <v>107872.85729999997</v>
      </c>
      <c r="R1237" s="80">
        <f t="shared" si="294"/>
        <v>-83666.981259988243</v>
      </c>
      <c r="S1237" s="80">
        <f t="shared" si="295"/>
        <v>28</v>
      </c>
      <c r="T1237" s="80">
        <f t="shared" si="296"/>
        <v>0.19563014309118829</v>
      </c>
      <c r="U1237" s="80">
        <f>VLOOKUP(D1237,'IBGE 2014'!$A$9:$I$120,3,0)/VLOOKUP(C1237+1,'IBGE 2014'!$A$9:$I$120,3,0)</f>
        <v>0.82938992235441167</v>
      </c>
      <c r="V1237" s="80">
        <f t="shared" si="297"/>
        <v>25713.525666449637</v>
      </c>
      <c r="W1237" s="80">
        <f t="shared" si="298"/>
        <v>104153.10359999997</v>
      </c>
      <c r="X1237" s="80">
        <f t="shared" si="299"/>
        <v>-78439.577933550332</v>
      </c>
      <c r="Y1237" s="120"/>
    </row>
    <row r="1238" spans="1:25">
      <c r="A1238" s="77">
        <v>1226</v>
      </c>
      <c r="B1238" s="79">
        <v>1</v>
      </c>
      <c r="C1238" s="78">
        <v>58</v>
      </c>
      <c r="D1238" s="78">
        <f t="shared" si="285"/>
        <v>70</v>
      </c>
      <c r="E1238" s="79">
        <f t="shared" si="286"/>
        <v>65</v>
      </c>
      <c r="F1238" s="79">
        <v>6</v>
      </c>
      <c r="G1238" s="79">
        <f t="shared" si="287"/>
        <v>29</v>
      </c>
      <c r="H1238" s="79">
        <f t="shared" si="288"/>
        <v>12</v>
      </c>
      <c r="I1238" s="80">
        <v>1004.24</v>
      </c>
      <c r="J1238" s="80">
        <f>'Fator aplicado no salr'!$I$33*I1238</f>
        <v>887.77226887833433</v>
      </c>
      <c r="K1238" s="79">
        <f t="shared" si="289"/>
        <v>12</v>
      </c>
      <c r="L1238" s="92">
        <f t="shared" si="290"/>
        <v>0.49696936357700011</v>
      </c>
      <c r="M1238" s="79">
        <f t="shared" si="291"/>
        <v>70</v>
      </c>
      <c r="N1238" s="79">
        <f>VLOOKUP(D1238,'IBGE 2014'!$A$9:$I$120,3,0)/VLOOKUP(C1238,'IBGE 2014'!$A$9:$I$120,3,0)</f>
        <v>0.83272330052410848</v>
      </c>
      <c r="O1238" s="79">
        <f>VLOOKUP(D1238,'IBGE 2014'!$A$9:$I$120,6,0)</f>
        <v>9.1340168195096396</v>
      </c>
      <c r="P1238" s="80">
        <f t="shared" si="292"/>
        <v>43625.163530698148</v>
      </c>
      <c r="Q1238" s="80">
        <f t="shared" si="293"/>
        <v>33682.209599999995</v>
      </c>
      <c r="R1238" s="80">
        <f t="shared" si="294"/>
        <v>9942.9539306981533</v>
      </c>
      <c r="S1238" s="80">
        <f t="shared" si="295"/>
        <v>11</v>
      </c>
      <c r="T1238" s="80">
        <f t="shared" si="296"/>
        <v>0.52678752539162021</v>
      </c>
      <c r="U1238" s="80">
        <f>VLOOKUP(D1238,'IBGE 2014'!$A$9:$I$120,3,0)/VLOOKUP(C1238+1,'IBGE 2014'!$A$9:$I$120,3,0)</f>
        <v>0.84086532123529178</v>
      </c>
      <c r="V1238" s="80">
        <f t="shared" si="297"/>
        <v>46694.814892870723</v>
      </c>
      <c r="W1238" s="80">
        <f t="shared" si="298"/>
        <v>30875.358799999998</v>
      </c>
      <c r="X1238" s="80">
        <f t="shared" si="299"/>
        <v>15819.456092870725</v>
      </c>
      <c r="Y1238" s="120"/>
    </row>
    <row r="1239" spans="1:25">
      <c r="A1239" s="77">
        <v>1227</v>
      </c>
      <c r="B1239" s="79">
        <v>2</v>
      </c>
      <c r="C1239" s="78">
        <v>52</v>
      </c>
      <c r="D1239" s="78">
        <f t="shared" si="285"/>
        <v>70</v>
      </c>
      <c r="E1239" s="79">
        <f t="shared" si="286"/>
        <v>60</v>
      </c>
      <c r="F1239" s="79">
        <v>6</v>
      </c>
      <c r="G1239" s="79">
        <f t="shared" si="287"/>
        <v>24</v>
      </c>
      <c r="H1239" s="79">
        <f t="shared" si="288"/>
        <v>18</v>
      </c>
      <c r="I1239" s="80">
        <v>1004.24</v>
      </c>
      <c r="J1239" s="80">
        <f>'Fator aplicado no salr'!$I$33*I1239</f>
        <v>887.77226887833433</v>
      </c>
      <c r="K1239" s="79">
        <f t="shared" si="289"/>
        <v>18</v>
      </c>
      <c r="L1239" s="92">
        <f t="shared" si="290"/>
        <v>0.35034379112920383</v>
      </c>
      <c r="M1239" s="79">
        <f t="shared" si="291"/>
        <v>70</v>
      </c>
      <c r="N1239" s="79">
        <f>VLOOKUP(D1239,'IBGE 2014'!$A$9:$I$120,3,0)/VLOOKUP(C1239,'IBGE 2014'!$A$9:$I$120,3,0)</f>
        <v>0.7953795781575006</v>
      </c>
      <c r="O1239" s="79">
        <f>VLOOKUP(D1239,'IBGE 2014'!$A$9:$I$120,6,0)</f>
        <v>9.1340168195096396</v>
      </c>
      <c r="P1239" s="80">
        <f t="shared" si="292"/>
        <v>29374.84580006119</v>
      </c>
      <c r="Q1239" s="80">
        <f t="shared" si="293"/>
        <v>50523.314399999996</v>
      </c>
      <c r="R1239" s="80">
        <f t="shared" si="294"/>
        <v>-21148.468599938806</v>
      </c>
      <c r="S1239" s="80">
        <f t="shared" si="295"/>
        <v>17</v>
      </c>
      <c r="T1239" s="80">
        <f t="shared" si="296"/>
        <v>0.37136441859695613</v>
      </c>
      <c r="U1239" s="80">
        <f>VLOOKUP(D1239,'IBGE 2014'!$A$9:$I$120,3,0)/VLOOKUP(C1239+1,'IBGE 2014'!$A$9:$I$120,3,0)</f>
        <v>0.80044023808591946</v>
      </c>
      <c r="V1239" s="80">
        <f t="shared" si="297"/>
        <v>31335.450097461624</v>
      </c>
      <c r="W1239" s="80">
        <f t="shared" si="298"/>
        <v>47716.463599999995</v>
      </c>
      <c r="X1239" s="80">
        <f t="shared" si="299"/>
        <v>-16381.013502538372</v>
      </c>
      <c r="Y1239" s="120"/>
    </row>
    <row r="1240" spans="1:25">
      <c r="A1240" s="77">
        <v>1228</v>
      </c>
      <c r="B1240" s="79">
        <v>1</v>
      </c>
      <c r="C1240" s="78">
        <v>41</v>
      </c>
      <c r="D1240" s="78">
        <f t="shared" si="285"/>
        <v>65</v>
      </c>
      <c r="E1240" s="79">
        <f t="shared" si="286"/>
        <v>65</v>
      </c>
      <c r="F1240" s="79">
        <v>6</v>
      </c>
      <c r="G1240" s="79">
        <f t="shared" si="287"/>
        <v>29</v>
      </c>
      <c r="H1240" s="79">
        <f t="shared" si="288"/>
        <v>24</v>
      </c>
      <c r="I1240" s="80">
        <v>4520.72</v>
      </c>
      <c r="J1240" s="80">
        <f>'Fator aplicado no salr'!$I$33*I1240</f>
        <v>3996.4250093241294</v>
      </c>
      <c r="K1240" s="79">
        <f t="shared" si="289"/>
        <v>24</v>
      </c>
      <c r="L1240" s="92">
        <f t="shared" si="290"/>
        <v>0.24697854833412852</v>
      </c>
      <c r="M1240" s="79">
        <f t="shared" si="291"/>
        <v>65</v>
      </c>
      <c r="N1240" s="79">
        <f>VLOOKUP(D1240,'IBGE 2014'!$A$9:$I$120,3,0)/VLOOKUP(C1240,'IBGE 2014'!$A$9:$I$120,3,0)</f>
        <v>0.83754716996263279</v>
      </c>
      <c r="O1240" s="79">
        <f>VLOOKUP(D1240,'IBGE 2014'!$A$9:$I$120,6,0)</f>
        <v>10.361611814973374</v>
      </c>
      <c r="P1240" s="80">
        <f t="shared" si="292"/>
        <v>111355.28851605051</v>
      </c>
      <c r="Q1240" s="80">
        <f t="shared" si="293"/>
        <v>303249.89760000003</v>
      </c>
      <c r="R1240" s="80">
        <f t="shared" si="294"/>
        <v>-191894.60908394953</v>
      </c>
      <c r="S1240" s="80">
        <f t="shared" si="295"/>
        <v>23</v>
      </c>
      <c r="T1240" s="80">
        <f t="shared" si="296"/>
        <v>0.26179726123417624</v>
      </c>
      <c r="U1240" s="80">
        <f>VLOOKUP(D1240,'IBGE 2014'!$A$9:$I$120,3,0)/VLOOKUP(C1240+1,'IBGE 2014'!$A$9:$I$120,3,0)</f>
        <v>0.83991798335691803</v>
      </c>
      <c r="V1240" s="80">
        <f t="shared" si="297"/>
        <v>118370.72762474242</v>
      </c>
      <c r="W1240" s="80">
        <f t="shared" si="298"/>
        <v>290614.4852</v>
      </c>
      <c r="X1240" s="80">
        <f t="shared" si="299"/>
        <v>-172243.75757525756</v>
      </c>
      <c r="Y1240" s="120"/>
    </row>
    <row r="1241" spans="1:25">
      <c r="A1241" s="77">
        <v>1229</v>
      </c>
      <c r="B1241" s="79">
        <v>1</v>
      </c>
      <c r="C1241" s="78">
        <v>39</v>
      </c>
      <c r="D1241" s="78">
        <f t="shared" si="285"/>
        <v>65</v>
      </c>
      <c r="E1241" s="79">
        <f t="shared" si="286"/>
        <v>65</v>
      </c>
      <c r="F1241" s="79">
        <v>6</v>
      </c>
      <c r="G1241" s="79">
        <f t="shared" si="287"/>
        <v>29</v>
      </c>
      <c r="H1241" s="79">
        <f t="shared" si="288"/>
        <v>26</v>
      </c>
      <c r="I1241" s="80">
        <v>11333.58</v>
      </c>
      <c r="J1241" s="80">
        <f>'Fator aplicado no salr'!$I$33*I1241</f>
        <v>10019.156806255589</v>
      </c>
      <c r="K1241" s="79">
        <f t="shared" si="289"/>
        <v>26</v>
      </c>
      <c r="L1241" s="92">
        <f t="shared" si="290"/>
        <v>0.21981002877725925</v>
      </c>
      <c r="M1241" s="79">
        <f t="shared" si="291"/>
        <v>65</v>
      </c>
      <c r="N1241" s="79">
        <f>VLOOKUP(D1241,'IBGE 2014'!$A$9:$I$120,3,0)/VLOOKUP(C1241,'IBGE 2014'!$A$9:$I$120,3,0)</f>
        <v>0.83323375827918489</v>
      </c>
      <c r="O1241" s="79">
        <f>VLOOKUP(D1241,'IBGE 2014'!$A$9:$I$120,6,0)</f>
        <v>10.361611814973374</v>
      </c>
      <c r="P1241" s="80">
        <f t="shared" si="292"/>
        <v>247181.63694198677</v>
      </c>
      <c r="Q1241" s="80">
        <f t="shared" si="293"/>
        <v>834954.14372810826</v>
      </c>
      <c r="R1241" s="80">
        <f t="shared" si="294"/>
        <v>-587772.50678612152</v>
      </c>
      <c r="S1241" s="80">
        <f t="shared" si="295"/>
        <v>25</v>
      </c>
      <c r="T1241" s="80">
        <f t="shared" si="296"/>
        <v>0.23299863050389483</v>
      </c>
      <c r="U1241" s="80">
        <f>VLOOKUP(D1241,'IBGE 2014'!$A$9:$I$120,3,0)/VLOOKUP(C1241+1,'IBGE 2014'!$A$9:$I$120,3,0)</f>
        <v>0.83532461266945157</v>
      </c>
      <c r="V1241" s="80">
        <f t="shared" si="297"/>
        <v>262670.00979152194</v>
      </c>
      <c r="W1241" s="80">
        <f t="shared" si="298"/>
        <v>803987.53150142753</v>
      </c>
      <c r="X1241" s="80">
        <f t="shared" si="299"/>
        <v>-541317.52170990559</v>
      </c>
      <c r="Y1241" s="120"/>
    </row>
    <row r="1242" spans="1:25">
      <c r="A1242" s="77">
        <v>1230</v>
      </c>
      <c r="B1242" s="79">
        <v>2</v>
      </c>
      <c r="C1242" s="78">
        <v>34</v>
      </c>
      <c r="D1242" s="78">
        <f t="shared" si="285"/>
        <v>58</v>
      </c>
      <c r="E1242" s="79">
        <f t="shared" si="286"/>
        <v>60</v>
      </c>
      <c r="F1242" s="79">
        <v>6</v>
      </c>
      <c r="G1242" s="79">
        <f t="shared" si="287"/>
        <v>24</v>
      </c>
      <c r="H1242" s="79">
        <f t="shared" si="288"/>
        <v>24</v>
      </c>
      <c r="I1242" s="80">
        <v>11333.58</v>
      </c>
      <c r="J1242" s="80">
        <f>'Fator aplicado no salr'!$I$33*I1242</f>
        <v>10019.156806255589</v>
      </c>
      <c r="K1242" s="79">
        <f t="shared" si="289"/>
        <v>24</v>
      </c>
      <c r="L1242" s="92">
        <f t="shared" si="290"/>
        <v>0.24697854833412852</v>
      </c>
      <c r="M1242" s="79">
        <f t="shared" si="291"/>
        <v>58</v>
      </c>
      <c r="N1242" s="79">
        <f>VLOOKUP(D1242,'IBGE 2014'!$A$9:$I$120,3,0)/VLOOKUP(C1242,'IBGE 2014'!$A$9:$I$120,3,0)</f>
        <v>0.897713175076848</v>
      </c>
      <c r="O1242" s="79">
        <f>VLOOKUP(D1242,'IBGE 2014'!$A$9:$I$120,6,0)</f>
        <v>11.890960856490537</v>
      </c>
      <c r="P1242" s="80">
        <f t="shared" si="292"/>
        <v>343390.52531597606</v>
      </c>
      <c r="Q1242" s="80">
        <f t="shared" si="293"/>
        <v>776014.34835862205</v>
      </c>
      <c r="R1242" s="80">
        <f t="shared" si="294"/>
        <v>-432623.82304264599</v>
      </c>
      <c r="S1242" s="80">
        <f t="shared" si="295"/>
        <v>23</v>
      </c>
      <c r="T1242" s="80">
        <f t="shared" si="296"/>
        <v>0.26179726123417624</v>
      </c>
      <c r="U1242" s="80">
        <f>VLOOKUP(D1242,'IBGE 2014'!$A$9:$I$120,3,0)/VLOOKUP(C1242+1,'IBGE 2014'!$A$9:$I$120,3,0)</f>
        <v>0.89950675429740024</v>
      </c>
      <c r="V1242" s="80">
        <f t="shared" si="297"/>
        <v>364721.19579667744</v>
      </c>
      <c r="W1242" s="80">
        <f t="shared" si="298"/>
        <v>745315.8325477367</v>
      </c>
      <c r="X1242" s="80">
        <f t="shared" si="299"/>
        <v>-380594.63675105927</v>
      </c>
      <c r="Y1242" s="120"/>
    </row>
    <row r="1243" spans="1:25">
      <c r="A1243" s="77">
        <v>1231</v>
      </c>
      <c r="B1243" s="79">
        <v>1</v>
      </c>
      <c r="C1243" s="78">
        <v>43</v>
      </c>
      <c r="D1243" s="78">
        <f t="shared" si="285"/>
        <v>70</v>
      </c>
      <c r="E1243" s="79">
        <f t="shared" si="286"/>
        <v>65</v>
      </c>
      <c r="F1243" s="79">
        <v>6</v>
      </c>
      <c r="G1243" s="79">
        <f t="shared" si="287"/>
        <v>29</v>
      </c>
      <c r="H1243" s="79">
        <f t="shared" si="288"/>
        <v>27</v>
      </c>
      <c r="I1243" s="80">
        <v>11333.58</v>
      </c>
      <c r="J1243" s="80">
        <f>'Fator aplicado no salr'!$I$33*I1243</f>
        <v>10019.156806255589</v>
      </c>
      <c r="K1243" s="79">
        <f t="shared" si="289"/>
        <v>27</v>
      </c>
      <c r="L1243" s="92">
        <f t="shared" si="290"/>
        <v>0.20736795167665964</v>
      </c>
      <c r="M1243" s="79">
        <f t="shared" si="291"/>
        <v>70</v>
      </c>
      <c r="N1243" s="79">
        <f>VLOOKUP(D1243,'IBGE 2014'!$A$9:$I$120,3,0)/VLOOKUP(C1243,'IBGE 2014'!$A$9:$I$120,3,0)</f>
        <v>0.764061720155367</v>
      </c>
      <c r="O1243" s="79">
        <f>VLOOKUP(D1243,'IBGE 2014'!$A$9:$I$120,6,0)</f>
        <v>9.1340168195096396</v>
      </c>
      <c r="P1243" s="80">
        <f t="shared" si="292"/>
        <v>188497.85505441314</v>
      </c>
      <c r="Q1243" s="80">
        <f t="shared" si="293"/>
        <v>863938.56759791216</v>
      </c>
      <c r="R1243" s="80">
        <f t="shared" si="294"/>
        <v>-675440.71254349896</v>
      </c>
      <c r="S1243" s="80">
        <f t="shared" si="295"/>
        <v>26</v>
      </c>
      <c r="T1243" s="80">
        <f t="shared" si="296"/>
        <v>0.21981002877725925</v>
      </c>
      <c r="U1243" s="80">
        <f>VLOOKUP(D1243,'IBGE 2014'!$A$9:$I$120,3,0)/VLOOKUP(C1243+1,'IBGE 2014'!$A$9:$I$120,3,0)</f>
        <v>0.76654613465184984</v>
      </c>
      <c r="V1243" s="80">
        <f t="shared" si="297"/>
        <v>200457.41891362923</v>
      </c>
      <c r="W1243" s="80">
        <f t="shared" si="298"/>
        <v>832810.0223267246</v>
      </c>
      <c r="X1243" s="80">
        <f t="shared" si="299"/>
        <v>-632352.60341309535</v>
      </c>
      <c r="Y1243" s="120"/>
    </row>
    <row r="1244" spans="1:25">
      <c r="A1244" s="77">
        <v>1232</v>
      </c>
      <c r="B1244" s="79">
        <v>2</v>
      </c>
      <c r="C1244" s="78">
        <v>37</v>
      </c>
      <c r="D1244" s="78">
        <f t="shared" si="285"/>
        <v>60</v>
      </c>
      <c r="E1244" s="79">
        <f t="shared" si="286"/>
        <v>60</v>
      </c>
      <c r="F1244" s="79">
        <v>6</v>
      </c>
      <c r="G1244" s="79">
        <f t="shared" si="287"/>
        <v>24</v>
      </c>
      <c r="H1244" s="79">
        <f t="shared" si="288"/>
        <v>23</v>
      </c>
      <c r="I1244" s="80">
        <v>11333.58</v>
      </c>
      <c r="J1244" s="80">
        <f>'Fator aplicado no salr'!$I$33*I1244</f>
        <v>10019.156806255589</v>
      </c>
      <c r="K1244" s="79">
        <f t="shared" si="289"/>
        <v>23</v>
      </c>
      <c r="L1244" s="92">
        <f t="shared" si="290"/>
        <v>0.26179726123417624</v>
      </c>
      <c r="M1244" s="79">
        <f t="shared" si="291"/>
        <v>60</v>
      </c>
      <c r="N1244" s="79">
        <f>VLOOKUP(D1244,'IBGE 2014'!$A$9:$I$120,3,0)/VLOOKUP(C1244,'IBGE 2014'!$A$9:$I$120,3,0)</f>
        <v>0.88528843686496339</v>
      </c>
      <c r="O1244" s="79">
        <f>VLOOKUP(D1244,'IBGE 2014'!$A$9:$I$120,6,0)</f>
        <v>11.482229001501651</v>
      </c>
      <c r="P1244" s="80">
        <f t="shared" si="292"/>
        <v>346617.60793445335</v>
      </c>
      <c r="Q1244" s="80">
        <f t="shared" si="293"/>
        <v>744485.07942194515</v>
      </c>
      <c r="R1244" s="80">
        <f t="shared" si="294"/>
        <v>-397867.4714874918</v>
      </c>
      <c r="S1244" s="80">
        <f t="shared" si="295"/>
        <v>22</v>
      </c>
      <c r="T1244" s="80">
        <f t="shared" si="296"/>
        <v>0.27750509690822689</v>
      </c>
      <c r="U1244" s="80">
        <f>VLOOKUP(D1244,'IBGE 2014'!$A$9:$I$120,3,0)/VLOOKUP(C1244+1,'IBGE 2014'!$A$9:$I$120,3,0)</f>
        <v>0.88728540130642519</v>
      </c>
      <c r="V1244" s="80">
        <f t="shared" si="297"/>
        <v>368243.44968495355</v>
      </c>
      <c r="W1244" s="80">
        <f t="shared" si="298"/>
        <v>713800.10868604132</v>
      </c>
      <c r="X1244" s="80">
        <f t="shared" si="299"/>
        <v>-345556.65900108777</v>
      </c>
      <c r="Y1244" s="120"/>
    </row>
    <row r="1245" spans="1:25">
      <c r="A1245" s="77">
        <v>1233</v>
      </c>
      <c r="B1245" s="79">
        <v>2</v>
      </c>
      <c r="C1245" s="78">
        <v>40</v>
      </c>
      <c r="D1245" s="78">
        <f t="shared" si="285"/>
        <v>60</v>
      </c>
      <c r="E1245" s="79">
        <f t="shared" si="286"/>
        <v>60</v>
      </c>
      <c r="F1245" s="79">
        <v>6</v>
      </c>
      <c r="G1245" s="79">
        <f t="shared" si="287"/>
        <v>24</v>
      </c>
      <c r="H1245" s="79">
        <f t="shared" si="288"/>
        <v>20</v>
      </c>
      <c r="I1245" s="80">
        <v>11333.58</v>
      </c>
      <c r="J1245" s="80">
        <f>'Fator aplicado no salr'!$I$33*I1245</f>
        <v>10019.156806255589</v>
      </c>
      <c r="K1245" s="79">
        <f t="shared" si="289"/>
        <v>20</v>
      </c>
      <c r="L1245" s="92">
        <f t="shared" si="290"/>
        <v>0.31180472688608379</v>
      </c>
      <c r="M1245" s="79">
        <f t="shared" si="291"/>
        <v>60</v>
      </c>
      <c r="N1245" s="79">
        <f>VLOOKUP(D1245,'IBGE 2014'!$A$9:$I$120,3,0)/VLOOKUP(C1245,'IBGE 2014'!$A$9:$I$120,3,0)</f>
        <v>0.89162310837551761</v>
      </c>
      <c r="O1245" s="79">
        <f>VLOOKUP(D1245,'IBGE 2014'!$A$9:$I$120,6,0)</f>
        <v>11.482229001501651</v>
      </c>
      <c r="P1245" s="80">
        <f t="shared" si="292"/>
        <v>415781.0967505686</v>
      </c>
      <c r="Q1245" s="80">
        <f t="shared" si="293"/>
        <v>652626.84522388736</v>
      </c>
      <c r="R1245" s="80">
        <f t="shared" si="294"/>
        <v>-236845.74847331876</v>
      </c>
      <c r="S1245" s="80">
        <f t="shared" si="295"/>
        <v>19</v>
      </c>
      <c r="T1245" s="80">
        <f t="shared" si="296"/>
        <v>0.33051301049924886</v>
      </c>
      <c r="U1245" s="80">
        <f>VLOOKUP(D1245,'IBGE 2014'!$A$9:$I$120,3,0)/VLOOKUP(C1245+1,'IBGE 2014'!$A$9:$I$120,3,0)</f>
        <v>0.8939954596892854</v>
      </c>
      <c r="V1245" s="80">
        <f t="shared" si="297"/>
        <v>441900.61224487331</v>
      </c>
      <c r="W1245" s="80">
        <f t="shared" si="298"/>
        <v>622148.08408231172</v>
      </c>
      <c r="X1245" s="80">
        <f t="shared" si="299"/>
        <v>-180247.47183743841</v>
      </c>
      <c r="Y1245" s="120"/>
    </row>
    <row r="1246" spans="1:25">
      <c r="A1246" s="77">
        <v>1234</v>
      </c>
      <c r="B1246" s="79">
        <v>1</v>
      </c>
      <c r="C1246" s="78">
        <v>47</v>
      </c>
      <c r="D1246" s="78">
        <f t="shared" si="285"/>
        <v>70</v>
      </c>
      <c r="E1246" s="79">
        <f t="shared" si="286"/>
        <v>65</v>
      </c>
      <c r="F1246" s="79">
        <v>6</v>
      </c>
      <c r="G1246" s="79">
        <f t="shared" si="287"/>
        <v>29</v>
      </c>
      <c r="H1246" s="79">
        <f t="shared" si="288"/>
        <v>23</v>
      </c>
      <c r="I1246" s="80">
        <v>1319.86</v>
      </c>
      <c r="J1246" s="80">
        <f>'Fator aplicado no salr'!$I$33*I1246</f>
        <v>1166.7879259955371</v>
      </c>
      <c r="K1246" s="79">
        <f t="shared" si="289"/>
        <v>23</v>
      </c>
      <c r="L1246" s="92">
        <f t="shared" si="290"/>
        <v>0.26179726123417624</v>
      </c>
      <c r="M1246" s="79">
        <f t="shared" si="291"/>
        <v>70</v>
      </c>
      <c r="N1246" s="79">
        <f>VLOOKUP(D1246,'IBGE 2014'!$A$9:$I$120,3,0)/VLOOKUP(C1246,'IBGE 2014'!$A$9:$I$120,3,0)</f>
        <v>0.77529075218081067</v>
      </c>
      <c r="O1246" s="79">
        <f>VLOOKUP(D1246,'IBGE 2014'!$A$9:$I$120,6,0)</f>
        <v>9.1340168195096396</v>
      </c>
      <c r="P1246" s="80">
        <f t="shared" si="292"/>
        <v>28120.742798466948</v>
      </c>
      <c r="Q1246" s="80">
        <f t="shared" si="293"/>
        <v>84847.200099999987</v>
      </c>
      <c r="R1246" s="80">
        <f t="shared" si="294"/>
        <v>-56726.457301533039</v>
      </c>
      <c r="S1246" s="80">
        <f t="shared" si="295"/>
        <v>22</v>
      </c>
      <c r="T1246" s="80">
        <f t="shared" si="296"/>
        <v>0.27750509690822689</v>
      </c>
      <c r="U1246" s="80">
        <f>VLOOKUP(D1246,'IBGE 2014'!$A$9:$I$120,3,0)/VLOOKUP(C1246+1,'IBGE 2014'!$A$9:$I$120,3,0)</f>
        <v>0.77870096266895816</v>
      </c>
      <c r="V1246" s="80">
        <f t="shared" si="297"/>
        <v>29939.101417279679</v>
      </c>
      <c r="W1246" s="80">
        <f t="shared" si="298"/>
        <v>81158.191399999982</v>
      </c>
      <c r="X1246" s="80">
        <f t="shared" si="299"/>
        <v>-51219.089982720303</v>
      </c>
      <c r="Y1246" s="120"/>
    </row>
    <row r="1247" spans="1:25">
      <c r="A1247" s="77">
        <v>1235</v>
      </c>
      <c r="B1247" s="79">
        <v>1</v>
      </c>
      <c r="C1247" s="78">
        <v>33</v>
      </c>
      <c r="D1247" s="78">
        <f t="shared" si="285"/>
        <v>62</v>
      </c>
      <c r="E1247" s="79">
        <f t="shared" si="286"/>
        <v>65</v>
      </c>
      <c r="F1247" s="79">
        <v>6</v>
      </c>
      <c r="G1247" s="79">
        <f t="shared" si="287"/>
        <v>29</v>
      </c>
      <c r="H1247" s="79">
        <f t="shared" si="288"/>
        <v>29</v>
      </c>
      <c r="I1247" s="80">
        <v>1272.99</v>
      </c>
      <c r="J1247" s="80">
        <f>'Fator aplicado no salr'!$I$33*I1247</f>
        <v>1125.3537207833097</v>
      </c>
      <c r="K1247" s="79">
        <f t="shared" si="289"/>
        <v>29</v>
      </c>
      <c r="L1247" s="92">
        <f t="shared" si="290"/>
        <v>0.18455673876527198</v>
      </c>
      <c r="M1247" s="79">
        <f t="shared" si="291"/>
        <v>62</v>
      </c>
      <c r="N1247" s="79">
        <f>VLOOKUP(D1247,'IBGE 2014'!$A$9:$I$120,3,0)/VLOOKUP(C1247,'IBGE 2014'!$A$9:$I$120,3,0)</f>
        <v>0.85799055822759585</v>
      </c>
      <c r="O1247" s="79">
        <f>VLOOKUP(D1247,'IBGE 2014'!$A$9:$I$120,6,0)</f>
        <v>11.049834511016218</v>
      </c>
      <c r="P1247" s="80">
        <f t="shared" si="292"/>
        <v>25597.679276103914</v>
      </c>
      <c r="Q1247" s="80">
        <f t="shared" si="293"/>
        <v>103182.20445</v>
      </c>
      <c r="R1247" s="80">
        <f t="shared" si="294"/>
        <v>-77584.525173896094</v>
      </c>
      <c r="S1247" s="80">
        <f t="shared" si="295"/>
        <v>28</v>
      </c>
      <c r="T1247" s="80">
        <f t="shared" si="296"/>
        <v>0.19563014309118829</v>
      </c>
      <c r="U1247" s="80">
        <f>VLOOKUP(D1247,'IBGE 2014'!$A$9:$I$120,3,0)/VLOOKUP(C1247+1,'IBGE 2014'!$A$9:$I$120,3,0)</f>
        <v>0.85965201393754076</v>
      </c>
      <c r="V1247" s="80">
        <f t="shared" si="297"/>
        <v>27186.082772897302</v>
      </c>
      <c r="W1247" s="80">
        <f t="shared" si="298"/>
        <v>99624.197400000005</v>
      </c>
      <c r="X1247" s="80">
        <f t="shared" si="299"/>
        <v>-72438.11462710271</v>
      </c>
      <c r="Y1247" s="120"/>
    </row>
    <row r="1248" spans="1:25">
      <c r="A1248" s="77">
        <v>1236</v>
      </c>
      <c r="B1248" s="79">
        <v>1</v>
      </c>
      <c r="C1248" s="78">
        <v>38</v>
      </c>
      <c r="D1248" s="78">
        <f t="shared" si="285"/>
        <v>65</v>
      </c>
      <c r="E1248" s="79">
        <f t="shared" si="286"/>
        <v>65</v>
      </c>
      <c r="F1248" s="79">
        <v>6</v>
      </c>
      <c r="G1248" s="79">
        <f t="shared" si="287"/>
        <v>29</v>
      </c>
      <c r="H1248" s="79">
        <f t="shared" si="288"/>
        <v>27</v>
      </c>
      <c r="I1248" s="80">
        <v>1052.06</v>
      </c>
      <c r="J1248" s="80">
        <f>'Fator aplicado no salr'!$I$33*I1248</f>
        <v>930.04629689729575</v>
      </c>
      <c r="K1248" s="79">
        <f t="shared" si="289"/>
        <v>27</v>
      </c>
      <c r="L1248" s="92">
        <f t="shared" si="290"/>
        <v>0.20736795167665964</v>
      </c>
      <c r="M1248" s="79">
        <f t="shared" si="291"/>
        <v>65</v>
      </c>
      <c r="N1248" s="79">
        <f>VLOOKUP(D1248,'IBGE 2014'!$A$9:$I$120,3,0)/VLOOKUP(C1248,'IBGE 2014'!$A$9:$I$120,3,0)</f>
        <v>0.83126079529714858</v>
      </c>
      <c r="O1248" s="79">
        <f>VLOOKUP(D1248,'IBGE 2014'!$A$9:$I$120,6,0)</f>
        <v>10.361611814973374</v>
      </c>
      <c r="P1248" s="80">
        <f t="shared" si="292"/>
        <v>21595.048033610496</v>
      </c>
      <c r="Q1248" s="80">
        <f t="shared" si="293"/>
        <v>79393.707899999994</v>
      </c>
      <c r="R1248" s="80">
        <f t="shared" si="294"/>
        <v>-57798.659866389498</v>
      </c>
      <c r="S1248" s="80">
        <f t="shared" si="295"/>
        <v>26</v>
      </c>
      <c r="T1248" s="80">
        <f t="shared" si="296"/>
        <v>0.21981002877725925</v>
      </c>
      <c r="U1248" s="80">
        <f>VLOOKUP(D1248,'IBGE 2014'!$A$9:$I$120,3,0)/VLOOKUP(C1248+1,'IBGE 2014'!$A$9:$I$120,3,0)</f>
        <v>0.83323375827918489</v>
      </c>
      <c r="V1248" s="80">
        <f t="shared" si="297"/>
        <v>22945.081162455866</v>
      </c>
      <c r="W1248" s="80">
        <f t="shared" si="298"/>
        <v>76453.200199999992</v>
      </c>
      <c r="X1248" s="80">
        <f t="shared" si="299"/>
        <v>-53508.119037544122</v>
      </c>
      <c r="Y1248" s="120"/>
    </row>
    <row r="1249" spans="1:25">
      <c r="A1249" s="77">
        <v>1237</v>
      </c>
      <c r="B1249" s="79">
        <v>1</v>
      </c>
      <c r="C1249" s="78">
        <v>33</v>
      </c>
      <c r="D1249" s="78">
        <f t="shared" si="285"/>
        <v>62</v>
      </c>
      <c r="E1249" s="79">
        <f t="shared" si="286"/>
        <v>65</v>
      </c>
      <c r="F1249" s="79">
        <v>6</v>
      </c>
      <c r="G1249" s="79">
        <f t="shared" si="287"/>
        <v>29</v>
      </c>
      <c r="H1249" s="79">
        <f t="shared" si="288"/>
        <v>29</v>
      </c>
      <c r="I1249" s="80">
        <v>1099.8800000000001</v>
      </c>
      <c r="J1249" s="80">
        <f>'Fator aplicado no salr'!$I$33*I1249</f>
        <v>972.3203249162575</v>
      </c>
      <c r="K1249" s="79">
        <f t="shared" si="289"/>
        <v>29</v>
      </c>
      <c r="L1249" s="92">
        <f t="shared" si="290"/>
        <v>0.18455673876527198</v>
      </c>
      <c r="M1249" s="79">
        <f t="shared" si="291"/>
        <v>62</v>
      </c>
      <c r="N1249" s="79">
        <f>VLOOKUP(D1249,'IBGE 2014'!$A$9:$I$120,3,0)/VLOOKUP(C1249,'IBGE 2014'!$A$9:$I$120,3,0)</f>
        <v>0.85799055822759585</v>
      </c>
      <c r="O1249" s="79">
        <f>VLOOKUP(D1249,'IBGE 2014'!$A$9:$I$120,6,0)</f>
        <v>11.049834511016218</v>
      </c>
      <c r="P1249" s="80">
        <f t="shared" si="292"/>
        <v>22116.729496854787</v>
      </c>
      <c r="Q1249" s="80">
        <f t="shared" si="293"/>
        <v>89150.77340000002</v>
      </c>
      <c r="R1249" s="80">
        <f t="shared" si="294"/>
        <v>-67034.043903145241</v>
      </c>
      <c r="S1249" s="80">
        <f t="shared" si="295"/>
        <v>28</v>
      </c>
      <c r="T1249" s="80">
        <f t="shared" si="296"/>
        <v>0.19563014309118829</v>
      </c>
      <c r="U1249" s="80">
        <f>VLOOKUP(D1249,'IBGE 2014'!$A$9:$I$120,3,0)/VLOOKUP(C1249+1,'IBGE 2014'!$A$9:$I$120,3,0)</f>
        <v>0.85965201393754076</v>
      </c>
      <c r="V1249" s="80">
        <f t="shared" si="297"/>
        <v>23489.130881039349</v>
      </c>
      <c r="W1249" s="80">
        <f t="shared" si="298"/>
        <v>86076.608800000016</v>
      </c>
      <c r="X1249" s="80">
        <f t="shared" si="299"/>
        <v>-62587.477918960663</v>
      </c>
      <c r="Y1249" s="120"/>
    </row>
    <row r="1250" spans="1:25">
      <c r="A1250" s="77">
        <v>1238</v>
      </c>
      <c r="B1250" s="79">
        <v>2</v>
      </c>
      <c r="C1250" s="78">
        <v>34</v>
      </c>
      <c r="D1250" s="78">
        <f t="shared" si="285"/>
        <v>58</v>
      </c>
      <c r="E1250" s="79">
        <f t="shared" si="286"/>
        <v>60</v>
      </c>
      <c r="F1250" s="79">
        <v>6</v>
      </c>
      <c r="G1250" s="79">
        <f t="shared" si="287"/>
        <v>24</v>
      </c>
      <c r="H1250" s="79">
        <f t="shared" si="288"/>
        <v>24</v>
      </c>
      <c r="I1250" s="80">
        <v>1004.24</v>
      </c>
      <c r="J1250" s="80">
        <f>'Fator aplicado no salr'!$I$33*I1250</f>
        <v>887.77226887833433</v>
      </c>
      <c r="K1250" s="79">
        <f t="shared" si="289"/>
        <v>24</v>
      </c>
      <c r="L1250" s="92">
        <f t="shared" si="290"/>
        <v>0.24697854833412852</v>
      </c>
      <c r="M1250" s="79">
        <f t="shared" si="291"/>
        <v>58</v>
      </c>
      <c r="N1250" s="79">
        <f>VLOOKUP(D1250,'IBGE 2014'!$A$9:$I$120,3,0)/VLOOKUP(C1250,'IBGE 2014'!$A$9:$I$120,3,0)</f>
        <v>0.897713175076848</v>
      </c>
      <c r="O1250" s="79">
        <f>VLOOKUP(D1250,'IBGE 2014'!$A$9:$I$120,6,0)</f>
        <v>11.890960856490537</v>
      </c>
      <c r="P1250" s="80">
        <f t="shared" si="292"/>
        <v>30426.970219764255</v>
      </c>
      <c r="Q1250" s="80">
        <f t="shared" si="293"/>
        <v>67364.419199999989</v>
      </c>
      <c r="R1250" s="80">
        <f t="shared" si="294"/>
        <v>-36937.448980235735</v>
      </c>
      <c r="S1250" s="80">
        <f t="shared" si="295"/>
        <v>23</v>
      </c>
      <c r="T1250" s="80">
        <f t="shared" si="296"/>
        <v>0.26179726123417624</v>
      </c>
      <c r="U1250" s="80">
        <f>VLOOKUP(D1250,'IBGE 2014'!$A$9:$I$120,3,0)/VLOOKUP(C1250+1,'IBGE 2014'!$A$9:$I$120,3,0)</f>
        <v>0.89950675429740024</v>
      </c>
      <c r="V1250" s="80">
        <f t="shared" si="297"/>
        <v>32317.027247070677</v>
      </c>
      <c r="W1250" s="80">
        <f t="shared" si="298"/>
        <v>64557.568399999996</v>
      </c>
      <c r="X1250" s="80">
        <f t="shared" si="299"/>
        <v>-32240.54115292932</v>
      </c>
      <c r="Y1250" s="120"/>
    </row>
    <row r="1251" spans="1:25">
      <c r="A1251" s="77">
        <v>1239</v>
      </c>
      <c r="B1251" s="79">
        <v>1</v>
      </c>
      <c r="C1251" s="78">
        <v>39</v>
      </c>
      <c r="D1251" s="78">
        <f t="shared" si="285"/>
        <v>65</v>
      </c>
      <c r="E1251" s="79">
        <f t="shared" si="286"/>
        <v>65</v>
      </c>
      <c r="F1251" s="79">
        <v>6</v>
      </c>
      <c r="G1251" s="79">
        <f t="shared" si="287"/>
        <v>29</v>
      </c>
      <c r="H1251" s="79">
        <f t="shared" si="288"/>
        <v>26</v>
      </c>
      <c r="I1251" s="80">
        <v>1052.06</v>
      </c>
      <c r="J1251" s="80">
        <f>'Fator aplicado no salr'!$I$33*I1251</f>
        <v>930.04629689729575</v>
      </c>
      <c r="K1251" s="79">
        <f t="shared" si="289"/>
        <v>26</v>
      </c>
      <c r="L1251" s="92">
        <f t="shared" si="290"/>
        <v>0.21981002877725925</v>
      </c>
      <c r="M1251" s="79">
        <f t="shared" si="291"/>
        <v>65</v>
      </c>
      <c r="N1251" s="79">
        <f>VLOOKUP(D1251,'IBGE 2014'!$A$9:$I$120,3,0)/VLOOKUP(C1251,'IBGE 2014'!$A$9:$I$120,3,0)</f>
        <v>0.83323375827918489</v>
      </c>
      <c r="O1251" s="79">
        <f>VLOOKUP(D1251,'IBGE 2014'!$A$9:$I$120,6,0)</f>
        <v>10.361611814973374</v>
      </c>
      <c r="P1251" s="80">
        <f t="shared" si="292"/>
        <v>22945.08116245587</v>
      </c>
      <c r="Q1251" s="80">
        <f t="shared" si="293"/>
        <v>76453.200199999992</v>
      </c>
      <c r="R1251" s="80">
        <f t="shared" si="294"/>
        <v>-53508.119037544122</v>
      </c>
      <c r="S1251" s="80">
        <f t="shared" si="295"/>
        <v>25</v>
      </c>
      <c r="T1251" s="80">
        <f t="shared" si="296"/>
        <v>0.23299863050389483</v>
      </c>
      <c r="U1251" s="80">
        <f>VLOOKUP(D1251,'IBGE 2014'!$A$9:$I$120,3,0)/VLOOKUP(C1251+1,'IBGE 2014'!$A$9:$I$120,3,0)</f>
        <v>0.83532461266945157</v>
      </c>
      <c r="V1251" s="80">
        <f t="shared" si="297"/>
        <v>24382.817300558912</v>
      </c>
      <c r="W1251" s="80">
        <f t="shared" si="298"/>
        <v>73512.69249999999</v>
      </c>
      <c r="X1251" s="80">
        <f t="shared" si="299"/>
        <v>-49129.875199441078</v>
      </c>
      <c r="Y1251" s="120"/>
    </row>
    <row r="1252" spans="1:25">
      <c r="A1252" s="77">
        <v>1240</v>
      </c>
      <c r="B1252" s="79">
        <v>1</v>
      </c>
      <c r="C1252" s="78">
        <v>36</v>
      </c>
      <c r="D1252" s="78">
        <f t="shared" si="285"/>
        <v>65</v>
      </c>
      <c r="E1252" s="79">
        <f t="shared" si="286"/>
        <v>65</v>
      </c>
      <c r="F1252" s="79">
        <v>6</v>
      </c>
      <c r="G1252" s="79">
        <f t="shared" si="287"/>
        <v>29</v>
      </c>
      <c r="H1252" s="79">
        <f t="shared" si="288"/>
        <v>29</v>
      </c>
      <c r="I1252" s="80">
        <v>1052.06</v>
      </c>
      <c r="J1252" s="80">
        <f>'Fator aplicado no salr'!$I$33*I1252</f>
        <v>930.04629689729575</v>
      </c>
      <c r="K1252" s="79">
        <f t="shared" si="289"/>
        <v>29</v>
      </c>
      <c r="L1252" s="92">
        <f t="shared" si="290"/>
        <v>0.18455673876527198</v>
      </c>
      <c r="M1252" s="79">
        <f t="shared" si="291"/>
        <v>65</v>
      </c>
      <c r="N1252" s="79">
        <f>VLOOKUP(D1252,'IBGE 2014'!$A$9:$I$120,3,0)/VLOOKUP(C1252,'IBGE 2014'!$A$9:$I$120,3,0)</f>
        <v>0.82760631522705153</v>
      </c>
      <c r="O1252" s="79">
        <f>VLOOKUP(D1252,'IBGE 2014'!$A$9:$I$120,6,0)</f>
        <v>10.361611814973374</v>
      </c>
      <c r="P1252" s="80">
        <f t="shared" si="292"/>
        <v>19135.020923804721</v>
      </c>
      <c r="Q1252" s="80">
        <f t="shared" si="293"/>
        <v>85274.723299999983</v>
      </c>
      <c r="R1252" s="80">
        <f t="shared" si="294"/>
        <v>-66139.702376195259</v>
      </c>
      <c r="S1252" s="80">
        <f t="shared" si="295"/>
        <v>28</v>
      </c>
      <c r="T1252" s="80">
        <f t="shared" si="296"/>
        <v>0.19563014309118829</v>
      </c>
      <c r="U1252" s="80">
        <f>VLOOKUP(D1252,'IBGE 2014'!$A$9:$I$120,3,0)/VLOOKUP(C1252+1,'IBGE 2014'!$A$9:$I$120,3,0)</f>
        <v>0.82938992235441167</v>
      </c>
      <c r="V1252" s="80">
        <f t="shared" si="297"/>
        <v>20326.835138665978</v>
      </c>
      <c r="W1252" s="80">
        <f t="shared" si="298"/>
        <v>82334.215599999996</v>
      </c>
      <c r="X1252" s="80">
        <f t="shared" si="299"/>
        <v>-62007.380461334018</v>
      </c>
      <c r="Y1252" s="120"/>
    </row>
    <row r="1253" spans="1:25">
      <c r="A1253" s="77">
        <v>1241</v>
      </c>
      <c r="B1253" s="79">
        <v>1</v>
      </c>
      <c r="C1253" s="78">
        <v>38</v>
      </c>
      <c r="D1253" s="78">
        <f t="shared" si="285"/>
        <v>65</v>
      </c>
      <c r="E1253" s="79">
        <f t="shared" si="286"/>
        <v>65</v>
      </c>
      <c r="F1253" s="79">
        <v>6</v>
      </c>
      <c r="G1253" s="79">
        <f t="shared" si="287"/>
        <v>29</v>
      </c>
      <c r="H1253" s="79">
        <f t="shared" si="288"/>
        <v>27</v>
      </c>
      <c r="I1253" s="80">
        <v>1004.24</v>
      </c>
      <c r="J1253" s="80">
        <f>'Fator aplicado no salr'!$I$33*I1253</f>
        <v>887.77226887833433</v>
      </c>
      <c r="K1253" s="79">
        <f t="shared" si="289"/>
        <v>27</v>
      </c>
      <c r="L1253" s="92">
        <f t="shared" si="290"/>
        <v>0.20736795167665964</v>
      </c>
      <c r="M1253" s="79">
        <f t="shared" si="291"/>
        <v>65</v>
      </c>
      <c r="N1253" s="79">
        <f>VLOOKUP(D1253,'IBGE 2014'!$A$9:$I$120,3,0)/VLOOKUP(C1253,'IBGE 2014'!$A$9:$I$120,3,0)</f>
        <v>0.83126079529714858</v>
      </c>
      <c r="O1253" s="79">
        <f>VLOOKUP(D1253,'IBGE 2014'!$A$9:$I$120,6,0)</f>
        <v>10.361611814973374</v>
      </c>
      <c r="P1253" s="80">
        <f t="shared" si="292"/>
        <v>20613.473601575017</v>
      </c>
      <c r="Q1253" s="80">
        <f t="shared" si="293"/>
        <v>75784.97159999999</v>
      </c>
      <c r="R1253" s="80">
        <f t="shared" si="294"/>
        <v>-55171.497998424973</v>
      </c>
      <c r="S1253" s="80">
        <f t="shared" si="295"/>
        <v>26</v>
      </c>
      <c r="T1253" s="80">
        <f t="shared" si="296"/>
        <v>0.21981002877725925</v>
      </c>
      <c r="U1253" s="80">
        <f>VLOOKUP(D1253,'IBGE 2014'!$A$9:$I$120,3,0)/VLOOKUP(C1253+1,'IBGE 2014'!$A$9:$I$120,3,0)</f>
        <v>0.83323375827918489</v>
      </c>
      <c r="V1253" s="80">
        <f t="shared" si="297"/>
        <v>21902.142754771288</v>
      </c>
      <c r="W1253" s="80">
        <f t="shared" si="298"/>
        <v>72978.12079999999</v>
      </c>
      <c r="X1253" s="80">
        <f t="shared" si="299"/>
        <v>-51075.978045228701</v>
      </c>
      <c r="Y1253" s="120"/>
    </row>
    <row r="1254" spans="1:25">
      <c r="A1254" s="77">
        <v>1242</v>
      </c>
      <c r="B1254" s="79">
        <v>1</v>
      </c>
      <c r="C1254" s="78">
        <v>53</v>
      </c>
      <c r="D1254" s="78">
        <f t="shared" si="285"/>
        <v>70</v>
      </c>
      <c r="E1254" s="79">
        <f t="shared" si="286"/>
        <v>65</v>
      </c>
      <c r="F1254" s="79">
        <v>6</v>
      </c>
      <c r="G1254" s="79">
        <f t="shared" si="287"/>
        <v>29</v>
      </c>
      <c r="H1254" s="79">
        <f t="shared" si="288"/>
        <v>17</v>
      </c>
      <c r="I1254" s="80">
        <v>1225.17</v>
      </c>
      <c r="J1254" s="80">
        <f>'Fator aplicado no salr'!$I$33*I1254</f>
        <v>1083.079692764348</v>
      </c>
      <c r="K1254" s="79">
        <f t="shared" si="289"/>
        <v>17</v>
      </c>
      <c r="L1254" s="92">
        <f t="shared" si="290"/>
        <v>0.37136441859695613</v>
      </c>
      <c r="M1254" s="79">
        <f t="shared" si="291"/>
        <v>70</v>
      </c>
      <c r="N1254" s="79">
        <f>VLOOKUP(D1254,'IBGE 2014'!$A$9:$I$120,3,0)/VLOOKUP(C1254,'IBGE 2014'!$A$9:$I$120,3,0)</f>
        <v>0.80044023808591946</v>
      </c>
      <c r="O1254" s="79">
        <f>VLOOKUP(D1254,'IBGE 2014'!$A$9:$I$120,6,0)</f>
        <v>9.1340168195096396</v>
      </c>
      <c r="P1254" s="80">
        <f t="shared" si="292"/>
        <v>38229.1617500867</v>
      </c>
      <c r="Q1254" s="80">
        <f t="shared" si="293"/>
        <v>58213.952550000002</v>
      </c>
      <c r="R1254" s="80">
        <f t="shared" si="294"/>
        <v>-19984.790799913302</v>
      </c>
      <c r="S1254" s="80">
        <f t="shared" si="295"/>
        <v>16</v>
      </c>
      <c r="T1254" s="80">
        <f t="shared" si="296"/>
        <v>0.39364628371277355</v>
      </c>
      <c r="U1254" s="80">
        <f>VLOOKUP(D1254,'IBGE 2014'!$A$9:$I$120,3,0)/VLOOKUP(C1254+1,'IBGE 2014'!$A$9:$I$120,3,0)</f>
        <v>0.80591419118490248</v>
      </c>
      <c r="V1254" s="80">
        <f t="shared" si="297"/>
        <v>40800.03460081212</v>
      </c>
      <c r="W1254" s="80">
        <f t="shared" si="298"/>
        <v>54789.602400000003</v>
      </c>
      <c r="X1254" s="80">
        <f t="shared" si="299"/>
        <v>-13989.567799187884</v>
      </c>
      <c r="Y1254" s="120"/>
    </row>
    <row r="1255" spans="1:25">
      <c r="A1255" s="77">
        <v>1243</v>
      </c>
      <c r="B1255" s="79">
        <v>1</v>
      </c>
      <c r="C1255" s="78">
        <v>48</v>
      </c>
      <c r="D1255" s="78">
        <f t="shared" si="285"/>
        <v>70</v>
      </c>
      <c r="E1255" s="79">
        <f t="shared" si="286"/>
        <v>65</v>
      </c>
      <c r="F1255" s="79">
        <v>6</v>
      </c>
      <c r="G1255" s="79">
        <f t="shared" si="287"/>
        <v>29</v>
      </c>
      <c r="H1255" s="79">
        <f t="shared" si="288"/>
        <v>22</v>
      </c>
      <c r="I1255" s="80">
        <v>1347.37</v>
      </c>
      <c r="J1255" s="80">
        <f>'Fator aplicado no salr'!$I$33*I1255</f>
        <v>1191.1074264305357</v>
      </c>
      <c r="K1255" s="79">
        <f t="shared" si="289"/>
        <v>22</v>
      </c>
      <c r="L1255" s="92">
        <f t="shared" si="290"/>
        <v>0.27750509690822689</v>
      </c>
      <c r="M1255" s="79">
        <f t="shared" si="291"/>
        <v>70</v>
      </c>
      <c r="N1255" s="79">
        <f>VLOOKUP(D1255,'IBGE 2014'!$A$9:$I$120,3,0)/VLOOKUP(C1255,'IBGE 2014'!$A$9:$I$120,3,0)</f>
        <v>0.77870096266895816</v>
      </c>
      <c r="O1255" s="79">
        <f>VLOOKUP(D1255,'IBGE 2014'!$A$9:$I$120,6,0)</f>
        <v>9.1340168195096396</v>
      </c>
      <c r="P1255" s="80">
        <f t="shared" si="292"/>
        <v>30563.125692573551</v>
      </c>
      <c r="Q1255" s="80">
        <f t="shared" si="293"/>
        <v>82849.781299999988</v>
      </c>
      <c r="R1255" s="80">
        <f t="shared" si="294"/>
        <v>-52286.655607426437</v>
      </c>
      <c r="S1255" s="80">
        <f t="shared" si="295"/>
        <v>21</v>
      </c>
      <c r="T1255" s="80">
        <f t="shared" si="296"/>
        <v>0.29415540272272056</v>
      </c>
      <c r="U1255" s="80">
        <f>VLOOKUP(D1255,'IBGE 2014'!$A$9:$I$120,3,0)/VLOOKUP(C1255+1,'IBGE 2014'!$A$9:$I$120,3,0)</f>
        <v>0.78239117386008128</v>
      </c>
      <c r="V1255" s="80">
        <f t="shared" si="297"/>
        <v>32550.440014632601</v>
      </c>
      <c r="W1255" s="80">
        <f t="shared" si="298"/>
        <v>79083.88214999999</v>
      </c>
      <c r="X1255" s="80">
        <f t="shared" si="299"/>
        <v>-46533.44213536739</v>
      </c>
      <c r="Y1255" s="120"/>
    </row>
    <row r="1256" spans="1:25">
      <c r="A1256" s="77">
        <v>1244</v>
      </c>
      <c r="B1256" s="79">
        <v>1</v>
      </c>
      <c r="C1256" s="78">
        <v>33</v>
      </c>
      <c r="D1256" s="78">
        <f t="shared" si="285"/>
        <v>62</v>
      </c>
      <c r="E1256" s="79">
        <f t="shared" si="286"/>
        <v>65</v>
      </c>
      <c r="F1256" s="79">
        <v>6</v>
      </c>
      <c r="G1256" s="79">
        <f t="shared" si="287"/>
        <v>29</v>
      </c>
      <c r="H1256" s="79">
        <f t="shared" si="288"/>
        <v>29</v>
      </c>
      <c r="I1256" s="80">
        <v>1262.48</v>
      </c>
      <c r="J1256" s="80">
        <f>'Fator aplicado no salr'!$I$33*I1256</f>
        <v>1116.0626284688117</v>
      </c>
      <c r="K1256" s="79">
        <f t="shared" si="289"/>
        <v>29</v>
      </c>
      <c r="L1256" s="92">
        <f t="shared" si="290"/>
        <v>0.18455673876527198</v>
      </c>
      <c r="M1256" s="79">
        <f t="shared" si="291"/>
        <v>62</v>
      </c>
      <c r="N1256" s="79">
        <f>VLOOKUP(D1256,'IBGE 2014'!$A$9:$I$120,3,0)/VLOOKUP(C1256,'IBGE 2014'!$A$9:$I$120,3,0)</f>
        <v>0.85799055822759585</v>
      </c>
      <c r="O1256" s="79">
        <f>VLOOKUP(D1256,'IBGE 2014'!$A$9:$I$120,6,0)</f>
        <v>11.049834511016218</v>
      </c>
      <c r="P1256" s="80">
        <f t="shared" si="292"/>
        <v>25386.340923727341</v>
      </c>
      <c r="Q1256" s="80">
        <f t="shared" si="293"/>
        <v>102330.31640000001</v>
      </c>
      <c r="R1256" s="80">
        <f t="shared" si="294"/>
        <v>-76943.975476272666</v>
      </c>
      <c r="S1256" s="80">
        <f t="shared" si="295"/>
        <v>28</v>
      </c>
      <c r="T1256" s="80">
        <f t="shared" si="296"/>
        <v>0.19563014309118829</v>
      </c>
      <c r="U1256" s="80">
        <f>VLOOKUP(D1256,'IBGE 2014'!$A$9:$I$120,3,0)/VLOOKUP(C1256+1,'IBGE 2014'!$A$9:$I$120,3,0)</f>
        <v>0.85965201393754076</v>
      </c>
      <c r="V1256" s="80">
        <f t="shared" si="297"/>
        <v>26961.630318484342</v>
      </c>
      <c r="W1256" s="80">
        <f t="shared" si="298"/>
        <v>98801.684800000003</v>
      </c>
      <c r="X1256" s="80">
        <f t="shared" si="299"/>
        <v>-71840.054481515661</v>
      </c>
      <c r="Y1256" s="120"/>
    </row>
    <row r="1257" spans="1:25">
      <c r="A1257" s="77">
        <v>1245</v>
      </c>
      <c r="B1257" s="79">
        <v>1</v>
      </c>
      <c r="C1257" s="78">
        <v>42</v>
      </c>
      <c r="D1257" s="78">
        <f t="shared" si="285"/>
        <v>70</v>
      </c>
      <c r="E1257" s="79">
        <f t="shared" si="286"/>
        <v>65</v>
      </c>
      <c r="F1257" s="79">
        <v>6</v>
      </c>
      <c r="G1257" s="79">
        <f t="shared" si="287"/>
        <v>29</v>
      </c>
      <c r="H1257" s="79">
        <f t="shared" si="288"/>
        <v>28</v>
      </c>
      <c r="I1257" s="80">
        <v>1319.86</v>
      </c>
      <c r="J1257" s="80">
        <f>'Fator aplicado no salr'!$I$33*I1257</f>
        <v>1166.7879259955371</v>
      </c>
      <c r="K1257" s="79">
        <f t="shared" si="289"/>
        <v>28</v>
      </c>
      <c r="L1257" s="92">
        <f t="shared" si="290"/>
        <v>0.19563014309118829</v>
      </c>
      <c r="M1257" s="79">
        <f t="shared" si="291"/>
        <v>70</v>
      </c>
      <c r="N1257" s="79">
        <f>VLOOKUP(D1257,'IBGE 2014'!$A$9:$I$120,3,0)/VLOOKUP(C1257,'IBGE 2014'!$A$9:$I$120,3,0)</f>
        <v>0.76175627933743351</v>
      </c>
      <c r="O1257" s="79">
        <f>VLOOKUP(D1257,'IBGE 2014'!$A$9:$I$120,6,0)</f>
        <v>9.1340168195096396</v>
      </c>
      <c r="P1257" s="80">
        <f t="shared" si="292"/>
        <v>20646.616979293725</v>
      </c>
      <c r="Q1257" s="80">
        <f t="shared" si="293"/>
        <v>103292.24359999999</v>
      </c>
      <c r="R1257" s="80">
        <f t="shared" si="294"/>
        <v>-82645.626620706258</v>
      </c>
      <c r="S1257" s="80">
        <f t="shared" si="295"/>
        <v>27</v>
      </c>
      <c r="T1257" s="80">
        <f t="shared" si="296"/>
        <v>0.20736795167665964</v>
      </c>
      <c r="U1257" s="80">
        <f>VLOOKUP(D1257,'IBGE 2014'!$A$9:$I$120,3,0)/VLOOKUP(C1257+1,'IBGE 2014'!$A$9:$I$120,3,0)</f>
        <v>0.764061720155367</v>
      </c>
      <c r="V1257" s="80">
        <f t="shared" si="297"/>
        <v>21951.649785162117</v>
      </c>
      <c r="W1257" s="80">
        <f t="shared" si="298"/>
        <v>99603.234899999981</v>
      </c>
      <c r="X1257" s="80">
        <f t="shared" si="299"/>
        <v>-77651.585114837857</v>
      </c>
      <c r="Y1257" s="120"/>
    </row>
    <row r="1258" spans="1:25">
      <c r="A1258" s="77">
        <v>1246</v>
      </c>
      <c r="B1258" s="79">
        <v>1</v>
      </c>
      <c r="C1258" s="78">
        <v>40</v>
      </c>
      <c r="D1258" s="78">
        <f t="shared" si="285"/>
        <v>65</v>
      </c>
      <c r="E1258" s="79">
        <f t="shared" si="286"/>
        <v>65</v>
      </c>
      <c r="F1258" s="79">
        <v>6</v>
      </c>
      <c r="G1258" s="79">
        <f t="shared" si="287"/>
        <v>29</v>
      </c>
      <c r="H1258" s="79">
        <f t="shared" si="288"/>
        <v>25</v>
      </c>
      <c r="I1258" s="80">
        <v>5342.59</v>
      </c>
      <c r="J1258" s="80">
        <f>'Fator aplicado no salr'!$I$33*I1258</f>
        <v>4722.9778200297742</v>
      </c>
      <c r="K1258" s="79">
        <f t="shared" si="289"/>
        <v>25</v>
      </c>
      <c r="L1258" s="92">
        <f t="shared" si="290"/>
        <v>0.23299863050389483</v>
      </c>
      <c r="M1258" s="79">
        <f t="shared" si="291"/>
        <v>65</v>
      </c>
      <c r="N1258" s="79">
        <f>VLOOKUP(D1258,'IBGE 2014'!$A$9:$I$120,3,0)/VLOOKUP(C1258,'IBGE 2014'!$A$9:$I$120,3,0)</f>
        <v>0.83532461266945157</v>
      </c>
      <c r="O1258" s="79">
        <f>VLOOKUP(D1258,'IBGE 2014'!$A$9:$I$120,6,0)</f>
        <v>10.361611814973374</v>
      </c>
      <c r="P1258" s="80">
        <f t="shared" si="292"/>
        <v>123821.26103244403</v>
      </c>
      <c r="Q1258" s="80">
        <f t="shared" si="293"/>
        <v>373313.47625000001</v>
      </c>
      <c r="R1258" s="80">
        <f t="shared" si="294"/>
        <v>-249492.21521755599</v>
      </c>
      <c r="S1258" s="80">
        <f t="shared" si="295"/>
        <v>24</v>
      </c>
      <c r="T1258" s="80">
        <f t="shared" si="296"/>
        <v>0.24697854833412852</v>
      </c>
      <c r="U1258" s="80">
        <f>VLOOKUP(D1258,'IBGE 2014'!$A$9:$I$120,3,0)/VLOOKUP(C1258+1,'IBGE 2014'!$A$9:$I$120,3,0)</f>
        <v>0.83754716996263279</v>
      </c>
      <c r="V1258" s="80">
        <f t="shared" si="297"/>
        <v>131599.75642662367</v>
      </c>
      <c r="W1258" s="80">
        <f t="shared" si="298"/>
        <v>358380.93720000004</v>
      </c>
      <c r="X1258" s="80">
        <f t="shared" si="299"/>
        <v>-226781.18077337637</v>
      </c>
      <c r="Y1258" s="120"/>
    </row>
    <row r="1259" spans="1:25">
      <c r="A1259" s="77">
        <v>1247</v>
      </c>
      <c r="B1259" s="79">
        <v>2</v>
      </c>
      <c r="C1259" s="78">
        <v>46</v>
      </c>
      <c r="D1259" s="78">
        <f t="shared" si="285"/>
        <v>60</v>
      </c>
      <c r="E1259" s="79">
        <f t="shared" si="286"/>
        <v>60</v>
      </c>
      <c r="F1259" s="79">
        <v>6</v>
      </c>
      <c r="G1259" s="79">
        <f t="shared" si="287"/>
        <v>24</v>
      </c>
      <c r="H1259" s="79">
        <f t="shared" si="288"/>
        <v>14</v>
      </c>
      <c r="I1259" s="80">
        <v>5342.59</v>
      </c>
      <c r="J1259" s="80">
        <f>'Fator aplicado no salr'!$I$33*I1259</f>
        <v>4722.9778200297742</v>
      </c>
      <c r="K1259" s="79">
        <f t="shared" si="289"/>
        <v>14</v>
      </c>
      <c r="L1259" s="92">
        <f t="shared" si="290"/>
        <v>0.44230096437967248</v>
      </c>
      <c r="M1259" s="79">
        <f t="shared" si="291"/>
        <v>60</v>
      </c>
      <c r="N1259" s="79">
        <f>VLOOKUP(D1259,'IBGE 2014'!$A$9:$I$120,3,0)/VLOOKUP(C1259,'IBGE 2014'!$A$9:$I$120,3,0)</f>
        <v>0.90874809831371328</v>
      </c>
      <c r="O1259" s="79">
        <f>VLOOKUP(D1259,'IBGE 2014'!$A$9:$I$120,6,0)</f>
        <v>11.482229001501651</v>
      </c>
      <c r="P1259" s="80">
        <f t="shared" si="292"/>
        <v>283365.42854800134</v>
      </c>
      <c r="Q1259" s="80">
        <f t="shared" si="293"/>
        <v>209055.54670000001</v>
      </c>
      <c r="R1259" s="80">
        <f t="shared" si="294"/>
        <v>74309.881848001329</v>
      </c>
      <c r="S1259" s="80">
        <f t="shared" si="295"/>
        <v>13</v>
      </c>
      <c r="T1259" s="80">
        <f t="shared" si="296"/>
        <v>0.46883902224245294</v>
      </c>
      <c r="U1259" s="80">
        <f>VLOOKUP(D1259,'IBGE 2014'!$A$9:$I$120,3,0)/VLOOKUP(C1259+1,'IBGE 2014'!$A$9:$I$120,3,0)</f>
        <v>0.91245504841360547</v>
      </c>
      <c r="V1259" s="80">
        <f t="shared" si="297"/>
        <v>301592.60776726878</v>
      </c>
      <c r="W1259" s="80">
        <f t="shared" si="298"/>
        <v>194123.00765000001</v>
      </c>
      <c r="X1259" s="80">
        <f t="shared" si="299"/>
        <v>107469.60011726877</v>
      </c>
      <c r="Y1259" s="120"/>
    </row>
    <row r="1260" spans="1:25">
      <c r="A1260" s="77">
        <v>1248</v>
      </c>
      <c r="B1260" s="79">
        <v>2</v>
      </c>
      <c r="C1260" s="78">
        <v>41</v>
      </c>
      <c r="D1260" s="78">
        <f t="shared" si="285"/>
        <v>60</v>
      </c>
      <c r="E1260" s="79">
        <f t="shared" si="286"/>
        <v>60</v>
      </c>
      <c r="F1260" s="79">
        <v>6</v>
      </c>
      <c r="G1260" s="79">
        <f t="shared" si="287"/>
        <v>24</v>
      </c>
      <c r="H1260" s="79">
        <f t="shared" si="288"/>
        <v>19</v>
      </c>
      <c r="I1260" s="80">
        <v>5342.59</v>
      </c>
      <c r="J1260" s="80">
        <f>'Fator aplicado no salr'!$I$33*I1260</f>
        <v>4722.9778200297742</v>
      </c>
      <c r="K1260" s="79">
        <f t="shared" si="289"/>
        <v>19</v>
      </c>
      <c r="L1260" s="92">
        <f t="shared" si="290"/>
        <v>0.33051301049924886</v>
      </c>
      <c r="M1260" s="79">
        <f t="shared" si="291"/>
        <v>60</v>
      </c>
      <c r="N1260" s="79">
        <f>VLOOKUP(D1260,'IBGE 2014'!$A$9:$I$120,3,0)/VLOOKUP(C1260,'IBGE 2014'!$A$9:$I$120,3,0)</f>
        <v>0.8939954596892854</v>
      </c>
      <c r="O1260" s="79">
        <f>VLOOKUP(D1260,'IBGE 2014'!$A$9:$I$120,6,0)</f>
        <v>11.482229001501651</v>
      </c>
      <c r="P1260" s="80">
        <f t="shared" si="292"/>
        <v>208309.62431758878</v>
      </c>
      <c r="Q1260" s="80">
        <f t="shared" si="293"/>
        <v>283718.24195</v>
      </c>
      <c r="R1260" s="80">
        <f t="shared" si="294"/>
        <v>-75408.617632411217</v>
      </c>
      <c r="S1260" s="80">
        <f t="shared" si="295"/>
        <v>18</v>
      </c>
      <c r="T1260" s="80">
        <f t="shared" si="296"/>
        <v>0.35034379112920383</v>
      </c>
      <c r="U1260" s="80">
        <f>VLOOKUP(D1260,'IBGE 2014'!$A$9:$I$120,3,0)/VLOOKUP(C1260+1,'IBGE 2014'!$A$9:$I$120,3,0)</f>
        <v>0.89652605914239569</v>
      </c>
      <c r="V1260" s="80">
        <f t="shared" si="297"/>
        <v>221433.23528056417</v>
      </c>
      <c r="W1260" s="80">
        <f t="shared" si="298"/>
        <v>268785.70290000003</v>
      </c>
      <c r="X1260" s="80">
        <f t="shared" si="299"/>
        <v>-47352.467619435862</v>
      </c>
      <c r="Y1260" s="120"/>
    </row>
    <row r="1261" spans="1:25">
      <c r="A1261" s="77">
        <v>1249</v>
      </c>
      <c r="B1261" s="79">
        <v>1</v>
      </c>
      <c r="C1261" s="78">
        <v>33</v>
      </c>
      <c r="D1261" s="78">
        <f t="shared" si="285"/>
        <v>62</v>
      </c>
      <c r="E1261" s="79">
        <f t="shared" si="286"/>
        <v>65</v>
      </c>
      <c r="F1261" s="79">
        <v>6</v>
      </c>
      <c r="G1261" s="79">
        <f t="shared" si="287"/>
        <v>29</v>
      </c>
      <c r="H1261" s="79">
        <f t="shared" si="288"/>
        <v>29</v>
      </c>
      <c r="I1261" s="80">
        <v>4520.72</v>
      </c>
      <c r="J1261" s="80">
        <f>'Fator aplicado no salr'!$I$33*I1261</f>
        <v>3996.4250093241294</v>
      </c>
      <c r="K1261" s="79">
        <f t="shared" si="289"/>
        <v>29</v>
      </c>
      <c r="L1261" s="92">
        <f t="shared" si="290"/>
        <v>0.18455673876527198</v>
      </c>
      <c r="M1261" s="79">
        <f t="shared" si="291"/>
        <v>62</v>
      </c>
      <c r="N1261" s="79">
        <f>VLOOKUP(D1261,'IBGE 2014'!$A$9:$I$120,3,0)/VLOOKUP(C1261,'IBGE 2014'!$A$9:$I$120,3,0)</f>
        <v>0.85799055822759585</v>
      </c>
      <c r="O1261" s="79">
        <f>VLOOKUP(D1261,'IBGE 2014'!$A$9:$I$120,6,0)</f>
        <v>11.049834511016218</v>
      </c>
      <c r="P1261" s="80">
        <f t="shared" si="292"/>
        <v>90904.045324054794</v>
      </c>
      <c r="Q1261" s="80">
        <f t="shared" si="293"/>
        <v>366426.95960000006</v>
      </c>
      <c r="R1261" s="80">
        <f t="shared" si="294"/>
        <v>-275522.91427594528</v>
      </c>
      <c r="S1261" s="80">
        <f t="shared" si="295"/>
        <v>28</v>
      </c>
      <c r="T1261" s="80">
        <f t="shared" si="296"/>
        <v>0.19563014309118829</v>
      </c>
      <c r="U1261" s="80">
        <f>VLOOKUP(D1261,'IBGE 2014'!$A$9:$I$120,3,0)/VLOOKUP(C1261+1,'IBGE 2014'!$A$9:$I$120,3,0)</f>
        <v>0.85965201393754076</v>
      </c>
      <c r="V1261" s="80">
        <f t="shared" si="297"/>
        <v>96544.881038415275</v>
      </c>
      <c r="W1261" s="80">
        <f t="shared" si="298"/>
        <v>353791.54720000003</v>
      </c>
      <c r="X1261" s="80">
        <f t="shared" si="299"/>
        <v>-257246.66616158476</v>
      </c>
      <c r="Y1261" s="120"/>
    </row>
    <row r="1262" spans="1:25">
      <c r="A1262" s="77">
        <v>1250</v>
      </c>
      <c r="B1262" s="79">
        <v>1</v>
      </c>
      <c r="C1262" s="78">
        <v>36</v>
      </c>
      <c r="D1262" s="78">
        <f t="shared" si="285"/>
        <v>65</v>
      </c>
      <c r="E1262" s="79">
        <f t="shared" si="286"/>
        <v>65</v>
      </c>
      <c r="F1262" s="79">
        <v>6</v>
      </c>
      <c r="G1262" s="79">
        <f t="shared" si="287"/>
        <v>29</v>
      </c>
      <c r="H1262" s="79">
        <f t="shared" si="288"/>
        <v>29</v>
      </c>
      <c r="I1262" s="80">
        <v>3390.55</v>
      </c>
      <c r="J1262" s="80">
        <f>'Fator aplicado no salr'!$I$33*I1262</f>
        <v>2997.327597233168</v>
      </c>
      <c r="K1262" s="79">
        <f t="shared" si="289"/>
        <v>29</v>
      </c>
      <c r="L1262" s="92">
        <f t="shared" si="290"/>
        <v>0.18455673876527198</v>
      </c>
      <c r="M1262" s="79">
        <f t="shared" si="291"/>
        <v>65</v>
      </c>
      <c r="N1262" s="79">
        <f>VLOOKUP(D1262,'IBGE 2014'!$A$9:$I$120,3,0)/VLOOKUP(C1262,'IBGE 2014'!$A$9:$I$120,3,0)</f>
        <v>0.82760631522705153</v>
      </c>
      <c r="O1262" s="79">
        <f>VLOOKUP(D1262,'IBGE 2014'!$A$9:$I$120,6,0)</f>
        <v>10.361611814973374</v>
      </c>
      <c r="P1262" s="80">
        <f t="shared" si="292"/>
        <v>61667.818559023348</v>
      </c>
      <c r="Q1262" s="80">
        <f t="shared" si="293"/>
        <v>274821.03025000001</v>
      </c>
      <c r="R1262" s="80">
        <f t="shared" si="294"/>
        <v>-213153.21169097666</v>
      </c>
      <c r="S1262" s="80">
        <f t="shared" si="295"/>
        <v>28</v>
      </c>
      <c r="T1262" s="80">
        <f t="shared" si="296"/>
        <v>0.19563014309118829</v>
      </c>
      <c r="U1262" s="80">
        <f>VLOOKUP(D1262,'IBGE 2014'!$A$9:$I$120,3,0)/VLOOKUP(C1262+1,'IBGE 2014'!$A$9:$I$120,3,0)</f>
        <v>0.82938992235441167</v>
      </c>
      <c r="V1262" s="80">
        <f t="shared" si="297"/>
        <v>65508.764594608612</v>
      </c>
      <c r="W1262" s="80">
        <f t="shared" si="298"/>
        <v>265344.44300000003</v>
      </c>
      <c r="X1262" s="80">
        <f t="shared" si="299"/>
        <v>-199835.6784053914</v>
      </c>
      <c r="Y1262" s="120"/>
    </row>
    <row r="1263" spans="1:25">
      <c r="A1263" s="77">
        <v>1251</v>
      </c>
      <c r="B1263" s="79">
        <v>1</v>
      </c>
      <c r="C1263" s="78">
        <v>65</v>
      </c>
      <c r="D1263" s="78">
        <f t="shared" si="285"/>
        <v>70</v>
      </c>
      <c r="E1263" s="79">
        <f t="shared" si="286"/>
        <v>65</v>
      </c>
      <c r="F1263" s="79">
        <v>6</v>
      </c>
      <c r="G1263" s="79">
        <f t="shared" si="287"/>
        <v>29</v>
      </c>
      <c r="H1263" s="79">
        <f t="shared" si="288"/>
        <v>5</v>
      </c>
      <c r="I1263" s="80">
        <v>2868.98</v>
      </c>
      <c r="J1263" s="80">
        <f>'Fator aplicado no salr'!$I$33*I1263</f>
        <v>2536.2471958561337</v>
      </c>
      <c r="K1263" s="79">
        <f t="shared" si="289"/>
        <v>5</v>
      </c>
      <c r="L1263" s="92">
        <f t="shared" si="290"/>
        <v>0.74725817286605678</v>
      </c>
      <c r="M1263" s="79">
        <f t="shared" si="291"/>
        <v>70</v>
      </c>
      <c r="N1263" s="79">
        <f>VLOOKUP(D1263,'IBGE 2014'!$A$9:$I$120,3,0)/VLOOKUP(C1263,'IBGE 2014'!$A$9:$I$120,3,0)</f>
        <v>0.90694126620900062</v>
      </c>
      <c r="O1263" s="79">
        <f>VLOOKUP(D1263,'IBGE 2014'!$A$9:$I$120,6,0)</f>
        <v>9.1340168195096396</v>
      </c>
      <c r="P1263" s="80">
        <f t="shared" si="292"/>
        <v>204101.67825243823</v>
      </c>
      <c r="Q1263" s="80">
        <f t="shared" si="293"/>
        <v>40093.995500000005</v>
      </c>
      <c r="R1263" s="80">
        <f t="shared" si="294"/>
        <v>164007.68275243824</v>
      </c>
      <c r="S1263" s="80">
        <f t="shared" si="295"/>
        <v>4</v>
      </c>
      <c r="T1263" s="80">
        <f t="shared" si="296"/>
        <v>0.79209366323802022</v>
      </c>
      <c r="U1263" s="80">
        <f>VLOOKUP(D1263,'IBGE 2014'!$A$9:$I$120,3,0)/VLOOKUP(C1263+1,'IBGE 2014'!$A$9:$I$120,3,0)</f>
        <v>0.9219560196928005</v>
      </c>
      <c r="V1263" s="80">
        <f t="shared" si="297"/>
        <v>219929.49772993074</v>
      </c>
      <c r="W1263" s="80">
        <f t="shared" si="298"/>
        <v>32075.196400000001</v>
      </c>
      <c r="X1263" s="80">
        <f t="shared" si="299"/>
        <v>187854.30132993072</v>
      </c>
      <c r="Y1263" s="120"/>
    </row>
    <row r="1264" spans="1:25">
      <c r="A1264" s="77">
        <v>1252</v>
      </c>
      <c r="B1264" s="79">
        <v>1</v>
      </c>
      <c r="C1264" s="78">
        <v>37</v>
      </c>
      <c r="D1264" s="78">
        <f t="shared" si="285"/>
        <v>65</v>
      </c>
      <c r="E1264" s="79">
        <f t="shared" si="286"/>
        <v>65</v>
      </c>
      <c r="F1264" s="79">
        <v>6</v>
      </c>
      <c r="G1264" s="79">
        <f t="shared" si="287"/>
        <v>29</v>
      </c>
      <c r="H1264" s="79">
        <f t="shared" si="288"/>
        <v>28</v>
      </c>
      <c r="I1264" s="80">
        <v>2868.98</v>
      </c>
      <c r="J1264" s="80">
        <f>'Fator aplicado no salr'!$I$33*I1264</f>
        <v>2536.2471958561337</v>
      </c>
      <c r="K1264" s="79">
        <f t="shared" si="289"/>
        <v>28</v>
      </c>
      <c r="L1264" s="92">
        <f t="shared" si="290"/>
        <v>0.19563014309118829</v>
      </c>
      <c r="M1264" s="79">
        <f t="shared" si="291"/>
        <v>65</v>
      </c>
      <c r="N1264" s="79">
        <f>VLOOKUP(D1264,'IBGE 2014'!$A$9:$I$120,3,0)/VLOOKUP(C1264,'IBGE 2014'!$A$9:$I$120,3,0)</f>
        <v>0.82938992235441167</v>
      </c>
      <c r="O1264" s="79">
        <f>VLOOKUP(D1264,'IBGE 2014'!$A$9:$I$120,6,0)</f>
        <v>10.361611814973374</v>
      </c>
      <c r="P1264" s="80">
        <f t="shared" si="292"/>
        <v>55431.51861693243</v>
      </c>
      <c r="Q1264" s="80">
        <f t="shared" si="293"/>
        <v>224526.37479999999</v>
      </c>
      <c r="R1264" s="80">
        <f t="shared" si="294"/>
        <v>-169094.85618306755</v>
      </c>
      <c r="S1264" s="80">
        <f t="shared" si="295"/>
        <v>27</v>
      </c>
      <c r="T1264" s="80">
        <f t="shared" si="296"/>
        <v>0.20736795167665964</v>
      </c>
      <c r="U1264" s="80">
        <f>VLOOKUP(D1264,'IBGE 2014'!$A$9:$I$120,3,0)/VLOOKUP(C1264+1,'IBGE 2014'!$A$9:$I$120,3,0)</f>
        <v>0.83126079529714858</v>
      </c>
      <c r="V1264" s="80">
        <f t="shared" si="297"/>
        <v>58889.950105001488</v>
      </c>
      <c r="W1264" s="80">
        <f t="shared" si="298"/>
        <v>216507.57570000002</v>
      </c>
      <c r="X1264" s="80">
        <f t="shared" si="299"/>
        <v>-157617.62559499854</v>
      </c>
      <c r="Y1264" s="120"/>
    </row>
    <row r="1265" spans="1:25">
      <c r="A1265" s="77">
        <v>1253</v>
      </c>
      <c r="B1265" s="79">
        <v>2</v>
      </c>
      <c r="C1265" s="78">
        <v>30</v>
      </c>
      <c r="D1265" s="78">
        <f t="shared" si="285"/>
        <v>55</v>
      </c>
      <c r="E1265" s="79">
        <f t="shared" si="286"/>
        <v>60</v>
      </c>
      <c r="F1265" s="79">
        <v>6</v>
      </c>
      <c r="G1265" s="79">
        <f t="shared" si="287"/>
        <v>24</v>
      </c>
      <c r="H1265" s="79">
        <f t="shared" si="288"/>
        <v>25</v>
      </c>
      <c r="I1265" s="80">
        <v>2151.94</v>
      </c>
      <c r="J1265" s="80">
        <f>'Fator aplicado no salr'!$I$33*I1265</f>
        <v>1902.3666218135534</v>
      </c>
      <c r="K1265" s="79">
        <f t="shared" si="289"/>
        <v>25</v>
      </c>
      <c r="L1265" s="92">
        <f t="shared" si="290"/>
        <v>0.23299863050389483</v>
      </c>
      <c r="M1265" s="79">
        <f t="shared" si="291"/>
        <v>55</v>
      </c>
      <c r="N1265" s="79">
        <f>VLOOKUP(D1265,'IBGE 2014'!$A$9:$I$120,3,0)/VLOOKUP(C1265,'IBGE 2014'!$A$9:$I$120,3,0)</f>
        <v>0.91401886020790168</v>
      </c>
      <c r="O1265" s="79">
        <f>VLOOKUP(D1265,'IBGE 2014'!$A$9:$I$120,6,0)</f>
        <v>12.461864196915771</v>
      </c>
      <c r="P1265" s="80">
        <f t="shared" si="292"/>
        <v>65634.035786331995</v>
      </c>
      <c r="Q1265" s="80">
        <f t="shared" si="293"/>
        <v>150366.8075</v>
      </c>
      <c r="R1265" s="80">
        <f t="shared" si="294"/>
        <v>-84732.771713668</v>
      </c>
      <c r="S1265" s="80">
        <f t="shared" si="295"/>
        <v>24</v>
      </c>
      <c r="T1265" s="80">
        <f t="shared" si="296"/>
        <v>0.24697854833412852</v>
      </c>
      <c r="U1265" s="80">
        <f>VLOOKUP(D1265,'IBGE 2014'!$A$9:$I$120,3,0)/VLOOKUP(C1265+1,'IBGE 2014'!$A$9:$I$120,3,0)</f>
        <v>0.91563764266816128</v>
      </c>
      <c r="V1265" s="80">
        <f t="shared" si="297"/>
        <v>69695.294274427433</v>
      </c>
      <c r="W1265" s="80">
        <f t="shared" si="298"/>
        <v>144352.13520000002</v>
      </c>
      <c r="X1265" s="80">
        <f t="shared" si="299"/>
        <v>-74656.840925572586</v>
      </c>
      <c r="Y1265" s="120"/>
    </row>
    <row r="1266" spans="1:25">
      <c r="A1266" s="77">
        <v>1254</v>
      </c>
      <c r="B1266" s="79">
        <v>2</v>
      </c>
      <c r="C1266" s="78">
        <v>34</v>
      </c>
      <c r="D1266" s="78">
        <f t="shared" si="285"/>
        <v>58</v>
      </c>
      <c r="E1266" s="79">
        <f t="shared" si="286"/>
        <v>60</v>
      </c>
      <c r="F1266" s="79">
        <v>6</v>
      </c>
      <c r="G1266" s="79">
        <f t="shared" si="287"/>
        <v>24</v>
      </c>
      <c r="H1266" s="79">
        <f t="shared" si="288"/>
        <v>24</v>
      </c>
      <c r="I1266" s="80">
        <v>2438.14</v>
      </c>
      <c r="J1266" s="80">
        <f>'Fator aplicado no salr'!$I$33*I1266</f>
        <v>2155.3742926422187</v>
      </c>
      <c r="K1266" s="79">
        <f t="shared" si="289"/>
        <v>24</v>
      </c>
      <c r="L1266" s="92">
        <f t="shared" si="290"/>
        <v>0.24697854833412852</v>
      </c>
      <c r="M1266" s="79">
        <f t="shared" si="291"/>
        <v>58</v>
      </c>
      <c r="N1266" s="79">
        <f>VLOOKUP(D1266,'IBGE 2014'!$A$9:$I$120,3,0)/VLOOKUP(C1266,'IBGE 2014'!$A$9:$I$120,3,0)</f>
        <v>0.897713175076848</v>
      </c>
      <c r="O1266" s="79">
        <f>VLOOKUP(D1266,'IBGE 2014'!$A$9:$I$120,6,0)</f>
        <v>11.890960856490537</v>
      </c>
      <c r="P1266" s="80">
        <f t="shared" si="292"/>
        <v>73871.995908961995</v>
      </c>
      <c r="Q1266" s="80">
        <f t="shared" si="293"/>
        <v>163550.43119999999</v>
      </c>
      <c r="R1266" s="80">
        <f t="shared" si="294"/>
        <v>-89678.435291037997</v>
      </c>
      <c r="S1266" s="80">
        <f t="shared" si="295"/>
        <v>23</v>
      </c>
      <c r="T1266" s="80">
        <f t="shared" si="296"/>
        <v>0.26179726123417624</v>
      </c>
      <c r="U1266" s="80">
        <f>VLOOKUP(D1266,'IBGE 2014'!$A$9:$I$120,3,0)/VLOOKUP(C1266+1,'IBGE 2014'!$A$9:$I$120,3,0)</f>
        <v>0.89950675429740024</v>
      </c>
      <c r="V1266" s="80">
        <f t="shared" si="297"/>
        <v>78460.763176305365</v>
      </c>
      <c r="W1266" s="80">
        <f t="shared" si="298"/>
        <v>156735.82990000001</v>
      </c>
      <c r="X1266" s="80">
        <f t="shared" si="299"/>
        <v>-78275.066723694646</v>
      </c>
      <c r="Y1266" s="120"/>
    </row>
    <row r="1267" spans="1:25">
      <c r="A1267" s="77">
        <v>1255</v>
      </c>
      <c r="B1267" s="79">
        <v>1</v>
      </c>
      <c r="C1267" s="78">
        <v>42</v>
      </c>
      <c r="D1267" s="78">
        <f t="shared" si="285"/>
        <v>70</v>
      </c>
      <c r="E1267" s="79">
        <f t="shared" si="286"/>
        <v>65</v>
      </c>
      <c r="F1267" s="79">
        <v>6</v>
      </c>
      <c r="G1267" s="79">
        <f t="shared" si="287"/>
        <v>29</v>
      </c>
      <c r="H1267" s="79">
        <f t="shared" si="288"/>
        <v>28</v>
      </c>
      <c r="I1267" s="80">
        <v>1399.32</v>
      </c>
      <c r="J1267" s="80">
        <f>'Fator aplicado no salr'!$I$33*I1267</f>
        <v>1237.032473598772</v>
      </c>
      <c r="K1267" s="79">
        <f t="shared" si="289"/>
        <v>28</v>
      </c>
      <c r="L1267" s="92">
        <f t="shared" si="290"/>
        <v>0.19563014309118829</v>
      </c>
      <c r="M1267" s="79">
        <f t="shared" si="291"/>
        <v>70</v>
      </c>
      <c r="N1267" s="79">
        <f>VLOOKUP(D1267,'IBGE 2014'!$A$9:$I$120,3,0)/VLOOKUP(C1267,'IBGE 2014'!$A$9:$I$120,3,0)</f>
        <v>0.76175627933743351</v>
      </c>
      <c r="O1267" s="79">
        <f>VLOOKUP(D1267,'IBGE 2014'!$A$9:$I$120,6,0)</f>
        <v>9.1340168195096396</v>
      </c>
      <c r="P1267" s="80">
        <f t="shared" si="292"/>
        <v>21889.612588808886</v>
      </c>
      <c r="Q1267" s="80">
        <f t="shared" si="293"/>
        <v>109510.78319999999</v>
      </c>
      <c r="R1267" s="80">
        <f t="shared" si="294"/>
        <v>-87621.170611191104</v>
      </c>
      <c r="S1267" s="80">
        <f t="shared" si="295"/>
        <v>27</v>
      </c>
      <c r="T1267" s="80">
        <f t="shared" si="296"/>
        <v>0.20736795167665964</v>
      </c>
      <c r="U1267" s="80">
        <f>VLOOKUP(D1267,'IBGE 2014'!$A$9:$I$120,3,0)/VLOOKUP(C1267+1,'IBGE 2014'!$A$9:$I$120,3,0)</f>
        <v>0.764061720155367</v>
      </c>
      <c r="V1267" s="80">
        <f t="shared" si="297"/>
        <v>23273.212747846785</v>
      </c>
      <c r="W1267" s="80">
        <f t="shared" si="298"/>
        <v>105599.68379999998</v>
      </c>
      <c r="X1267" s="80">
        <f t="shared" si="299"/>
        <v>-82326.471052153196</v>
      </c>
      <c r="Y1267" s="120"/>
    </row>
    <row r="1268" spans="1:25">
      <c r="A1268" s="77">
        <v>1256</v>
      </c>
      <c r="B1268" s="79">
        <v>1</v>
      </c>
      <c r="C1268" s="78">
        <v>34</v>
      </c>
      <c r="D1268" s="78">
        <f t="shared" si="285"/>
        <v>63</v>
      </c>
      <c r="E1268" s="79">
        <f t="shared" si="286"/>
        <v>65</v>
      </c>
      <c r="F1268" s="79">
        <v>6</v>
      </c>
      <c r="G1268" s="79">
        <f t="shared" si="287"/>
        <v>29</v>
      </c>
      <c r="H1268" s="79">
        <f t="shared" si="288"/>
        <v>29</v>
      </c>
      <c r="I1268" s="80">
        <v>3390.55</v>
      </c>
      <c r="J1268" s="80">
        <f>'Fator aplicado no salr'!$I$33*I1268</f>
        <v>2997.327597233168</v>
      </c>
      <c r="K1268" s="79">
        <f t="shared" si="289"/>
        <v>29</v>
      </c>
      <c r="L1268" s="92">
        <f t="shared" si="290"/>
        <v>0.18455673876527198</v>
      </c>
      <c r="M1268" s="79">
        <f t="shared" si="291"/>
        <v>63</v>
      </c>
      <c r="N1268" s="79">
        <f>VLOOKUP(D1268,'IBGE 2014'!$A$9:$I$120,3,0)/VLOOKUP(C1268,'IBGE 2014'!$A$9:$I$120,3,0)</f>
        <v>0.84861078160723036</v>
      </c>
      <c r="O1268" s="79">
        <f>VLOOKUP(D1268,'IBGE 2014'!$A$9:$I$120,6,0)</f>
        <v>10.825249101319233</v>
      </c>
      <c r="P1268" s="80">
        <f t="shared" si="292"/>
        <v>66062.334391497527</v>
      </c>
      <c r="Q1268" s="80">
        <f t="shared" si="293"/>
        <v>274821.03025000001</v>
      </c>
      <c r="R1268" s="80">
        <f t="shared" si="294"/>
        <v>-208758.69585850247</v>
      </c>
      <c r="S1268" s="80">
        <f t="shared" si="295"/>
        <v>28</v>
      </c>
      <c r="T1268" s="80">
        <f t="shared" si="296"/>
        <v>0.19563014309118829</v>
      </c>
      <c r="U1268" s="80">
        <f>VLOOKUP(D1268,'IBGE 2014'!$A$9:$I$120,3,0)/VLOOKUP(C1268+1,'IBGE 2014'!$A$9:$I$120,3,0)</f>
        <v>0.85030625707365315</v>
      </c>
      <c r="V1268" s="80">
        <f t="shared" si="297"/>
        <v>70165.982518638732</v>
      </c>
      <c r="W1268" s="80">
        <f t="shared" si="298"/>
        <v>265344.44300000003</v>
      </c>
      <c r="X1268" s="80">
        <f t="shared" si="299"/>
        <v>-195178.46048136131</v>
      </c>
      <c r="Y1268" s="120"/>
    </row>
    <row r="1269" spans="1:25">
      <c r="A1269" s="77">
        <v>1257</v>
      </c>
      <c r="B1269" s="79">
        <v>1</v>
      </c>
      <c r="C1269" s="78">
        <v>44</v>
      </c>
      <c r="D1269" s="78">
        <f t="shared" si="285"/>
        <v>70</v>
      </c>
      <c r="E1269" s="79">
        <f t="shared" si="286"/>
        <v>65</v>
      </c>
      <c r="F1269" s="79">
        <v>6</v>
      </c>
      <c r="G1269" s="79">
        <f t="shared" si="287"/>
        <v>29</v>
      </c>
      <c r="H1269" s="79">
        <f t="shared" si="288"/>
        <v>26</v>
      </c>
      <c r="I1269" s="80">
        <v>3390.55</v>
      </c>
      <c r="J1269" s="80">
        <f>'Fator aplicado no salr'!$I$33*I1269</f>
        <v>2997.327597233168</v>
      </c>
      <c r="K1269" s="79">
        <f t="shared" si="289"/>
        <v>26</v>
      </c>
      <c r="L1269" s="92">
        <f t="shared" si="290"/>
        <v>0.21981002877725925</v>
      </c>
      <c r="M1269" s="79">
        <f t="shared" si="291"/>
        <v>70</v>
      </c>
      <c r="N1269" s="79">
        <f>VLOOKUP(D1269,'IBGE 2014'!$A$9:$I$120,3,0)/VLOOKUP(C1269,'IBGE 2014'!$A$9:$I$120,3,0)</f>
        <v>0.76654613465184984</v>
      </c>
      <c r="O1269" s="79">
        <f>VLOOKUP(D1269,'IBGE 2014'!$A$9:$I$120,6,0)</f>
        <v>9.1340168195096396</v>
      </c>
      <c r="P1269" s="80">
        <f t="shared" si="292"/>
        <v>59968.774358817391</v>
      </c>
      <c r="Q1269" s="80">
        <f t="shared" si="293"/>
        <v>246391.26850000001</v>
      </c>
      <c r="R1269" s="80">
        <f t="shared" si="294"/>
        <v>-186422.49414118263</v>
      </c>
      <c r="S1269" s="80">
        <f t="shared" si="295"/>
        <v>25</v>
      </c>
      <c r="T1269" s="80">
        <f t="shared" si="296"/>
        <v>0.23299863050389483</v>
      </c>
      <c r="U1269" s="80">
        <f>VLOOKUP(D1269,'IBGE 2014'!$A$9:$I$120,3,0)/VLOOKUP(C1269+1,'IBGE 2014'!$A$9:$I$120,3,0)</f>
        <v>0.76923238535789284</v>
      </c>
      <c r="V1269" s="80">
        <f t="shared" si="297"/>
        <v>63789.661883889181</v>
      </c>
      <c r="W1269" s="80">
        <f t="shared" si="298"/>
        <v>236914.68125000002</v>
      </c>
      <c r="X1269" s="80">
        <f t="shared" si="299"/>
        <v>-173125.01936611085</v>
      </c>
      <c r="Y1269" s="120"/>
    </row>
    <row r="1270" spans="1:25">
      <c r="A1270" s="77">
        <v>1258</v>
      </c>
      <c r="B1270" s="79">
        <v>1</v>
      </c>
      <c r="C1270" s="78">
        <v>43</v>
      </c>
      <c r="D1270" s="78">
        <f t="shared" si="285"/>
        <v>70</v>
      </c>
      <c r="E1270" s="79">
        <f t="shared" si="286"/>
        <v>65</v>
      </c>
      <c r="F1270" s="79">
        <v>6</v>
      </c>
      <c r="G1270" s="79">
        <f t="shared" si="287"/>
        <v>29</v>
      </c>
      <c r="H1270" s="79">
        <f t="shared" si="288"/>
        <v>27</v>
      </c>
      <c r="I1270" s="80">
        <v>3390.55</v>
      </c>
      <c r="J1270" s="80">
        <f>'Fator aplicado no salr'!$I$33*I1270</f>
        <v>2997.327597233168</v>
      </c>
      <c r="K1270" s="79">
        <f t="shared" si="289"/>
        <v>27</v>
      </c>
      <c r="L1270" s="92">
        <f t="shared" si="290"/>
        <v>0.20736795167665964</v>
      </c>
      <c r="M1270" s="79">
        <f t="shared" si="291"/>
        <v>70</v>
      </c>
      <c r="N1270" s="79">
        <f>VLOOKUP(D1270,'IBGE 2014'!$A$9:$I$120,3,0)/VLOOKUP(C1270,'IBGE 2014'!$A$9:$I$120,3,0)</f>
        <v>0.764061720155367</v>
      </c>
      <c r="O1270" s="79">
        <f>VLOOKUP(D1270,'IBGE 2014'!$A$9:$I$120,6,0)</f>
        <v>9.1340168195096396</v>
      </c>
      <c r="P1270" s="80">
        <f t="shared" si="292"/>
        <v>56390.955236980764</v>
      </c>
      <c r="Q1270" s="80">
        <f t="shared" si="293"/>
        <v>255867.85575000002</v>
      </c>
      <c r="R1270" s="80">
        <f t="shared" si="294"/>
        <v>-199476.90051301924</v>
      </c>
      <c r="S1270" s="80">
        <f t="shared" si="295"/>
        <v>26</v>
      </c>
      <c r="T1270" s="80">
        <f t="shared" si="296"/>
        <v>0.21981002877725925</v>
      </c>
      <c r="U1270" s="80">
        <f>VLOOKUP(D1270,'IBGE 2014'!$A$9:$I$120,3,0)/VLOOKUP(C1270+1,'IBGE 2014'!$A$9:$I$120,3,0)</f>
        <v>0.76654613465184984</v>
      </c>
      <c r="V1270" s="80">
        <f t="shared" si="297"/>
        <v>59968.774358817398</v>
      </c>
      <c r="W1270" s="80">
        <f t="shared" si="298"/>
        <v>246391.26850000001</v>
      </c>
      <c r="X1270" s="80">
        <f t="shared" si="299"/>
        <v>-186422.4941411826</v>
      </c>
      <c r="Y1270" s="120"/>
    </row>
    <row r="1271" spans="1:25">
      <c r="A1271" s="77">
        <v>1259</v>
      </c>
      <c r="B1271" s="79">
        <v>2</v>
      </c>
      <c r="C1271" s="78">
        <v>49</v>
      </c>
      <c r="D1271" s="78">
        <f t="shared" si="285"/>
        <v>70</v>
      </c>
      <c r="E1271" s="79">
        <f t="shared" si="286"/>
        <v>60</v>
      </c>
      <c r="F1271" s="79">
        <v>6</v>
      </c>
      <c r="G1271" s="79">
        <f t="shared" si="287"/>
        <v>24</v>
      </c>
      <c r="H1271" s="79">
        <f t="shared" si="288"/>
        <v>21</v>
      </c>
      <c r="I1271" s="80">
        <v>3390.55</v>
      </c>
      <c r="J1271" s="80">
        <f>'Fator aplicado no salr'!$I$33*I1271</f>
        <v>2997.327597233168</v>
      </c>
      <c r="K1271" s="79">
        <f t="shared" si="289"/>
        <v>21</v>
      </c>
      <c r="L1271" s="92">
        <f t="shared" si="290"/>
        <v>0.29415540272272056</v>
      </c>
      <c r="M1271" s="79">
        <f t="shared" si="291"/>
        <v>70</v>
      </c>
      <c r="N1271" s="79">
        <f>VLOOKUP(D1271,'IBGE 2014'!$A$9:$I$120,3,0)/VLOOKUP(C1271,'IBGE 2014'!$A$9:$I$120,3,0)</f>
        <v>0.78239117386008128</v>
      </c>
      <c r="O1271" s="79">
        <f>VLOOKUP(D1271,'IBGE 2014'!$A$9:$I$120,6,0)</f>
        <v>9.1340168195096396</v>
      </c>
      <c r="P1271" s="80">
        <f t="shared" si="292"/>
        <v>81910.606879782528</v>
      </c>
      <c r="Q1271" s="80">
        <f t="shared" si="293"/>
        <v>199008.33225000001</v>
      </c>
      <c r="R1271" s="80">
        <f t="shared" si="294"/>
        <v>-117097.72537021748</v>
      </c>
      <c r="S1271" s="80">
        <f t="shared" si="295"/>
        <v>20</v>
      </c>
      <c r="T1271" s="80">
        <f t="shared" si="296"/>
        <v>0.31180472688608379</v>
      </c>
      <c r="U1271" s="80">
        <f>VLOOKUP(D1271,'IBGE 2014'!$A$9:$I$120,3,0)/VLOOKUP(C1271+1,'IBGE 2014'!$A$9:$I$120,3,0)</f>
        <v>0.78638304548291271</v>
      </c>
      <c r="V1271" s="80">
        <f t="shared" si="297"/>
        <v>87268.238096735091</v>
      </c>
      <c r="W1271" s="80">
        <f t="shared" si="298"/>
        <v>189531.745</v>
      </c>
      <c r="X1271" s="80">
        <f t="shared" si="299"/>
        <v>-102263.5069032649</v>
      </c>
      <c r="Y1271" s="120"/>
    </row>
    <row r="1272" spans="1:25">
      <c r="A1272" s="77">
        <v>1260</v>
      </c>
      <c r="B1272" s="79">
        <v>1</v>
      </c>
      <c r="C1272" s="78">
        <v>50</v>
      </c>
      <c r="D1272" s="78">
        <f t="shared" si="285"/>
        <v>70</v>
      </c>
      <c r="E1272" s="79">
        <f t="shared" si="286"/>
        <v>65</v>
      </c>
      <c r="F1272" s="79">
        <v>6</v>
      </c>
      <c r="G1272" s="79">
        <f t="shared" si="287"/>
        <v>29</v>
      </c>
      <c r="H1272" s="79">
        <f t="shared" si="288"/>
        <v>20</v>
      </c>
      <c r="I1272" s="80">
        <v>3390.55</v>
      </c>
      <c r="J1272" s="80">
        <f>'Fator aplicado no salr'!$I$33*I1272</f>
        <v>2997.327597233168</v>
      </c>
      <c r="K1272" s="79">
        <f t="shared" si="289"/>
        <v>20</v>
      </c>
      <c r="L1272" s="92">
        <f t="shared" si="290"/>
        <v>0.31180472688608379</v>
      </c>
      <c r="M1272" s="79">
        <f t="shared" si="291"/>
        <v>70</v>
      </c>
      <c r="N1272" s="79">
        <f>VLOOKUP(D1272,'IBGE 2014'!$A$9:$I$120,3,0)/VLOOKUP(C1272,'IBGE 2014'!$A$9:$I$120,3,0)</f>
        <v>0.78638304548291271</v>
      </c>
      <c r="O1272" s="79">
        <f>VLOOKUP(D1272,'IBGE 2014'!$A$9:$I$120,6,0)</f>
        <v>9.1340168195096396</v>
      </c>
      <c r="P1272" s="80">
        <f t="shared" si="292"/>
        <v>87268.238096735076</v>
      </c>
      <c r="Q1272" s="80">
        <f t="shared" si="293"/>
        <v>189531.745</v>
      </c>
      <c r="R1272" s="80">
        <f t="shared" si="294"/>
        <v>-102263.50690326492</v>
      </c>
      <c r="S1272" s="80">
        <f t="shared" si="295"/>
        <v>19</v>
      </c>
      <c r="T1272" s="80">
        <f t="shared" si="296"/>
        <v>0.33051301049924886</v>
      </c>
      <c r="U1272" s="80">
        <f>VLOOKUP(D1272,'IBGE 2014'!$A$9:$I$120,3,0)/VLOOKUP(C1272+1,'IBGE 2014'!$A$9:$I$120,3,0)</f>
        <v>0.79070302512191992</v>
      </c>
      <c r="V1272" s="80">
        <f t="shared" si="297"/>
        <v>93012.503094901287</v>
      </c>
      <c r="W1272" s="80">
        <f t="shared" si="298"/>
        <v>180055.15775000001</v>
      </c>
      <c r="X1272" s="80">
        <f t="shared" si="299"/>
        <v>-87042.654655098726</v>
      </c>
      <c r="Y1272" s="120"/>
    </row>
    <row r="1273" spans="1:25">
      <c r="A1273" s="77">
        <v>1261</v>
      </c>
      <c r="B1273" s="79">
        <v>1</v>
      </c>
      <c r="C1273" s="78">
        <v>36</v>
      </c>
      <c r="D1273" s="78">
        <f t="shared" si="285"/>
        <v>65</v>
      </c>
      <c r="E1273" s="79">
        <f t="shared" si="286"/>
        <v>65</v>
      </c>
      <c r="F1273" s="79">
        <v>6</v>
      </c>
      <c r="G1273" s="79">
        <f t="shared" si="287"/>
        <v>29</v>
      </c>
      <c r="H1273" s="79">
        <f t="shared" si="288"/>
        <v>29</v>
      </c>
      <c r="I1273" s="80">
        <v>3390.55</v>
      </c>
      <c r="J1273" s="80">
        <f>'Fator aplicado no salr'!$I$33*I1273</f>
        <v>2997.327597233168</v>
      </c>
      <c r="K1273" s="79">
        <f t="shared" si="289"/>
        <v>29</v>
      </c>
      <c r="L1273" s="92">
        <f t="shared" si="290"/>
        <v>0.18455673876527198</v>
      </c>
      <c r="M1273" s="79">
        <f t="shared" si="291"/>
        <v>65</v>
      </c>
      <c r="N1273" s="79">
        <f>VLOOKUP(D1273,'IBGE 2014'!$A$9:$I$120,3,0)/VLOOKUP(C1273,'IBGE 2014'!$A$9:$I$120,3,0)</f>
        <v>0.82760631522705153</v>
      </c>
      <c r="O1273" s="79">
        <f>VLOOKUP(D1273,'IBGE 2014'!$A$9:$I$120,6,0)</f>
        <v>10.361611814973374</v>
      </c>
      <c r="P1273" s="80">
        <f t="shared" si="292"/>
        <v>61667.818559023348</v>
      </c>
      <c r="Q1273" s="80">
        <f t="shared" si="293"/>
        <v>274821.03025000001</v>
      </c>
      <c r="R1273" s="80">
        <f t="shared" si="294"/>
        <v>-213153.21169097666</v>
      </c>
      <c r="S1273" s="80">
        <f t="shared" si="295"/>
        <v>28</v>
      </c>
      <c r="T1273" s="80">
        <f t="shared" si="296"/>
        <v>0.19563014309118829</v>
      </c>
      <c r="U1273" s="80">
        <f>VLOOKUP(D1273,'IBGE 2014'!$A$9:$I$120,3,0)/VLOOKUP(C1273+1,'IBGE 2014'!$A$9:$I$120,3,0)</f>
        <v>0.82938992235441167</v>
      </c>
      <c r="V1273" s="80">
        <f t="shared" si="297"/>
        <v>65508.764594608612</v>
      </c>
      <c r="W1273" s="80">
        <f t="shared" si="298"/>
        <v>265344.44300000003</v>
      </c>
      <c r="X1273" s="80">
        <f t="shared" si="299"/>
        <v>-199835.6784053914</v>
      </c>
      <c r="Y1273" s="120"/>
    </row>
    <row r="1274" spans="1:25">
      <c r="A1274" s="77">
        <v>1262</v>
      </c>
      <c r="B1274" s="79">
        <v>1</v>
      </c>
      <c r="C1274" s="78">
        <v>38</v>
      </c>
      <c r="D1274" s="78">
        <f t="shared" si="285"/>
        <v>65</v>
      </c>
      <c r="E1274" s="79">
        <f t="shared" si="286"/>
        <v>65</v>
      </c>
      <c r="F1274" s="79">
        <v>6</v>
      </c>
      <c r="G1274" s="79">
        <f t="shared" si="287"/>
        <v>29</v>
      </c>
      <c r="H1274" s="79">
        <f t="shared" si="288"/>
        <v>27</v>
      </c>
      <c r="I1274" s="80">
        <v>2868.98</v>
      </c>
      <c r="J1274" s="80">
        <f>'Fator aplicado no salr'!$I$33*I1274</f>
        <v>2536.2471958561337</v>
      </c>
      <c r="K1274" s="79">
        <f t="shared" si="289"/>
        <v>27</v>
      </c>
      <c r="L1274" s="92">
        <f t="shared" si="290"/>
        <v>0.20736795167665964</v>
      </c>
      <c r="M1274" s="79">
        <f t="shared" si="291"/>
        <v>65</v>
      </c>
      <c r="N1274" s="79">
        <f>VLOOKUP(D1274,'IBGE 2014'!$A$9:$I$120,3,0)/VLOOKUP(C1274,'IBGE 2014'!$A$9:$I$120,3,0)</f>
        <v>0.83126079529714858</v>
      </c>
      <c r="O1274" s="79">
        <f>VLOOKUP(D1274,'IBGE 2014'!$A$9:$I$120,6,0)</f>
        <v>10.361611814973374</v>
      </c>
      <c r="P1274" s="80">
        <f t="shared" si="292"/>
        <v>58889.950105001481</v>
      </c>
      <c r="Q1274" s="80">
        <f t="shared" si="293"/>
        <v>216507.57570000002</v>
      </c>
      <c r="R1274" s="80">
        <f t="shared" si="294"/>
        <v>-157617.62559499854</v>
      </c>
      <c r="S1274" s="80">
        <f t="shared" si="295"/>
        <v>26</v>
      </c>
      <c r="T1274" s="80">
        <f t="shared" si="296"/>
        <v>0.21981002877725925</v>
      </c>
      <c r="U1274" s="80">
        <f>VLOOKUP(D1274,'IBGE 2014'!$A$9:$I$120,3,0)/VLOOKUP(C1274+1,'IBGE 2014'!$A$9:$I$120,3,0)</f>
        <v>0.83323375827918489</v>
      </c>
      <c r="V1274" s="80">
        <f t="shared" si="297"/>
        <v>62571.506333728736</v>
      </c>
      <c r="W1274" s="80">
        <f t="shared" si="298"/>
        <v>208488.77660000001</v>
      </c>
      <c r="X1274" s="80">
        <f t="shared" si="299"/>
        <v>-145917.27026627128</v>
      </c>
      <c r="Y1274" s="120"/>
    </row>
    <row r="1275" spans="1:25">
      <c r="A1275" s="77">
        <v>1263</v>
      </c>
      <c r="B1275" s="79">
        <v>1</v>
      </c>
      <c r="C1275" s="78">
        <v>32</v>
      </c>
      <c r="D1275" s="78">
        <f t="shared" si="285"/>
        <v>61</v>
      </c>
      <c r="E1275" s="79">
        <f t="shared" si="286"/>
        <v>65</v>
      </c>
      <c r="F1275" s="79">
        <v>6</v>
      </c>
      <c r="G1275" s="79">
        <f t="shared" si="287"/>
        <v>29</v>
      </c>
      <c r="H1275" s="79">
        <f t="shared" si="288"/>
        <v>29</v>
      </c>
      <c r="I1275" s="80">
        <v>3390.55</v>
      </c>
      <c r="J1275" s="80">
        <f>'Fator aplicado no salr'!$I$33*I1275</f>
        <v>2997.327597233168</v>
      </c>
      <c r="K1275" s="79">
        <f t="shared" si="289"/>
        <v>29</v>
      </c>
      <c r="L1275" s="92">
        <f t="shared" si="290"/>
        <v>0.18455673876527198</v>
      </c>
      <c r="M1275" s="79">
        <f t="shared" si="291"/>
        <v>61</v>
      </c>
      <c r="N1275" s="79">
        <f>VLOOKUP(D1275,'IBGE 2014'!$A$9:$I$120,3,0)/VLOOKUP(C1275,'IBGE 2014'!$A$9:$I$120,3,0)</f>
        <v>0.86671816855699424</v>
      </c>
      <c r="O1275" s="79">
        <f>VLOOKUP(D1275,'IBGE 2014'!$A$9:$I$120,6,0)</f>
        <v>11.26894206432668</v>
      </c>
      <c r="P1275" s="80">
        <f t="shared" si="292"/>
        <v>70237.41486017844</v>
      </c>
      <c r="Q1275" s="80">
        <f t="shared" si="293"/>
        <v>274821.03025000001</v>
      </c>
      <c r="R1275" s="80">
        <f t="shared" si="294"/>
        <v>-204583.61538982159</v>
      </c>
      <c r="S1275" s="80">
        <f t="shared" si="295"/>
        <v>28</v>
      </c>
      <c r="T1275" s="80">
        <f t="shared" si="296"/>
        <v>0.19563014309118829</v>
      </c>
      <c r="U1275" s="80">
        <f>VLOOKUP(D1275,'IBGE 2014'!$A$9:$I$120,3,0)/VLOOKUP(C1275+1,'IBGE 2014'!$A$9:$I$120,3,0)</f>
        <v>0.86834718456167514</v>
      </c>
      <c r="V1275" s="80">
        <f t="shared" si="297"/>
        <v>74591.593296176055</v>
      </c>
      <c r="W1275" s="80">
        <f t="shared" si="298"/>
        <v>265344.44300000003</v>
      </c>
      <c r="X1275" s="80">
        <f t="shared" si="299"/>
        <v>-190752.84970382397</v>
      </c>
      <c r="Y1275" s="120"/>
    </row>
    <row r="1276" spans="1:25">
      <c r="A1276" s="77">
        <v>1264</v>
      </c>
      <c r="B1276" s="79">
        <v>1</v>
      </c>
      <c r="C1276" s="78">
        <v>52</v>
      </c>
      <c r="D1276" s="78">
        <f t="shared" si="285"/>
        <v>70</v>
      </c>
      <c r="E1276" s="79">
        <f t="shared" si="286"/>
        <v>65</v>
      </c>
      <c r="F1276" s="79">
        <v>6</v>
      </c>
      <c r="G1276" s="79">
        <f t="shared" si="287"/>
        <v>29</v>
      </c>
      <c r="H1276" s="79">
        <f t="shared" si="288"/>
        <v>18</v>
      </c>
      <c r="I1276" s="80">
        <v>3390.55</v>
      </c>
      <c r="J1276" s="80">
        <f>'Fator aplicado no salr'!$I$33*I1276</f>
        <v>2997.327597233168</v>
      </c>
      <c r="K1276" s="79">
        <f t="shared" si="289"/>
        <v>18</v>
      </c>
      <c r="L1276" s="92">
        <f t="shared" si="290"/>
        <v>0.35034379112920383</v>
      </c>
      <c r="M1276" s="79">
        <f t="shared" si="291"/>
        <v>70</v>
      </c>
      <c r="N1276" s="79">
        <f>VLOOKUP(D1276,'IBGE 2014'!$A$9:$I$120,3,0)/VLOOKUP(C1276,'IBGE 2014'!$A$9:$I$120,3,0)</f>
        <v>0.7953795781575006</v>
      </c>
      <c r="O1276" s="79">
        <f>VLOOKUP(D1276,'IBGE 2014'!$A$9:$I$120,6,0)</f>
        <v>9.1340168195096396</v>
      </c>
      <c r="P1276" s="80">
        <f t="shared" si="292"/>
        <v>99176.375594875193</v>
      </c>
      <c r="Q1276" s="80">
        <f t="shared" si="293"/>
        <v>170578.5705</v>
      </c>
      <c r="R1276" s="80">
        <f t="shared" si="294"/>
        <v>-71402.194905124808</v>
      </c>
      <c r="S1276" s="80">
        <f t="shared" si="295"/>
        <v>17</v>
      </c>
      <c r="T1276" s="80">
        <f t="shared" si="296"/>
        <v>0.37136441859695613</v>
      </c>
      <c r="U1276" s="80">
        <f>VLOOKUP(D1276,'IBGE 2014'!$A$9:$I$120,3,0)/VLOOKUP(C1276+1,'IBGE 2014'!$A$9:$I$120,3,0)</f>
        <v>0.80044023808591946</v>
      </c>
      <c r="V1276" s="80">
        <f t="shared" si="297"/>
        <v>105795.83598337902</v>
      </c>
      <c r="W1276" s="80">
        <f t="shared" si="298"/>
        <v>161101.98325000002</v>
      </c>
      <c r="X1276" s="80">
        <f t="shared" si="299"/>
        <v>-55306.147266621003</v>
      </c>
      <c r="Y1276" s="120"/>
    </row>
    <row r="1277" spans="1:25">
      <c r="A1277" s="77">
        <v>1265</v>
      </c>
      <c r="B1277" s="79">
        <v>1</v>
      </c>
      <c r="C1277" s="78">
        <v>59</v>
      </c>
      <c r="D1277" s="78">
        <f t="shared" si="285"/>
        <v>70</v>
      </c>
      <c r="E1277" s="79">
        <f t="shared" si="286"/>
        <v>65</v>
      </c>
      <c r="F1277" s="79">
        <v>6</v>
      </c>
      <c r="G1277" s="79">
        <f t="shared" si="287"/>
        <v>29</v>
      </c>
      <c r="H1277" s="79">
        <f t="shared" si="288"/>
        <v>11</v>
      </c>
      <c r="I1277" s="80">
        <v>3390.55</v>
      </c>
      <c r="J1277" s="80">
        <f>'Fator aplicado no salr'!$I$33*I1277</f>
        <v>2997.327597233168</v>
      </c>
      <c r="K1277" s="79">
        <f t="shared" si="289"/>
        <v>11</v>
      </c>
      <c r="L1277" s="92">
        <f t="shared" si="290"/>
        <v>0.52678752539162021</v>
      </c>
      <c r="M1277" s="79">
        <f t="shared" si="291"/>
        <v>70</v>
      </c>
      <c r="N1277" s="79">
        <f>VLOOKUP(D1277,'IBGE 2014'!$A$9:$I$120,3,0)/VLOOKUP(C1277,'IBGE 2014'!$A$9:$I$120,3,0)</f>
        <v>0.84086532123529178</v>
      </c>
      <c r="O1277" s="79">
        <f>VLOOKUP(D1277,'IBGE 2014'!$A$9:$I$120,6,0)</f>
        <v>9.1340168195096396</v>
      </c>
      <c r="P1277" s="80">
        <f t="shared" si="292"/>
        <v>157652.65736778342</v>
      </c>
      <c r="Q1277" s="80">
        <f t="shared" si="293"/>
        <v>104242.45975000001</v>
      </c>
      <c r="R1277" s="80">
        <f t="shared" si="294"/>
        <v>53410.197617783415</v>
      </c>
      <c r="S1277" s="80">
        <f t="shared" si="295"/>
        <v>10</v>
      </c>
      <c r="T1277" s="80">
        <f t="shared" si="296"/>
        <v>0.55839477691511752</v>
      </c>
      <c r="U1277" s="80">
        <f>VLOOKUP(D1277,'IBGE 2014'!$A$9:$I$120,3,0)/VLOOKUP(C1277+1,'IBGE 2014'!$A$9:$I$120,3,0)</f>
        <v>0.8496755577480023</v>
      </c>
      <c r="V1277" s="80">
        <f t="shared" si="297"/>
        <v>168862.74480388479</v>
      </c>
      <c r="W1277" s="80">
        <f t="shared" si="298"/>
        <v>94765.872499999998</v>
      </c>
      <c r="X1277" s="80">
        <f t="shared" si="299"/>
        <v>74096.872303884797</v>
      </c>
      <c r="Y1277" s="120"/>
    </row>
    <row r="1278" spans="1:25">
      <c r="A1278" s="77">
        <v>1266</v>
      </c>
      <c r="B1278" s="79">
        <v>2</v>
      </c>
      <c r="C1278" s="78">
        <v>36</v>
      </c>
      <c r="D1278" s="78">
        <f t="shared" si="285"/>
        <v>60</v>
      </c>
      <c r="E1278" s="79">
        <f t="shared" si="286"/>
        <v>60</v>
      </c>
      <c r="F1278" s="79">
        <v>6</v>
      </c>
      <c r="G1278" s="79">
        <f t="shared" si="287"/>
        <v>24</v>
      </c>
      <c r="H1278" s="79">
        <f t="shared" si="288"/>
        <v>24</v>
      </c>
      <c r="I1278" s="80">
        <v>1195.52</v>
      </c>
      <c r="J1278" s="80">
        <f>'Fator aplicado no salr'!$I$33*I1278</f>
        <v>1056.8683809541806</v>
      </c>
      <c r="K1278" s="79">
        <f t="shared" si="289"/>
        <v>24</v>
      </c>
      <c r="L1278" s="92">
        <f t="shared" si="290"/>
        <v>0.24697854833412852</v>
      </c>
      <c r="M1278" s="79">
        <f t="shared" si="291"/>
        <v>60</v>
      </c>
      <c r="N1278" s="79">
        <f>VLOOKUP(D1278,'IBGE 2014'!$A$9:$I$120,3,0)/VLOOKUP(C1278,'IBGE 2014'!$A$9:$I$120,3,0)</f>
        <v>0.88338461970586457</v>
      </c>
      <c r="O1278" s="79">
        <f>VLOOKUP(D1278,'IBGE 2014'!$A$9:$I$120,6,0)</f>
        <v>11.482229001501651</v>
      </c>
      <c r="P1278" s="80">
        <f t="shared" si="292"/>
        <v>34419.101482250124</v>
      </c>
      <c r="Q1278" s="80">
        <f t="shared" si="293"/>
        <v>80195.481599999985</v>
      </c>
      <c r="R1278" s="80">
        <f t="shared" si="294"/>
        <v>-45776.380117749861</v>
      </c>
      <c r="S1278" s="80">
        <f t="shared" si="295"/>
        <v>23</v>
      </c>
      <c r="T1278" s="80">
        <f t="shared" si="296"/>
        <v>0.26179726123417624</v>
      </c>
      <c r="U1278" s="80">
        <f>VLOOKUP(D1278,'IBGE 2014'!$A$9:$I$120,3,0)/VLOOKUP(C1278+1,'IBGE 2014'!$A$9:$I$120,3,0)</f>
        <v>0.88528843686496339</v>
      </c>
      <c r="V1278" s="80">
        <f t="shared" si="297"/>
        <v>36562.876217205659</v>
      </c>
      <c r="W1278" s="80">
        <f t="shared" si="298"/>
        <v>76854.003199999992</v>
      </c>
      <c r="X1278" s="80">
        <f t="shared" si="299"/>
        <v>-40291.126982794332</v>
      </c>
      <c r="Y1278" s="120"/>
    </row>
    <row r="1279" spans="1:25">
      <c r="A1279" s="77">
        <v>1267</v>
      </c>
      <c r="B1279" s="79">
        <v>1</v>
      </c>
      <c r="C1279" s="78">
        <v>31</v>
      </c>
      <c r="D1279" s="78">
        <f t="shared" si="285"/>
        <v>60</v>
      </c>
      <c r="E1279" s="79">
        <f t="shared" si="286"/>
        <v>65</v>
      </c>
      <c r="F1279" s="79">
        <v>6</v>
      </c>
      <c r="G1279" s="79">
        <f t="shared" si="287"/>
        <v>29</v>
      </c>
      <c r="H1279" s="79">
        <f t="shared" si="288"/>
        <v>29</v>
      </c>
      <c r="I1279" s="80">
        <v>1283.51</v>
      </c>
      <c r="J1279" s="80">
        <f>'Fator aplicado no salr'!$I$33*I1279</f>
        <v>1134.6536533378783</v>
      </c>
      <c r="K1279" s="79">
        <f t="shared" si="289"/>
        <v>29</v>
      </c>
      <c r="L1279" s="92">
        <f t="shared" si="290"/>
        <v>0.18455673876527198</v>
      </c>
      <c r="M1279" s="79">
        <f t="shared" si="291"/>
        <v>60</v>
      </c>
      <c r="N1279" s="79">
        <f>VLOOKUP(D1279,'IBGE 2014'!$A$9:$I$120,3,0)/VLOOKUP(C1279,'IBGE 2014'!$A$9:$I$120,3,0)</f>
        <v>0.87485907981363831</v>
      </c>
      <c r="O1279" s="79">
        <f>VLOOKUP(D1279,'IBGE 2014'!$A$9:$I$120,6,0)</f>
        <v>11.482229001501651</v>
      </c>
      <c r="P1279" s="80">
        <f t="shared" si="292"/>
        <v>27346.445409862856</v>
      </c>
      <c r="Q1279" s="80">
        <f t="shared" si="293"/>
        <v>104034.90305000001</v>
      </c>
      <c r="R1279" s="80">
        <f t="shared" si="294"/>
        <v>-76688.457640137145</v>
      </c>
      <c r="S1279" s="80">
        <f t="shared" si="295"/>
        <v>28</v>
      </c>
      <c r="T1279" s="80">
        <f t="shared" si="296"/>
        <v>0.19563014309118829</v>
      </c>
      <c r="U1279" s="80">
        <f>VLOOKUP(D1279,'IBGE 2014'!$A$9:$I$120,3,0)/VLOOKUP(C1279+1,'IBGE 2014'!$A$9:$I$120,3,0)</f>
        <v>0.8764547809756017</v>
      </c>
      <c r="V1279" s="80">
        <f t="shared" si="297"/>
        <v>29040.103460896025</v>
      </c>
      <c r="W1279" s="80">
        <f t="shared" si="298"/>
        <v>100447.49260000001</v>
      </c>
      <c r="X1279" s="80">
        <f t="shared" si="299"/>
        <v>-71407.389139103994</v>
      </c>
      <c r="Y1279" s="120"/>
    </row>
    <row r="1280" spans="1:25">
      <c r="A1280" s="77">
        <v>1268</v>
      </c>
      <c r="B1280" s="79">
        <v>2</v>
      </c>
      <c r="C1280" s="78">
        <v>47</v>
      </c>
      <c r="D1280" s="78">
        <f t="shared" si="285"/>
        <v>70</v>
      </c>
      <c r="E1280" s="79">
        <f t="shared" si="286"/>
        <v>60</v>
      </c>
      <c r="F1280" s="79">
        <v>6</v>
      </c>
      <c r="G1280" s="79">
        <f t="shared" si="287"/>
        <v>24</v>
      </c>
      <c r="H1280" s="79">
        <f t="shared" si="288"/>
        <v>23</v>
      </c>
      <c r="I1280" s="80">
        <v>1539.84</v>
      </c>
      <c r="J1280" s="80">
        <f>'Fator aplicado no salr'!$I$33*I1280</f>
        <v>1361.2555270748169</v>
      </c>
      <c r="K1280" s="79">
        <f t="shared" si="289"/>
        <v>23</v>
      </c>
      <c r="L1280" s="92">
        <f t="shared" si="290"/>
        <v>0.26179726123417624</v>
      </c>
      <c r="M1280" s="79">
        <f t="shared" si="291"/>
        <v>70</v>
      </c>
      <c r="N1280" s="79">
        <f>VLOOKUP(D1280,'IBGE 2014'!$A$9:$I$120,3,0)/VLOOKUP(C1280,'IBGE 2014'!$A$9:$I$120,3,0)</f>
        <v>0.77529075218081067</v>
      </c>
      <c r="O1280" s="79">
        <f>VLOOKUP(D1280,'IBGE 2014'!$A$9:$I$120,6,0)</f>
        <v>9.1340168195096396</v>
      </c>
      <c r="P1280" s="80">
        <f t="shared" si="292"/>
        <v>32807.604284387242</v>
      </c>
      <c r="Q1280" s="80">
        <f t="shared" si="293"/>
        <v>98988.614399999991</v>
      </c>
      <c r="R1280" s="80">
        <f t="shared" si="294"/>
        <v>-66181.010115612749</v>
      </c>
      <c r="S1280" s="80">
        <f t="shared" si="295"/>
        <v>22</v>
      </c>
      <c r="T1280" s="80">
        <f t="shared" si="296"/>
        <v>0.27750509690822689</v>
      </c>
      <c r="U1280" s="80">
        <f>VLOOKUP(D1280,'IBGE 2014'!$A$9:$I$120,3,0)/VLOOKUP(C1280+1,'IBGE 2014'!$A$9:$I$120,3,0)</f>
        <v>0.77870096266895816</v>
      </c>
      <c r="V1280" s="80">
        <f t="shared" si="297"/>
        <v>34929.027265303856</v>
      </c>
      <c r="W1280" s="80">
        <f t="shared" si="298"/>
        <v>94684.761599999998</v>
      </c>
      <c r="X1280" s="80">
        <f t="shared" si="299"/>
        <v>-59755.734334696142</v>
      </c>
      <c r="Y1280" s="120"/>
    </row>
    <row r="1281" spans="1:25">
      <c r="A1281" s="77">
        <v>1269</v>
      </c>
      <c r="B1281" s="79">
        <v>1</v>
      </c>
      <c r="C1281" s="78">
        <v>41</v>
      </c>
      <c r="D1281" s="78">
        <f t="shared" si="285"/>
        <v>65</v>
      </c>
      <c r="E1281" s="79">
        <f t="shared" si="286"/>
        <v>65</v>
      </c>
      <c r="F1281" s="79">
        <v>6</v>
      </c>
      <c r="G1281" s="79">
        <f t="shared" si="287"/>
        <v>29</v>
      </c>
      <c r="H1281" s="79">
        <f t="shared" si="288"/>
        <v>24</v>
      </c>
      <c r="I1281" s="80">
        <v>1341.85</v>
      </c>
      <c r="J1281" s="80">
        <f>'Fator aplicado no salr'!$I$33*I1281</f>
        <v>1186.2276139114085</v>
      </c>
      <c r="K1281" s="79">
        <f t="shared" si="289"/>
        <v>24</v>
      </c>
      <c r="L1281" s="92">
        <f t="shared" si="290"/>
        <v>0.24697854833412852</v>
      </c>
      <c r="M1281" s="79">
        <f t="shared" si="291"/>
        <v>65</v>
      </c>
      <c r="N1281" s="79">
        <f>VLOOKUP(D1281,'IBGE 2014'!$A$9:$I$120,3,0)/VLOOKUP(C1281,'IBGE 2014'!$A$9:$I$120,3,0)</f>
        <v>0.83754716996263279</v>
      </c>
      <c r="O1281" s="79">
        <f>VLOOKUP(D1281,'IBGE 2014'!$A$9:$I$120,6,0)</f>
        <v>10.361611814973374</v>
      </c>
      <c r="P1281" s="80">
        <f t="shared" si="292"/>
        <v>33052.720339959647</v>
      </c>
      <c r="Q1281" s="80">
        <f t="shared" si="293"/>
        <v>90011.297999999995</v>
      </c>
      <c r="R1281" s="80">
        <f t="shared" si="294"/>
        <v>-56958.577660040348</v>
      </c>
      <c r="S1281" s="80">
        <f t="shared" si="295"/>
        <v>23</v>
      </c>
      <c r="T1281" s="80">
        <f t="shared" si="296"/>
        <v>0.26179726123417624</v>
      </c>
      <c r="U1281" s="80">
        <f>VLOOKUP(D1281,'IBGE 2014'!$A$9:$I$120,3,0)/VLOOKUP(C1281+1,'IBGE 2014'!$A$9:$I$120,3,0)</f>
        <v>0.83991798335691803</v>
      </c>
      <c r="V1281" s="80">
        <f t="shared" si="297"/>
        <v>35135.058323289348</v>
      </c>
      <c r="W1281" s="80">
        <f t="shared" si="298"/>
        <v>86260.827250000002</v>
      </c>
      <c r="X1281" s="80">
        <f t="shared" si="299"/>
        <v>-51125.768926710654</v>
      </c>
      <c r="Y1281" s="120"/>
    </row>
    <row r="1282" spans="1:25">
      <c r="A1282" s="77">
        <v>1270</v>
      </c>
      <c r="B1282" s="79">
        <v>1</v>
      </c>
      <c r="C1282" s="78">
        <v>39</v>
      </c>
      <c r="D1282" s="78">
        <f t="shared" si="285"/>
        <v>65</v>
      </c>
      <c r="E1282" s="79">
        <f t="shared" si="286"/>
        <v>65</v>
      </c>
      <c r="F1282" s="79">
        <v>6</v>
      </c>
      <c r="G1282" s="79">
        <f t="shared" si="287"/>
        <v>29</v>
      </c>
      <c r="H1282" s="79">
        <f t="shared" si="288"/>
        <v>26</v>
      </c>
      <c r="I1282" s="80">
        <v>1319.86</v>
      </c>
      <c r="J1282" s="80">
        <f>'Fator aplicado no salr'!$I$33*I1282</f>
        <v>1166.7879259955371</v>
      </c>
      <c r="K1282" s="79">
        <f t="shared" si="289"/>
        <v>26</v>
      </c>
      <c r="L1282" s="92">
        <f t="shared" si="290"/>
        <v>0.21981002877725925</v>
      </c>
      <c r="M1282" s="79">
        <f t="shared" si="291"/>
        <v>65</v>
      </c>
      <c r="N1282" s="79">
        <f>VLOOKUP(D1282,'IBGE 2014'!$A$9:$I$120,3,0)/VLOOKUP(C1282,'IBGE 2014'!$A$9:$I$120,3,0)</f>
        <v>0.83323375827918489</v>
      </c>
      <c r="O1282" s="79">
        <f>VLOOKUP(D1282,'IBGE 2014'!$A$9:$I$120,6,0)</f>
        <v>10.361611814973374</v>
      </c>
      <c r="P1282" s="80">
        <f t="shared" si="292"/>
        <v>28785.710722847551</v>
      </c>
      <c r="Q1282" s="80">
        <f t="shared" si="293"/>
        <v>95914.22619999999</v>
      </c>
      <c r="R1282" s="80">
        <f t="shared" si="294"/>
        <v>-67128.515477152439</v>
      </c>
      <c r="S1282" s="80">
        <f t="shared" si="295"/>
        <v>25</v>
      </c>
      <c r="T1282" s="80">
        <f t="shared" si="296"/>
        <v>0.23299863050389483</v>
      </c>
      <c r="U1282" s="80">
        <f>VLOOKUP(D1282,'IBGE 2014'!$A$9:$I$120,3,0)/VLOOKUP(C1282+1,'IBGE 2014'!$A$9:$I$120,3,0)</f>
        <v>0.83532461266945157</v>
      </c>
      <c r="V1282" s="80">
        <f t="shared" si="297"/>
        <v>30589.420035279061</v>
      </c>
      <c r="W1282" s="80">
        <f t="shared" si="298"/>
        <v>92225.217499999984</v>
      </c>
      <c r="X1282" s="80">
        <f t="shared" si="299"/>
        <v>-61635.797464720919</v>
      </c>
      <c r="Y1282" s="120"/>
    </row>
    <row r="1283" spans="1:25">
      <c r="A1283" s="77">
        <v>1271</v>
      </c>
      <c r="B1283" s="79">
        <v>1</v>
      </c>
      <c r="C1283" s="78">
        <v>42</v>
      </c>
      <c r="D1283" s="78">
        <f t="shared" si="285"/>
        <v>70</v>
      </c>
      <c r="E1283" s="79">
        <f t="shared" si="286"/>
        <v>65</v>
      </c>
      <c r="F1283" s="79">
        <v>6</v>
      </c>
      <c r="G1283" s="79">
        <f t="shared" si="287"/>
        <v>29</v>
      </c>
      <c r="H1283" s="79">
        <f t="shared" si="288"/>
        <v>28</v>
      </c>
      <c r="I1283" s="80">
        <v>3651.35</v>
      </c>
      <c r="J1283" s="80">
        <f>'Fator aplicado no salr'!$I$33*I1283</f>
        <v>3227.881058281791</v>
      </c>
      <c r="K1283" s="79">
        <f t="shared" si="289"/>
        <v>28</v>
      </c>
      <c r="L1283" s="92">
        <f t="shared" si="290"/>
        <v>0.19563014309118829</v>
      </c>
      <c r="M1283" s="79">
        <f t="shared" si="291"/>
        <v>70</v>
      </c>
      <c r="N1283" s="79">
        <f>VLOOKUP(D1283,'IBGE 2014'!$A$9:$I$120,3,0)/VLOOKUP(C1283,'IBGE 2014'!$A$9:$I$120,3,0)</f>
        <v>0.76175627933743351</v>
      </c>
      <c r="O1283" s="79">
        <f>VLOOKUP(D1283,'IBGE 2014'!$A$9:$I$120,6,0)</f>
        <v>9.1340168195096396</v>
      </c>
      <c r="P1283" s="80">
        <f t="shared" si="292"/>
        <v>57118.198072025931</v>
      </c>
      <c r="Q1283" s="80">
        <f t="shared" si="293"/>
        <v>285754.65100000001</v>
      </c>
      <c r="R1283" s="80">
        <f t="shared" si="294"/>
        <v>-228636.45292797408</v>
      </c>
      <c r="S1283" s="80">
        <f t="shared" si="295"/>
        <v>27</v>
      </c>
      <c r="T1283" s="80">
        <f t="shared" si="296"/>
        <v>0.20736795167665964</v>
      </c>
      <c r="U1283" s="80">
        <f>VLOOKUP(D1283,'IBGE 2014'!$A$9:$I$120,3,0)/VLOOKUP(C1283+1,'IBGE 2014'!$A$9:$I$120,3,0)</f>
        <v>0.764061720155367</v>
      </c>
      <c r="V1283" s="80">
        <f t="shared" si="297"/>
        <v>60728.529119036633</v>
      </c>
      <c r="W1283" s="80">
        <f t="shared" si="298"/>
        <v>275549.12774999999</v>
      </c>
      <c r="X1283" s="80">
        <f t="shared" si="299"/>
        <v>-214820.59863096336</v>
      </c>
      <c r="Y1283" s="120"/>
    </row>
    <row r="1284" spans="1:25">
      <c r="A1284" s="77">
        <v>1272</v>
      </c>
      <c r="B1284" s="79">
        <v>1</v>
      </c>
      <c r="C1284" s="78">
        <v>52</v>
      </c>
      <c r="D1284" s="78">
        <f t="shared" si="285"/>
        <v>70</v>
      </c>
      <c r="E1284" s="79">
        <f t="shared" si="286"/>
        <v>65</v>
      </c>
      <c r="F1284" s="79">
        <v>6</v>
      </c>
      <c r="G1284" s="79">
        <f t="shared" si="287"/>
        <v>29</v>
      </c>
      <c r="H1284" s="79">
        <f t="shared" si="288"/>
        <v>18</v>
      </c>
      <c r="I1284" s="80">
        <v>5342.59</v>
      </c>
      <c r="J1284" s="80">
        <f>'Fator aplicado no salr'!$I$33*I1284</f>
        <v>4722.9778200297742</v>
      </c>
      <c r="K1284" s="79">
        <f t="shared" si="289"/>
        <v>18</v>
      </c>
      <c r="L1284" s="92">
        <f t="shared" si="290"/>
        <v>0.35034379112920383</v>
      </c>
      <c r="M1284" s="79">
        <f t="shared" si="291"/>
        <v>70</v>
      </c>
      <c r="N1284" s="79">
        <f>VLOOKUP(D1284,'IBGE 2014'!$A$9:$I$120,3,0)/VLOOKUP(C1284,'IBGE 2014'!$A$9:$I$120,3,0)</f>
        <v>0.7953795781575006</v>
      </c>
      <c r="O1284" s="79">
        <f>VLOOKUP(D1284,'IBGE 2014'!$A$9:$I$120,6,0)</f>
        <v>9.1340168195096396</v>
      </c>
      <c r="P1284" s="80">
        <f t="shared" si="292"/>
        <v>156275.15078362633</v>
      </c>
      <c r="Q1284" s="80">
        <f t="shared" si="293"/>
        <v>268785.70290000003</v>
      </c>
      <c r="R1284" s="80">
        <f t="shared" si="294"/>
        <v>-112510.5521163737</v>
      </c>
      <c r="S1284" s="80">
        <f t="shared" si="295"/>
        <v>17</v>
      </c>
      <c r="T1284" s="80">
        <f t="shared" si="296"/>
        <v>0.37136441859695613</v>
      </c>
      <c r="U1284" s="80">
        <f>VLOOKUP(D1284,'IBGE 2014'!$A$9:$I$120,3,0)/VLOOKUP(C1284+1,'IBGE 2014'!$A$9:$I$120,3,0)</f>
        <v>0.80044023808591946</v>
      </c>
      <c r="V1284" s="80">
        <f t="shared" si="297"/>
        <v>166705.63046303426</v>
      </c>
      <c r="W1284" s="80">
        <f t="shared" si="298"/>
        <v>253853.16385000001</v>
      </c>
      <c r="X1284" s="80">
        <f t="shared" si="299"/>
        <v>-87147.533386965748</v>
      </c>
      <c r="Y1284" s="120"/>
    </row>
    <row r="1285" spans="1:25">
      <c r="A1285" s="77">
        <v>1273</v>
      </c>
      <c r="B1285" s="79">
        <v>1</v>
      </c>
      <c r="C1285" s="78">
        <v>39</v>
      </c>
      <c r="D1285" s="78">
        <f t="shared" si="285"/>
        <v>65</v>
      </c>
      <c r="E1285" s="79">
        <f t="shared" si="286"/>
        <v>65</v>
      </c>
      <c r="F1285" s="79">
        <v>6</v>
      </c>
      <c r="G1285" s="79">
        <f t="shared" si="287"/>
        <v>29</v>
      </c>
      <c r="H1285" s="79">
        <f t="shared" si="288"/>
        <v>26</v>
      </c>
      <c r="I1285" s="80">
        <v>1319.86</v>
      </c>
      <c r="J1285" s="80">
        <f>'Fator aplicado no salr'!$I$33*I1285</f>
        <v>1166.7879259955371</v>
      </c>
      <c r="K1285" s="79">
        <f t="shared" si="289"/>
        <v>26</v>
      </c>
      <c r="L1285" s="92">
        <f t="shared" si="290"/>
        <v>0.21981002877725925</v>
      </c>
      <c r="M1285" s="79">
        <f t="shared" si="291"/>
        <v>65</v>
      </c>
      <c r="N1285" s="79">
        <f>VLOOKUP(D1285,'IBGE 2014'!$A$9:$I$120,3,0)/VLOOKUP(C1285,'IBGE 2014'!$A$9:$I$120,3,0)</f>
        <v>0.83323375827918489</v>
      </c>
      <c r="O1285" s="79">
        <f>VLOOKUP(D1285,'IBGE 2014'!$A$9:$I$120,6,0)</f>
        <v>10.361611814973374</v>
      </c>
      <c r="P1285" s="80">
        <f t="shared" si="292"/>
        <v>28785.710722847551</v>
      </c>
      <c r="Q1285" s="80">
        <f t="shared" si="293"/>
        <v>95914.22619999999</v>
      </c>
      <c r="R1285" s="80">
        <f t="shared" si="294"/>
        <v>-67128.515477152439</v>
      </c>
      <c r="S1285" s="80">
        <f t="shared" si="295"/>
        <v>25</v>
      </c>
      <c r="T1285" s="80">
        <f t="shared" si="296"/>
        <v>0.23299863050389483</v>
      </c>
      <c r="U1285" s="80">
        <f>VLOOKUP(D1285,'IBGE 2014'!$A$9:$I$120,3,0)/VLOOKUP(C1285+1,'IBGE 2014'!$A$9:$I$120,3,0)</f>
        <v>0.83532461266945157</v>
      </c>
      <c r="V1285" s="80">
        <f t="shared" si="297"/>
        <v>30589.420035279061</v>
      </c>
      <c r="W1285" s="80">
        <f t="shared" si="298"/>
        <v>92225.217499999984</v>
      </c>
      <c r="X1285" s="80">
        <f t="shared" si="299"/>
        <v>-61635.797464720919</v>
      </c>
      <c r="Y1285" s="120"/>
    </row>
    <row r="1286" spans="1:25">
      <c r="A1286" s="77">
        <v>1274</v>
      </c>
      <c r="B1286" s="79">
        <v>1</v>
      </c>
      <c r="C1286" s="78">
        <v>38</v>
      </c>
      <c r="D1286" s="78">
        <f t="shared" si="285"/>
        <v>65</v>
      </c>
      <c r="E1286" s="79">
        <f t="shared" si="286"/>
        <v>65</v>
      </c>
      <c r="F1286" s="79">
        <v>6</v>
      </c>
      <c r="G1286" s="79">
        <f t="shared" si="287"/>
        <v>29</v>
      </c>
      <c r="H1286" s="79">
        <f t="shared" si="288"/>
        <v>27</v>
      </c>
      <c r="I1286" s="80">
        <v>2868.98</v>
      </c>
      <c r="J1286" s="80">
        <f>'Fator aplicado no salr'!$I$33*I1286</f>
        <v>2536.2471958561337</v>
      </c>
      <c r="K1286" s="79">
        <f t="shared" si="289"/>
        <v>27</v>
      </c>
      <c r="L1286" s="92">
        <f t="shared" si="290"/>
        <v>0.20736795167665964</v>
      </c>
      <c r="M1286" s="79">
        <f t="shared" si="291"/>
        <v>65</v>
      </c>
      <c r="N1286" s="79">
        <f>VLOOKUP(D1286,'IBGE 2014'!$A$9:$I$120,3,0)/VLOOKUP(C1286,'IBGE 2014'!$A$9:$I$120,3,0)</f>
        <v>0.83126079529714858</v>
      </c>
      <c r="O1286" s="79">
        <f>VLOOKUP(D1286,'IBGE 2014'!$A$9:$I$120,6,0)</f>
        <v>10.361611814973374</v>
      </c>
      <c r="P1286" s="80">
        <f t="shared" si="292"/>
        <v>58889.950105001481</v>
      </c>
      <c r="Q1286" s="80">
        <f t="shared" si="293"/>
        <v>216507.57570000002</v>
      </c>
      <c r="R1286" s="80">
        <f t="shared" si="294"/>
        <v>-157617.62559499854</v>
      </c>
      <c r="S1286" s="80">
        <f t="shared" si="295"/>
        <v>26</v>
      </c>
      <c r="T1286" s="80">
        <f t="shared" si="296"/>
        <v>0.21981002877725925</v>
      </c>
      <c r="U1286" s="80">
        <f>VLOOKUP(D1286,'IBGE 2014'!$A$9:$I$120,3,0)/VLOOKUP(C1286+1,'IBGE 2014'!$A$9:$I$120,3,0)</f>
        <v>0.83323375827918489</v>
      </c>
      <c r="V1286" s="80">
        <f t="shared" si="297"/>
        <v>62571.506333728736</v>
      </c>
      <c r="W1286" s="80">
        <f t="shared" si="298"/>
        <v>208488.77660000001</v>
      </c>
      <c r="X1286" s="80">
        <f t="shared" si="299"/>
        <v>-145917.27026627128</v>
      </c>
      <c r="Y1286" s="120"/>
    </row>
    <row r="1287" spans="1:25">
      <c r="A1287" s="77">
        <v>1275</v>
      </c>
      <c r="B1287" s="79">
        <v>1</v>
      </c>
      <c r="C1287" s="78">
        <v>41</v>
      </c>
      <c r="D1287" s="78">
        <f t="shared" si="285"/>
        <v>65</v>
      </c>
      <c r="E1287" s="79">
        <f t="shared" si="286"/>
        <v>65</v>
      </c>
      <c r="F1287" s="79">
        <v>6</v>
      </c>
      <c r="G1287" s="79">
        <f t="shared" si="287"/>
        <v>29</v>
      </c>
      <c r="H1287" s="79">
        <f t="shared" si="288"/>
        <v>24</v>
      </c>
      <c r="I1287" s="80">
        <v>3390.55</v>
      </c>
      <c r="J1287" s="80">
        <f>'Fator aplicado no salr'!$I$33*I1287</f>
        <v>2997.327597233168</v>
      </c>
      <c r="K1287" s="79">
        <f t="shared" si="289"/>
        <v>24</v>
      </c>
      <c r="L1287" s="92">
        <f t="shared" si="290"/>
        <v>0.24697854833412852</v>
      </c>
      <c r="M1287" s="79">
        <f t="shared" si="291"/>
        <v>65</v>
      </c>
      <c r="N1287" s="79">
        <f>VLOOKUP(D1287,'IBGE 2014'!$A$9:$I$120,3,0)/VLOOKUP(C1287,'IBGE 2014'!$A$9:$I$120,3,0)</f>
        <v>0.83754716996263279</v>
      </c>
      <c r="O1287" s="79">
        <f>VLOOKUP(D1287,'IBGE 2014'!$A$9:$I$120,6,0)</f>
        <v>10.361611814973374</v>
      </c>
      <c r="P1287" s="80">
        <f t="shared" si="292"/>
        <v>83516.712709058527</v>
      </c>
      <c r="Q1287" s="80">
        <f t="shared" si="293"/>
        <v>227438.09400000001</v>
      </c>
      <c r="R1287" s="80">
        <f t="shared" si="294"/>
        <v>-143921.3812909415</v>
      </c>
      <c r="S1287" s="80">
        <f t="shared" si="295"/>
        <v>23</v>
      </c>
      <c r="T1287" s="80">
        <f t="shared" si="296"/>
        <v>0.26179726123417624</v>
      </c>
      <c r="U1287" s="80">
        <f>VLOOKUP(D1287,'IBGE 2014'!$A$9:$I$120,3,0)/VLOOKUP(C1287+1,'IBGE 2014'!$A$9:$I$120,3,0)</f>
        <v>0.83991798335691803</v>
      </c>
      <c r="V1287" s="80">
        <f t="shared" si="297"/>
        <v>88778.307558988483</v>
      </c>
      <c r="W1287" s="80">
        <f t="shared" si="298"/>
        <v>217961.50675</v>
      </c>
      <c r="X1287" s="80">
        <f t="shared" si="299"/>
        <v>-129183.19919101152</v>
      </c>
      <c r="Y1287" s="120"/>
    </row>
    <row r="1288" spans="1:25">
      <c r="A1288" s="77">
        <v>1276</v>
      </c>
      <c r="B1288" s="79">
        <v>1</v>
      </c>
      <c r="C1288" s="78">
        <v>33</v>
      </c>
      <c r="D1288" s="78">
        <f t="shared" si="285"/>
        <v>62</v>
      </c>
      <c r="E1288" s="79">
        <f t="shared" si="286"/>
        <v>65</v>
      </c>
      <c r="F1288" s="79">
        <v>6</v>
      </c>
      <c r="G1288" s="79">
        <f t="shared" si="287"/>
        <v>29</v>
      </c>
      <c r="H1288" s="79">
        <f t="shared" si="288"/>
        <v>29</v>
      </c>
      <c r="I1288" s="80">
        <v>1004.24</v>
      </c>
      <c r="J1288" s="80">
        <f>'Fator aplicado no salr'!$I$33*I1288</f>
        <v>887.77226887833433</v>
      </c>
      <c r="K1288" s="79">
        <f t="shared" si="289"/>
        <v>29</v>
      </c>
      <c r="L1288" s="92">
        <f t="shared" si="290"/>
        <v>0.18455673876527198</v>
      </c>
      <c r="M1288" s="79">
        <f t="shared" si="291"/>
        <v>62</v>
      </c>
      <c r="N1288" s="79">
        <f>VLOOKUP(D1288,'IBGE 2014'!$A$9:$I$120,3,0)/VLOOKUP(C1288,'IBGE 2014'!$A$9:$I$120,3,0)</f>
        <v>0.85799055822759585</v>
      </c>
      <c r="O1288" s="79">
        <f>VLOOKUP(D1288,'IBGE 2014'!$A$9:$I$120,6,0)</f>
        <v>11.049834511016218</v>
      </c>
      <c r="P1288" s="80">
        <f t="shared" si="292"/>
        <v>20193.570598539343</v>
      </c>
      <c r="Q1288" s="80">
        <f t="shared" si="293"/>
        <v>81398.67319999999</v>
      </c>
      <c r="R1288" s="80">
        <f t="shared" si="294"/>
        <v>-61205.102601460647</v>
      </c>
      <c r="S1288" s="80">
        <f t="shared" si="295"/>
        <v>28</v>
      </c>
      <c r="T1288" s="80">
        <f t="shared" si="296"/>
        <v>0.19563014309118829</v>
      </c>
      <c r="U1288" s="80">
        <f>VLOOKUP(D1288,'IBGE 2014'!$A$9:$I$120,3,0)/VLOOKUP(C1288+1,'IBGE 2014'!$A$9:$I$120,3,0)</f>
        <v>0.85965201393754076</v>
      </c>
      <c r="V1288" s="80">
        <f t="shared" si="297"/>
        <v>21446.634901966536</v>
      </c>
      <c r="W1288" s="80">
        <f t="shared" si="298"/>
        <v>78591.82239999999</v>
      </c>
      <c r="X1288" s="80">
        <f t="shared" si="299"/>
        <v>-57145.187498033454</v>
      </c>
      <c r="Y1288" s="120"/>
    </row>
    <row r="1289" spans="1:25">
      <c r="A1289" s="77">
        <v>1277</v>
      </c>
      <c r="B1289" s="79">
        <v>1</v>
      </c>
      <c r="C1289" s="78">
        <v>35</v>
      </c>
      <c r="D1289" s="78">
        <f t="shared" si="285"/>
        <v>64</v>
      </c>
      <c r="E1289" s="79">
        <f t="shared" si="286"/>
        <v>65</v>
      </c>
      <c r="F1289" s="79">
        <v>6</v>
      </c>
      <c r="G1289" s="79">
        <f t="shared" si="287"/>
        <v>29</v>
      </c>
      <c r="H1289" s="79">
        <f t="shared" si="288"/>
        <v>29</v>
      </c>
      <c r="I1289" s="80">
        <v>1434.63</v>
      </c>
      <c r="J1289" s="80">
        <f>'Fator aplicado no salr'!$I$33*I1289</f>
        <v>1268.2473612890592</v>
      </c>
      <c r="K1289" s="79">
        <f t="shared" si="289"/>
        <v>29</v>
      </c>
      <c r="L1289" s="92">
        <f t="shared" si="290"/>
        <v>0.18455673876527198</v>
      </c>
      <c r="M1289" s="79">
        <f t="shared" si="291"/>
        <v>64</v>
      </c>
      <c r="N1289" s="79">
        <f>VLOOKUP(D1289,'IBGE 2014'!$A$9:$I$120,3,0)/VLOOKUP(C1289,'IBGE 2014'!$A$9:$I$120,3,0)</f>
        <v>0.83850448420531443</v>
      </c>
      <c r="O1289" s="79">
        <f>VLOOKUP(D1289,'IBGE 2014'!$A$9:$I$120,6,0)</f>
        <v>10.595687644814832</v>
      </c>
      <c r="P1289" s="80">
        <f t="shared" si="292"/>
        <v>27034.090515722943</v>
      </c>
      <c r="Q1289" s="80">
        <f t="shared" si="293"/>
        <v>116283.93465</v>
      </c>
      <c r="R1289" s="80">
        <f t="shared" si="294"/>
        <v>-89249.844134277053</v>
      </c>
      <c r="S1289" s="80">
        <f t="shared" si="295"/>
        <v>28</v>
      </c>
      <c r="T1289" s="80">
        <f t="shared" si="296"/>
        <v>0.19563014309118829</v>
      </c>
      <c r="U1289" s="80">
        <f>VLOOKUP(D1289,'IBGE 2014'!$A$9:$I$120,3,0)/VLOOKUP(C1289+1,'IBGE 2014'!$A$9:$I$120,3,0)</f>
        <v>0.84023971036360257</v>
      </c>
      <c r="V1289" s="80">
        <f t="shared" si="297"/>
        <v>28715.437808047824</v>
      </c>
      <c r="W1289" s="80">
        <f t="shared" si="298"/>
        <v>112274.14379999999</v>
      </c>
      <c r="X1289" s="80">
        <f t="shared" si="299"/>
        <v>-83558.705991952171</v>
      </c>
      <c r="Y1289" s="120"/>
    </row>
    <row r="1290" spans="1:25">
      <c r="A1290" s="77">
        <v>1278</v>
      </c>
      <c r="B1290" s="79">
        <v>1</v>
      </c>
      <c r="C1290" s="78">
        <v>40</v>
      </c>
      <c r="D1290" s="78">
        <f t="shared" si="285"/>
        <v>65</v>
      </c>
      <c r="E1290" s="79">
        <f t="shared" si="286"/>
        <v>65</v>
      </c>
      <c r="F1290" s="79">
        <v>6</v>
      </c>
      <c r="G1290" s="79">
        <f t="shared" si="287"/>
        <v>29</v>
      </c>
      <c r="H1290" s="79">
        <f t="shared" si="288"/>
        <v>25</v>
      </c>
      <c r="I1290" s="80">
        <v>1399.32</v>
      </c>
      <c r="J1290" s="80">
        <f>'Fator aplicado no salr'!$I$33*I1290</f>
        <v>1237.032473598772</v>
      </c>
      <c r="K1290" s="79">
        <f t="shared" si="289"/>
        <v>25</v>
      </c>
      <c r="L1290" s="92">
        <f t="shared" si="290"/>
        <v>0.23299863050389483</v>
      </c>
      <c r="M1290" s="79">
        <f t="shared" si="291"/>
        <v>65</v>
      </c>
      <c r="N1290" s="79">
        <f>VLOOKUP(D1290,'IBGE 2014'!$A$9:$I$120,3,0)/VLOOKUP(C1290,'IBGE 2014'!$A$9:$I$120,3,0)</f>
        <v>0.83532461266945157</v>
      </c>
      <c r="O1290" s="79">
        <f>VLOOKUP(D1290,'IBGE 2014'!$A$9:$I$120,6,0)</f>
        <v>10.361611814973374</v>
      </c>
      <c r="P1290" s="80">
        <f t="shared" si="292"/>
        <v>32431.005745887214</v>
      </c>
      <c r="Q1290" s="80">
        <f t="shared" si="293"/>
        <v>97777.484999999986</v>
      </c>
      <c r="R1290" s="80">
        <f t="shared" si="294"/>
        <v>-65346.479254112768</v>
      </c>
      <c r="S1290" s="80">
        <f t="shared" si="295"/>
        <v>24</v>
      </c>
      <c r="T1290" s="80">
        <f t="shared" si="296"/>
        <v>0.24697854833412852</v>
      </c>
      <c r="U1290" s="80">
        <f>VLOOKUP(D1290,'IBGE 2014'!$A$9:$I$120,3,0)/VLOOKUP(C1290+1,'IBGE 2014'!$A$9:$I$120,3,0)</f>
        <v>0.83754716996263279</v>
      </c>
      <c r="V1290" s="80">
        <f t="shared" si="297"/>
        <v>34468.332992594056</v>
      </c>
      <c r="W1290" s="80">
        <f t="shared" si="298"/>
        <v>93866.385599999994</v>
      </c>
      <c r="X1290" s="80">
        <f t="shared" si="299"/>
        <v>-59398.052607405938</v>
      </c>
      <c r="Y1290" s="120"/>
    </row>
    <row r="1291" spans="1:25">
      <c r="A1291" s="77">
        <v>1279</v>
      </c>
      <c r="B1291" s="79">
        <v>2</v>
      </c>
      <c r="C1291" s="78">
        <v>50</v>
      </c>
      <c r="D1291" s="78">
        <f t="shared" si="285"/>
        <v>70</v>
      </c>
      <c r="E1291" s="79">
        <f t="shared" si="286"/>
        <v>60</v>
      </c>
      <c r="F1291" s="79">
        <v>6</v>
      </c>
      <c r="G1291" s="79">
        <f t="shared" si="287"/>
        <v>24</v>
      </c>
      <c r="H1291" s="79">
        <f t="shared" si="288"/>
        <v>20</v>
      </c>
      <c r="I1291" s="80">
        <v>1099.8800000000001</v>
      </c>
      <c r="J1291" s="80">
        <f>'Fator aplicado no salr'!$I$33*I1291</f>
        <v>972.3203249162575</v>
      </c>
      <c r="K1291" s="79">
        <f t="shared" si="289"/>
        <v>20</v>
      </c>
      <c r="L1291" s="92">
        <f t="shared" si="290"/>
        <v>0.31180472688608379</v>
      </c>
      <c r="M1291" s="79">
        <f t="shared" si="291"/>
        <v>70</v>
      </c>
      <c r="N1291" s="79">
        <f>VLOOKUP(D1291,'IBGE 2014'!$A$9:$I$120,3,0)/VLOOKUP(C1291,'IBGE 2014'!$A$9:$I$120,3,0)</f>
        <v>0.78638304548291271</v>
      </c>
      <c r="O1291" s="79">
        <f>VLOOKUP(D1291,'IBGE 2014'!$A$9:$I$120,6,0)</f>
        <v>9.1340168195096396</v>
      </c>
      <c r="P1291" s="80">
        <f t="shared" si="292"/>
        <v>28309.44528699974</v>
      </c>
      <c r="Q1291" s="80">
        <f t="shared" si="293"/>
        <v>61483.292000000009</v>
      </c>
      <c r="R1291" s="80">
        <f t="shared" si="294"/>
        <v>-33173.846713000268</v>
      </c>
      <c r="S1291" s="80">
        <f t="shared" si="295"/>
        <v>19</v>
      </c>
      <c r="T1291" s="80">
        <f t="shared" si="296"/>
        <v>0.33051301049924886</v>
      </c>
      <c r="U1291" s="80">
        <f>VLOOKUP(D1291,'IBGE 2014'!$A$9:$I$120,3,0)/VLOOKUP(C1291+1,'IBGE 2014'!$A$9:$I$120,3,0)</f>
        <v>0.79070302512191992</v>
      </c>
      <c r="V1291" s="80">
        <f t="shared" si="297"/>
        <v>30172.860422061327</v>
      </c>
      <c r="W1291" s="80">
        <f t="shared" si="298"/>
        <v>58409.127400000012</v>
      </c>
      <c r="X1291" s="80">
        <f t="shared" si="299"/>
        <v>-28236.266977938685</v>
      </c>
      <c r="Y1291" s="120"/>
    </row>
    <row r="1292" spans="1:25">
      <c r="A1292" s="77">
        <v>1280</v>
      </c>
      <c r="B1292" s="79">
        <v>1</v>
      </c>
      <c r="C1292" s="78">
        <v>40</v>
      </c>
      <c r="D1292" s="78">
        <f t="shared" si="285"/>
        <v>65</v>
      </c>
      <c r="E1292" s="79">
        <f t="shared" si="286"/>
        <v>65</v>
      </c>
      <c r="F1292" s="79">
        <v>6</v>
      </c>
      <c r="G1292" s="79">
        <f t="shared" si="287"/>
        <v>29</v>
      </c>
      <c r="H1292" s="79">
        <f t="shared" si="288"/>
        <v>25</v>
      </c>
      <c r="I1292" s="80">
        <v>1539.84</v>
      </c>
      <c r="J1292" s="80">
        <f>'Fator aplicado no salr'!$I$33*I1292</f>
        <v>1361.2555270748169</v>
      </c>
      <c r="K1292" s="79">
        <f t="shared" si="289"/>
        <v>25</v>
      </c>
      <c r="L1292" s="92">
        <f t="shared" si="290"/>
        <v>0.23299863050389483</v>
      </c>
      <c r="M1292" s="79">
        <f t="shared" si="291"/>
        <v>65</v>
      </c>
      <c r="N1292" s="79">
        <f>VLOOKUP(D1292,'IBGE 2014'!$A$9:$I$120,3,0)/VLOOKUP(C1292,'IBGE 2014'!$A$9:$I$120,3,0)</f>
        <v>0.83532461266945157</v>
      </c>
      <c r="O1292" s="79">
        <f>VLOOKUP(D1292,'IBGE 2014'!$A$9:$I$120,6,0)</f>
        <v>10.361611814973374</v>
      </c>
      <c r="P1292" s="80">
        <f t="shared" si="292"/>
        <v>35687.733962029393</v>
      </c>
      <c r="Q1292" s="80">
        <f t="shared" si="293"/>
        <v>107596.31999999999</v>
      </c>
      <c r="R1292" s="80">
        <f t="shared" si="294"/>
        <v>-71908.586037970599</v>
      </c>
      <c r="S1292" s="80">
        <f t="shared" si="295"/>
        <v>24</v>
      </c>
      <c r="T1292" s="80">
        <f t="shared" si="296"/>
        <v>0.24697854833412852</v>
      </c>
      <c r="U1292" s="80">
        <f>VLOOKUP(D1292,'IBGE 2014'!$A$9:$I$120,3,0)/VLOOKUP(C1292+1,'IBGE 2014'!$A$9:$I$120,3,0)</f>
        <v>0.83754716996263279</v>
      </c>
      <c r="V1292" s="80">
        <f t="shared" si="297"/>
        <v>37929.650026667245</v>
      </c>
      <c r="W1292" s="80">
        <f t="shared" si="298"/>
        <v>103292.46719999998</v>
      </c>
      <c r="X1292" s="80">
        <f t="shared" si="299"/>
        <v>-65362.81717333274</v>
      </c>
      <c r="Y1292" s="120"/>
    </row>
    <row r="1293" spans="1:25">
      <c r="A1293" s="77">
        <v>1281</v>
      </c>
      <c r="B1293" s="79">
        <v>1</v>
      </c>
      <c r="C1293" s="78">
        <v>35</v>
      </c>
      <c r="D1293" s="78">
        <f t="shared" si="285"/>
        <v>64</v>
      </c>
      <c r="E1293" s="79">
        <f t="shared" si="286"/>
        <v>65</v>
      </c>
      <c r="F1293" s="79">
        <v>6</v>
      </c>
      <c r="G1293" s="79">
        <f t="shared" si="287"/>
        <v>29</v>
      </c>
      <c r="H1293" s="79">
        <f t="shared" si="288"/>
        <v>29</v>
      </c>
      <c r="I1293" s="80">
        <v>1539.84</v>
      </c>
      <c r="J1293" s="80">
        <f>'Fator aplicado no salr'!$I$33*I1293</f>
        <v>1361.2555270748169</v>
      </c>
      <c r="K1293" s="79">
        <f t="shared" si="289"/>
        <v>29</v>
      </c>
      <c r="L1293" s="92">
        <f t="shared" si="290"/>
        <v>0.18455673876527198</v>
      </c>
      <c r="M1293" s="79">
        <f t="shared" si="291"/>
        <v>64</v>
      </c>
      <c r="N1293" s="79">
        <f>VLOOKUP(D1293,'IBGE 2014'!$A$9:$I$120,3,0)/VLOOKUP(C1293,'IBGE 2014'!$A$9:$I$120,3,0)</f>
        <v>0.83850448420531443</v>
      </c>
      <c r="O1293" s="79">
        <f>VLOOKUP(D1293,'IBGE 2014'!$A$9:$I$120,6,0)</f>
        <v>10.595687644814832</v>
      </c>
      <c r="P1293" s="80">
        <f t="shared" si="292"/>
        <v>29016.662093871451</v>
      </c>
      <c r="Q1293" s="80">
        <f t="shared" si="293"/>
        <v>124811.73119999999</v>
      </c>
      <c r="R1293" s="80">
        <f t="shared" si="294"/>
        <v>-95795.069106128547</v>
      </c>
      <c r="S1293" s="80">
        <f t="shared" si="295"/>
        <v>28</v>
      </c>
      <c r="T1293" s="80">
        <f t="shared" si="296"/>
        <v>0.19563014309118829</v>
      </c>
      <c r="U1293" s="80">
        <f>VLOOKUP(D1293,'IBGE 2014'!$A$9:$I$120,3,0)/VLOOKUP(C1293+1,'IBGE 2014'!$A$9:$I$120,3,0)</f>
        <v>0.84023971036360257</v>
      </c>
      <c r="V1293" s="80">
        <f t="shared" si="297"/>
        <v>30821.312641130007</v>
      </c>
      <c r="W1293" s="80">
        <f t="shared" si="298"/>
        <v>120507.87839999999</v>
      </c>
      <c r="X1293" s="80">
        <f t="shared" si="299"/>
        <v>-89686.565758869983</v>
      </c>
      <c r="Y1293" s="120"/>
    </row>
    <row r="1294" spans="1:25">
      <c r="A1294" s="77">
        <v>1282</v>
      </c>
      <c r="B1294" s="79">
        <v>1</v>
      </c>
      <c r="C1294" s="78">
        <v>30</v>
      </c>
      <c r="D1294" s="78">
        <f t="shared" ref="D1294:D1357" si="300">IF(IF(C1294+G1294&gt;70,70,IF(C1294+G1294&lt;E1294,IF(B1294=1,IF(C1294+G1294&lt;60,60,C1294+G1294),IF(C1294+G1294&lt;55,55,C1294+G1294)),E1294))&lt;C1294,C1294,IF(C1294+G1294&gt;70,70,IF(C1294+G1294&lt;E1294,IF(B1294=1,IF(C1294+G1294&lt;60,60,C1294+G1294),IF(C1294+G1294&lt;55,55,C1294+G1294)),E1294)))</f>
        <v>60</v>
      </c>
      <c r="E1294" s="79">
        <f t="shared" ref="E1294:E1357" si="301">IF(B1294=1,65,60)</f>
        <v>65</v>
      </c>
      <c r="F1294" s="79">
        <v>6</v>
      </c>
      <c r="G1294" s="79">
        <f t="shared" ref="G1294:G1357" si="302">IF(B1294=1,IF(35-F1294&lt;=1,1,35-F1294),IF(30-F1294&lt;=1,1,30-F1294))</f>
        <v>29</v>
      </c>
      <c r="H1294" s="79">
        <f t="shared" ref="H1294:H1357" si="303">D1294-C1294</f>
        <v>30</v>
      </c>
      <c r="I1294" s="80">
        <v>1052.06</v>
      </c>
      <c r="J1294" s="80">
        <f>'Fator aplicado no salr'!$I$33*I1294</f>
        <v>930.04629689729575</v>
      </c>
      <c r="K1294" s="79">
        <f t="shared" ref="K1294:K1357" si="304">H1294</f>
        <v>30</v>
      </c>
      <c r="L1294" s="92">
        <f t="shared" ref="L1294:L1357" si="305">(1/(1+$F$6))^K1294</f>
        <v>0.1741101309106339</v>
      </c>
      <c r="M1294" s="79">
        <f t="shared" ref="M1294:M1357" si="306">D1294</f>
        <v>60</v>
      </c>
      <c r="N1294" s="79">
        <f>VLOOKUP(D1294,'IBGE 2014'!$A$9:$I$120,3,0)/VLOOKUP(C1294,'IBGE 2014'!$A$9:$I$120,3,0)</f>
        <v>0.87331239096249591</v>
      </c>
      <c r="O1294" s="79">
        <f>VLOOKUP(D1294,'IBGE 2014'!$A$9:$I$120,6,0)</f>
        <v>11.482229001501651</v>
      </c>
      <c r="P1294" s="80">
        <f t="shared" ref="P1294:P1357" si="307">J1294*L1294*N1294*O1294*13</f>
        <v>21109.006256619563</v>
      </c>
      <c r="Q1294" s="80">
        <f t="shared" ref="Q1294:Q1357" si="308">0.215*I1294*13*H1294+IF(J1294&gt;5839.45,0.11*(J1294-5839.45)*O1294*N1294*L1294*13,0)</f>
        <v>88215.230999999985</v>
      </c>
      <c r="R1294" s="80">
        <f t="shared" ref="R1294:R1357" si="309">P1294-Q1294</f>
        <v>-67106.224743380415</v>
      </c>
      <c r="S1294" s="80">
        <f t="shared" ref="S1294:S1357" si="310">IF(K1294=0,0,K1294-1)</f>
        <v>29</v>
      </c>
      <c r="T1294" s="80">
        <f t="shared" ref="T1294:T1357" si="311">(1/(1+$F$6))^S1294</f>
        <v>0.18455673876527198</v>
      </c>
      <c r="U1294" s="80">
        <f>VLOOKUP(D1294,'IBGE 2014'!$A$9:$I$120,3,0)/VLOOKUP(C1294+1,'IBGE 2014'!$A$9:$I$120,3,0)</f>
        <v>0.87485907981363831</v>
      </c>
      <c r="V1294" s="80">
        <f t="shared" ref="V1294:V1357" si="312">J1294*T1294*U1294*13*O1294</f>
        <v>22415.175072964226</v>
      </c>
      <c r="W1294" s="80">
        <f t="shared" ref="W1294:W1357" si="313">0.215*I1294*13*S1294+IF(J1294&gt;5839.45,0.11*(J1294-5839.45)*O1294*U1294*T1294*13,0)</f>
        <v>85274.723299999983</v>
      </c>
      <c r="X1294" s="80">
        <f t="shared" ref="X1294:X1357" si="314">V1294-W1294</f>
        <v>-62859.548227035761</v>
      </c>
      <c r="Y1294" s="120"/>
    </row>
    <row r="1295" spans="1:25">
      <c r="A1295" s="77">
        <v>1283</v>
      </c>
      <c r="B1295" s="79">
        <v>1</v>
      </c>
      <c r="C1295" s="78">
        <v>42</v>
      </c>
      <c r="D1295" s="78">
        <f t="shared" si="300"/>
        <v>70</v>
      </c>
      <c r="E1295" s="79">
        <f t="shared" si="301"/>
        <v>65</v>
      </c>
      <c r="F1295" s="79">
        <v>6</v>
      </c>
      <c r="G1295" s="79">
        <f t="shared" si="302"/>
        <v>29</v>
      </c>
      <c r="H1295" s="79">
        <f t="shared" si="303"/>
        <v>28</v>
      </c>
      <c r="I1295" s="80">
        <v>1399.32</v>
      </c>
      <c r="J1295" s="80">
        <f>'Fator aplicado no salr'!$I$33*I1295</f>
        <v>1237.032473598772</v>
      </c>
      <c r="K1295" s="79">
        <f t="shared" si="304"/>
        <v>28</v>
      </c>
      <c r="L1295" s="92">
        <f t="shared" si="305"/>
        <v>0.19563014309118829</v>
      </c>
      <c r="M1295" s="79">
        <f t="shared" si="306"/>
        <v>70</v>
      </c>
      <c r="N1295" s="79">
        <f>VLOOKUP(D1295,'IBGE 2014'!$A$9:$I$120,3,0)/VLOOKUP(C1295,'IBGE 2014'!$A$9:$I$120,3,0)</f>
        <v>0.76175627933743351</v>
      </c>
      <c r="O1295" s="79">
        <f>VLOOKUP(D1295,'IBGE 2014'!$A$9:$I$120,6,0)</f>
        <v>9.1340168195096396</v>
      </c>
      <c r="P1295" s="80">
        <f t="shared" si="307"/>
        <v>21889.612588808886</v>
      </c>
      <c r="Q1295" s="80">
        <f t="shared" si="308"/>
        <v>109510.78319999999</v>
      </c>
      <c r="R1295" s="80">
        <f t="shared" si="309"/>
        <v>-87621.170611191104</v>
      </c>
      <c r="S1295" s="80">
        <f t="shared" si="310"/>
        <v>27</v>
      </c>
      <c r="T1295" s="80">
        <f t="shared" si="311"/>
        <v>0.20736795167665964</v>
      </c>
      <c r="U1295" s="80">
        <f>VLOOKUP(D1295,'IBGE 2014'!$A$9:$I$120,3,0)/VLOOKUP(C1295+1,'IBGE 2014'!$A$9:$I$120,3,0)</f>
        <v>0.764061720155367</v>
      </c>
      <c r="V1295" s="80">
        <f t="shared" si="312"/>
        <v>23273.212747846785</v>
      </c>
      <c r="W1295" s="80">
        <f t="shared" si="313"/>
        <v>105599.68379999998</v>
      </c>
      <c r="X1295" s="80">
        <f t="shared" si="314"/>
        <v>-82326.471052153196</v>
      </c>
      <c r="Y1295" s="120"/>
    </row>
    <row r="1296" spans="1:25">
      <c r="A1296" s="77">
        <v>1284</v>
      </c>
      <c r="B1296" s="79">
        <v>1</v>
      </c>
      <c r="C1296" s="78">
        <v>44</v>
      </c>
      <c r="D1296" s="78">
        <f t="shared" si="300"/>
        <v>70</v>
      </c>
      <c r="E1296" s="79">
        <f t="shared" si="301"/>
        <v>65</v>
      </c>
      <c r="F1296" s="79">
        <v>6</v>
      </c>
      <c r="G1296" s="79">
        <f t="shared" si="302"/>
        <v>29</v>
      </c>
      <c r="H1296" s="79">
        <f t="shared" si="303"/>
        <v>26</v>
      </c>
      <c r="I1296" s="80">
        <v>1330.86</v>
      </c>
      <c r="J1296" s="80">
        <f>'Fator aplicado no salr'!$I$33*I1296</f>
        <v>1176.5121900735082</v>
      </c>
      <c r="K1296" s="79">
        <f t="shared" si="304"/>
        <v>26</v>
      </c>
      <c r="L1296" s="92">
        <f t="shared" si="305"/>
        <v>0.21981002877725925</v>
      </c>
      <c r="M1296" s="79">
        <f t="shared" si="306"/>
        <v>70</v>
      </c>
      <c r="N1296" s="79">
        <f>VLOOKUP(D1296,'IBGE 2014'!$A$9:$I$120,3,0)/VLOOKUP(C1296,'IBGE 2014'!$A$9:$I$120,3,0)</f>
        <v>0.76654613465184984</v>
      </c>
      <c r="O1296" s="79">
        <f>VLOOKUP(D1296,'IBGE 2014'!$A$9:$I$120,6,0)</f>
        <v>9.1340168195096396</v>
      </c>
      <c r="P1296" s="80">
        <f t="shared" si="307"/>
        <v>23538.966552086156</v>
      </c>
      <c r="Q1296" s="80">
        <f t="shared" si="308"/>
        <v>96713.596199999985</v>
      </c>
      <c r="R1296" s="80">
        <f t="shared" si="309"/>
        <v>-73174.629647913825</v>
      </c>
      <c r="S1296" s="80">
        <f t="shared" si="310"/>
        <v>25</v>
      </c>
      <c r="T1296" s="80">
        <f t="shared" si="311"/>
        <v>0.23299863050389483</v>
      </c>
      <c r="U1296" s="80">
        <f>VLOOKUP(D1296,'IBGE 2014'!$A$9:$I$120,3,0)/VLOOKUP(C1296+1,'IBGE 2014'!$A$9:$I$120,3,0)</f>
        <v>0.76923238535789284</v>
      </c>
      <c r="V1296" s="80">
        <f t="shared" si="312"/>
        <v>25038.742804203674</v>
      </c>
      <c r="W1296" s="80">
        <f t="shared" si="313"/>
        <v>92993.842499999984</v>
      </c>
      <c r="X1296" s="80">
        <f t="shared" si="314"/>
        <v>-67955.099695796307</v>
      </c>
      <c r="Y1296" s="120"/>
    </row>
    <row r="1297" spans="1:25">
      <c r="A1297" s="77">
        <v>1285</v>
      </c>
      <c r="B1297" s="79">
        <v>2</v>
      </c>
      <c r="C1297" s="78">
        <v>38</v>
      </c>
      <c r="D1297" s="78">
        <f t="shared" si="300"/>
        <v>60</v>
      </c>
      <c r="E1297" s="79">
        <f t="shared" si="301"/>
        <v>60</v>
      </c>
      <c r="F1297" s="79">
        <v>6</v>
      </c>
      <c r="G1297" s="79">
        <f t="shared" si="302"/>
        <v>24</v>
      </c>
      <c r="H1297" s="79">
        <f t="shared" si="303"/>
        <v>22</v>
      </c>
      <c r="I1297" s="80">
        <v>1099.8800000000001</v>
      </c>
      <c r="J1297" s="80">
        <f>'Fator aplicado no salr'!$I$33*I1297</f>
        <v>972.3203249162575</v>
      </c>
      <c r="K1297" s="79">
        <f t="shared" si="304"/>
        <v>22</v>
      </c>
      <c r="L1297" s="92">
        <f t="shared" si="305"/>
        <v>0.27750509690822689</v>
      </c>
      <c r="M1297" s="79">
        <f t="shared" si="306"/>
        <v>60</v>
      </c>
      <c r="N1297" s="79">
        <f>VLOOKUP(D1297,'IBGE 2014'!$A$9:$I$120,3,0)/VLOOKUP(C1297,'IBGE 2014'!$A$9:$I$120,3,0)</f>
        <v>0.88728540130642519</v>
      </c>
      <c r="O1297" s="79">
        <f>VLOOKUP(D1297,'IBGE 2014'!$A$9:$I$120,6,0)</f>
        <v>11.482229001501651</v>
      </c>
      <c r="P1297" s="80">
        <f t="shared" si="307"/>
        <v>35736.599153973126</v>
      </c>
      <c r="Q1297" s="80">
        <f t="shared" si="308"/>
        <v>67631.621200000009</v>
      </c>
      <c r="R1297" s="80">
        <f t="shared" si="309"/>
        <v>-31895.022046026883</v>
      </c>
      <c r="S1297" s="80">
        <f t="shared" si="310"/>
        <v>21</v>
      </c>
      <c r="T1297" s="80">
        <f t="shared" si="311"/>
        <v>0.29415540272272056</v>
      </c>
      <c r="U1297" s="80">
        <f>VLOOKUP(D1297,'IBGE 2014'!$A$9:$I$120,3,0)/VLOOKUP(C1297+1,'IBGE 2014'!$A$9:$I$120,3,0)</f>
        <v>0.88939133636457135</v>
      </c>
      <c r="V1297" s="80">
        <f t="shared" si="312"/>
        <v>37970.703597503038</v>
      </c>
      <c r="W1297" s="80">
        <f t="shared" si="313"/>
        <v>64557.456600000012</v>
      </c>
      <c r="X1297" s="80">
        <f t="shared" si="314"/>
        <v>-26586.753002496975</v>
      </c>
      <c r="Y1297" s="120"/>
    </row>
    <row r="1298" spans="1:25">
      <c r="A1298" s="77">
        <v>1286</v>
      </c>
      <c r="B1298" s="79">
        <v>1</v>
      </c>
      <c r="C1298" s="78">
        <v>43</v>
      </c>
      <c r="D1298" s="78">
        <f t="shared" si="300"/>
        <v>70</v>
      </c>
      <c r="E1298" s="79">
        <f t="shared" si="301"/>
        <v>65</v>
      </c>
      <c r="F1298" s="79">
        <v>6</v>
      </c>
      <c r="G1298" s="79">
        <f t="shared" si="302"/>
        <v>29</v>
      </c>
      <c r="H1298" s="79">
        <f t="shared" si="303"/>
        <v>27</v>
      </c>
      <c r="I1298" s="80">
        <v>1319.86</v>
      </c>
      <c r="J1298" s="80">
        <f>'Fator aplicado no salr'!$I$33*I1298</f>
        <v>1166.7879259955371</v>
      </c>
      <c r="K1298" s="79">
        <f t="shared" si="304"/>
        <v>27</v>
      </c>
      <c r="L1298" s="92">
        <f t="shared" si="305"/>
        <v>0.20736795167665964</v>
      </c>
      <c r="M1298" s="79">
        <f t="shared" si="306"/>
        <v>70</v>
      </c>
      <c r="N1298" s="79">
        <f>VLOOKUP(D1298,'IBGE 2014'!$A$9:$I$120,3,0)/VLOOKUP(C1298,'IBGE 2014'!$A$9:$I$120,3,0)</f>
        <v>0.764061720155367</v>
      </c>
      <c r="O1298" s="79">
        <f>VLOOKUP(D1298,'IBGE 2014'!$A$9:$I$120,6,0)</f>
        <v>9.1340168195096396</v>
      </c>
      <c r="P1298" s="80">
        <f t="shared" si="307"/>
        <v>21951.649785162117</v>
      </c>
      <c r="Q1298" s="80">
        <f t="shared" si="308"/>
        <v>99603.234899999981</v>
      </c>
      <c r="R1298" s="80">
        <f t="shared" si="309"/>
        <v>-77651.585114837857</v>
      </c>
      <c r="S1298" s="80">
        <f t="shared" si="310"/>
        <v>26</v>
      </c>
      <c r="T1298" s="80">
        <f t="shared" si="311"/>
        <v>0.21981002877725925</v>
      </c>
      <c r="U1298" s="80">
        <f>VLOOKUP(D1298,'IBGE 2014'!$A$9:$I$120,3,0)/VLOOKUP(C1298+1,'IBGE 2014'!$A$9:$I$120,3,0)</f>
        <v>0.76654613465184984</v>
      </c>
      <c r="V1298" s="80">
        <f t="shared" si="312"/>
        <v>23344.409174095264</v>
      </c>
      <c r="W1298" s="80">
        <f t="shared" si="313"/>
        <v>95914.22619999999</v>
      </c>
      <c r="X1298" s="80">
        <f t="shared" si="314"/>
        <v>-72569.817025904718</v>
      </c>
      <c r="Y1298" s="120"/>
    </row>
    <row r="1299" spans="1:25">
      <c r="A1299" s="77">
        <v>1287</v>
      </c>
      <c r="B1299" s="79">
        <v>1</v>
      </c>
      <c r="C1299" s="78">
        <v>39</v>
      </c>
      <c r="D1299" s="78">
        <f t="shared" si="300"/>
        <v>65</v>
      </c>
      <c r="E1299" s="79">
        <f t="shared" si="301"/>
        <v>65</v>
      </c>
      <c r="F1299" s="79">
        <v>6</v>
      </c>
      <c r="G1299" s="79">
        <f t="shared" si="302"/>
        <v>29</v>
      </c>
      <c r="H1299" s="79">
        <f t="shared" si="303"/>
        <v>26</v>
      </c>
      <c r="I1299" s="80">
        <v>3825.29</v>
      </c>
      <c r="J1299" s="80">
        <f>'Fator aplicado no salr'!$I$33*I1299</f>
        <v>3381.6481940747267</v>
      </c>
      <c r="K1299" s="79">
        <f t="shared" si="304"/>
        <v>26</v>
      </c>
      <c r="L1299" s="92">
        <f t="shared" si="305"/>
        <v>0.21981002877725925</v>
      </c>
      <c r="M1299" s="79">
        <f t="shared" si="306"/>
        <v>65</v>
      </c>
      <c r="N1299" s="79">
        <f>VLOOKUP(D1299,'IBGE 2014'!$A$9:$I$120,3,0)/VLOOKUP(C1299,'IBGE 2014'!$A$9:$I$120,3,0)</f>
        <v>0.83323375827918489</v>
      </c>
      <c r="O1299" s="79">
        <f>VLOOKUP(D1299,'IBGE 2014'!$A$9:$I$120,6,0)</f>
        <v>10.361611814973374</v>
      </c>
      <c r="P1299" s="80">
        <f t="shared" si="307"/>
        <v>83428.31161714239</v>
      </c>
      <c r="Q1299" s="80">
        <f t="shared" si="308"/>
        <v>277983.82429999998</v>
      </c>
      <c r="R1299" s="80">
        <f t="shared" si="309"/>
        <v>-194555.51268285757</v>
      </c>
      <c r="S1299" s="80">
        <f t="shared" si="310"/>
        <v>25</v>
      </c>
      <c r="T1299" s="80">
        <f t="shared" si="311"/>
        <v>0.23299863050389483</v>
      </c>
      <c r="U1299" s="80">
        <f>VLOOKUP(D1299,'IBGE 2014'!$A$9:$I$120,3,0)/VLOOKUP(C1299+1,'IBGE 2014'!$A$9:$I$120,3,0)</f>
        <v>0.83532461266945157</v>
      </c>
      <c r="V1299" s="80">
        <f t="shared" si="312"/>
        <v>88655.919996630459</v>
      </c>
      <c r="W1299" s="80">
        <f t="shared" si="313"/>
        <v>267292.13874999998</v>
      </c>
      <c r="X1299" s="80">
        <f t="shared" si="314"/>
        <v>-178636.21875336953</v>
      </c>
      <c r="Y1299" s="120"/>
    </row>
    <row r="1300" spans="1:25">
      <c r="A1300" s="77">
        <v>1288</v>
      </c>
      <c r="B1300" s="79">
        <v>1</v>
      </c>
      <c r="C1300" s="78">
        <v>48</v>
      </c>
      <c r="D1300" s="78">
        <f t="shared" si="300"/>
        <v>70</v>
      </c>
      <c r="E1300" s="79">
        <f t="shared" si="301"/>
        <v>65</v>
      </c>
      <c r="F1300" s="79">
        <v>6</v>
      </c>
      <c r="G1300" s="79">
        <f t="shared" si="302"/>
        <v>29</v>
      </c>
      <c r="H1300" s="79">
        <f t="shared" si="303"/>
        <v>22</v>
      </c>
      <c r="I1300" s="80">
        <v>2151.94</v>
      </c>
      <c r="J1300" s="80">
        <f>'Fator aplicado no salr'!$I$33*I1300</f>
        <v>1902.3666218135534</v>
      </c>
      <c r="K1300" s="79">
        <f t="shared" si="304"/>
        <v>22</v>
      </c>
      <c r="L1300" s="92">
        <f t="shared" si="305"/>
        <v>0.27750509690822689</v>
      </c>
      <c r="M1300" s="79">
        <f t="shared" si="306"/>
        <v>70</v>
      </c>
      <c r="N1300" s="79">
        <f>VLOOKUP(D1300,'IBGE 2014'!$A$9:$I$120,3,0)/VLOOKUP(C1300,'IBGE 2014'!$A$9:$I$120,3,0)</f>
        <v>0.77870096266895816</v>
      </c>
      <c r="O1300" s="79">
        <f>VLOOKUP(D1300,'IBGE 2014'!$A$9:$I$120,6,0)</f>
        <v>9.1340168195096396</v>
      </c>
      <c r="P1300" s="80">
        <f t="shared" si="307"/>
        <v>48813.624099450586</v>
      </c>
      <c r="Q1300" s="80">
        <f t="shared" si="308"/>
        <v>132322.79060000001</v>
      </c>
      <c r="R1300" s="80">
        <f t="shared" si="309"/>
        <v>-83509.166500549414</v>
      </c>
      <c r="S1300" s="80">
        <f t="shared" si="310"/>
        <v>21</v>
      </c>
      <c r="T1300" s="80">
        <f t="shared" si="311"/>
        <v>0.29415540272272056</v>
      </c>
      <c r="U1300" s="80">
        <f>VLOOKUP(D1300,'IBGE 2014'!$A$9:$I$120,3,0)/VLOOKUP(C1300+1,'IBGE 2014'!$A$9:$I$120,3,0)</f>
        <v>0.78239117386008128</v>
      </c>
      <c r="V1300" s="80">
        <f t="shared" si="312"/>
        <v>51987.645476067075</v>
      </c>
      <c r="W1300" s="80">
        <f t="shared" si="313"/>
        <v>126308.1183</v>
      </c>
      <c r="X1300" s="80">
        <f t="shared" si="314"/>
        <v>-74320.472823932927</v>
      </c>
      <c r="Y1300" s="120"/>
    </row>
    <row r="1301" spans="1:25">
      <c r="A1301" s="77">
        <v>1289</v>
      </c>
      <c r="B1301" s="79">
        <v>2</v>
      </c>
      <c r="C1301" s="78">
        <v>34</v>
      </c>
      <c r="D1301" s="78">
        <f t="shared" si="300"/>
        <v>58</v>
      </c>
      <c r="E1301" s="79">
        <f t="shared" si="301"/>
        <v>60</v>
      </c>
      <c r="F1301" s="79">
        <v>6</v>
      </c>
      <c r="G1301" s="79">
        <f t="shared" si="302"/>
        <v>24</v>
      </c>
      <c r="H1301" s="79">
        <f t="shared" si="303"/>
        <v>24</v>
      </c>
      <c r="I1301" s="80">
        <v>1004.24</v>
      </c>
      <c r="J1301" s="80">
        <f>'Fator aplicado no salr'!$I$33*I1301</f>
        <v>887.77226887833433</v>
      </c>
      <c r="K1301" s="79">
        <f t="shared" si="304"/>
        <v>24</v>
      </c>
      <c r="L1301" s="92">
        <f t="shared" si="305"/>
        <v>0.24697854833412852</v>
      </c>
      <c r="M1301" s="79">
        <f t="shared" si="306"/>
        <v>58</v>
      </c>
      <c r="N1301" s="79">
        <f>VLOOKUP(D1301,'IBGE 2014'!$A$9:$I$120,3,0)/VLOOKUP(C1301,'IBGE 2014'!$A$9:$I$120,3,0)</f>
        <v>0.897713175076848</v>
      </c>
      <c r="O1301" s="79">
        <f>VLOOKUP(D1301,'IBGE 2014'!$A$9:$I$120,6,0)</f>
        <v>11.890960856490537</v>
      </c>
      <c r="P1301" s="80">
        <f t="shared" si="307"/>
        <v>30426.970219764255</v>
      </c>
      <c r="Q1301" s="80">
        <f t="shared" si="308"/>
        <v>67364.419199999989</v>
      </c>
      <c r="R1301" s="80">
        <f t="shared" si="309"/>
        <v>-36937.448980235735</v>
      </c>
      <c r="S1301" s="80">
        <f t="shared" si="310"/>
        <v>23</v>
      </c>
      <c r="T1301" s="80">
        <f t="shared" si="311"/>
        <v>0.26179726123417624</v>
      </c>
      <c r="U1301" s="80">
        <f>VLOOKUP(D1301,'IBGE 2014'!$A$9:$I$120,3,0)/VLOOKUP(C1301+1,'IBGE 2014'!$A$9:$I$120,3,0)</f>
        <v>0.89950675429740024</v>
      </c>
      <c r="V1301" s="80">
        <f t="shared" si="312"/>
        <v>32317.027247070677</v>
      </c>
      <c r="W1301" s="80">
        <f t="shared" si="313"/>
        <v>64557.568399999996</v>
      </c>
      <c r="X1301" s="80">
        <f t="shared" si="314"/>
        <v>-32240.54115292932</v>
      </c>
      <c r="Y1301" s="120"/>
    </row>
    <row r="1302" spans="1:25">
      <c r="A1302" s="77">
        <v>1290</v>
      </c>
      <c r="B1302" s="79">
        <v>1</v>
      </c>
      <c r="C1302" s="78">
        <v>38</v>
      </c>
      <c r="D1302" s="78">
        <f t="shared" si="300"/>
        <v>65</v>
      </c>
      <c r="E1302" s="79">
        <f t="shared" si="301"/>
        <v>65</v>
      </c>
      <c r="F1302" s="79">
        <v>6</v>
      </c>
      <c r="G1302" s="79">
        <f t="shared" si="302"/>
        <v>29</v>
      </c>
      <c r="H1302" s="79">
        <f t="shared" si="303"/>
        <v>27</v>
      </c>
      <c r="I1302" s="80">
        <v>1539.84</v>
      </c>
      <c r="J1302" s="80">
        <f>'Fator aplicado no salr'!$I$33*I1302</f>
        <v>1361.2555270748169</v>
      </c>
      <c r="K1302" s="79">
        <f t="shared" si="304"/>
        <v>27</v>
      </c>
      <c r="L1302" s="92">
        <f t="shared" si="305"/>
        <v>0.20736795167665964</v>
      </c>
      <c r="M1302" s="79">
        <f t="shared" si="306"/>
        <v>65</v>
      </c>
      <c r="N1302" s="79">
        <f>VLOOKUP(D1302,'IBGE 2014'!$A$9:$I$120,3,0)/VLOOKUP(C1302,'IBGE 2014'!$A$9:$I$120,3,0)</f>
        <v>0.83126079529714858</v>
      </c>
      <c r="O1302" s="79">
        <f>VLOOKUP(D1302,'IBGE 2014'!$A$9:$I$120,6,0)</f>
        <v>10.361611814973374</v>
      </c>
      <c r="P1302" s="80">
        <f t="shared" si="307"/>
        <v>31607.435663436296</v>
      </c>
      <c r="Q1302" s="80">
        <f t="shared" si="308"/>
        <v>116204.02559999999</v>
      </c>
      <c r="R1302" s="80">
        <f t="shared" si="309"/>
        <v>-84596.589936563701</v>
      </c>
      <c r="S1302" s="80">
        <f t="shared" si="310"/>
        <v>26</v>
      </c>
      <c r="T1302" s="80">
        <f t="shared" si="311"/>
        <v>0.21981002877725925</v>
      </c>
      <c r="U1302" s="80">
        <f>VLOOKUP(D1302,'IBGE 2014'!$A$9:$I$120,3,0)/VLOOKUP(C1302+1,'IBGE 2014'!$A$9:$I$120,3,0)</f>
        <v>0.83323375827918489</v>
      </c>
      <c r="V1302" s="80">
        <f t="shared" si="312"/>
        <v>33583.401875554664</v>
      </c>
      <c r="W1302" s="80">
        <f t="shared" si="313"/>
        <v>111900.17279999999</v>
      </c>
      <c r="X1302" s="80">
        <f t="shared" si="314"/>
        <v>-78316.770924445329</v>
      </c>
      <c r="Y1302" s="120"/>
    </row>
    <row r="1303" spans="1:25">
      <c r="A1303" s="77">
        <v>1291</v>
      </c>
      <c r="B1303" s="79">
        <v>1</v>
      </c>
      <c r="C1303" s="78">
        <v>44</v>
      </c>
      <c r="D1303" s="78">
        <f t="shared" si="300"/>
        <v>70</v>
      </c>
      <c r="E1303" s="79">
        <f t="shared" si="301"/>
        <v>65</v>
      </c>
      <c r="F1303" s="79">
        <v>6</v>
      </c>
      <c r="G1303" s="79">
        <f t="shared" si="302"/>
        <v>29</v>
      </c>
      <c r="H1303" s="79">
        <f t="shared" si="303"/>
        <v>26</v>
      </c>
      <c r="I1303" s="80">
        <v>2868.98</v>
      </c>
      <c r="J1303" s="80">
        <f>'Fator aplicado no salr'!$I$33*I1303</f>
        <v>2536.2471958561337</v>
      </c>
      <c r="K1303" s="79">
        <f t="shared" si="304"/>
        <v>26</v>
      </c>
      <c r="L1303" s="92">
        <f t="shared" si="305"/>
        <v>0.21981002877725925</v>
      </c>
      <c r="M1303" s="79">
        <f t="shared" si="306"/>
        <v>70</v>
      </c>
      <c r="N1303" s="79">
        <f>VLOOKUP(D1303,'IBGE 2014'!$A$9:$I$120,3,0)/VLOOKUP(C1303,'IBGE 2014'!$A$9:$I$120,3,0)</f>
        <v>0.76654613465184984</v>
      </c>
      <c r="O1303" s="79">
        <f>VLOOKUP(D1303,'IBGE 2014'!$A$9:$I$120,6,0)</f>
        <v>9.1340168195096396</v>
      </c>
      <c r="P1303" s="80">
        <f t="shared" si="307"/>
        <v>50743.747846207829</v>
      </c>
      <c r="Q1303" s="80">
        <f t="shared" si="308"/>
        <v>208488.77660000001</v>
      </c>
      <c r="R1303" s="80">
        <f t="shared" si="309"/>
        <v>-157745.02875379217</v>
      </c>
      <c r="S1303" s="80">
        <f t="shared" si="310"/>
        <v>25</v>
      </c>
      <c r="T1303" s="80">
        <f t="shared" si="311"/>
        <v>0.23299863050389483</v>
      </c>
      <c r="U1303" s="80">
        <f>VLOOKUP(D1303,'IBGE 2014'!$A$9:$I$120,3,0)/VLOOKUP(C1303+1,'IBGE 2014'!$A$9:$I$120,3,0)</f>
        <v>0.76923238535789284</v>
      </c>
      <c r="V1303" s="80">
        <f t="shared" si="312"/>
        <v>53976.866334854341</v>
      </c>
      <c r="W1303" s="80">
        <f t="shared" si="313"/>
        <v>200469.97750000001</v>
      </c>
      <c r="X1303" s="80">
        <f t="shared" si="314"/>
        <v>-146493.11116514567</v>
      </c>
      <c r="Y1303" s="120"/>
    </row>
    <row r="1304" spans="1:25">
      <c r="A1304" s="77">
        <v>1292</v>
      </c>
      <c r="B1304" s="79">
        <v>1</v>
      </c>
      <c r="C1304" s="78">
        <v>46</v>
      </c>
      <c r="D1304" s="78">
        <f t="shared" si="300"/>
        <v>70</v>
      </c>
      <c r="E1304" s="79">
        <f t="shared" si="301"/>
        <v>65</v>
      </c>
      <c r="F1304" s="79">
        <v>6</v>
      </c>
      <c r="G1304" s="79">
        <f t="shared" si="302"/>
        <v>29</v>
      </c>
      <c r="H1304" s="79">
        <f t="shared" si="303"/>
        <v>24</v>
      </c>
      <c r="I1304" s="80">
        <v>3390.55</v>
      </c>
      <c r="J1304" s="80">
        <f>'Fator aplicado no salr'!$I$33*I1304</f>
        <v>2997.327597233168</v>
      </c>
      <c r="K1304" s="79">
        <f t="shared" si="304"/>
        <v>24</v>
      </c>
      <c r="L1304" s="92">
        <f t="shared" si="305"/>
        <v>0.24697854833412852</v>
      </c>
      <c r="M1304" s="79">
        <f t="shared" si="306"/>
        <v>70</v>
      </c>
      <c r="N1304" s="79">
        <f>VLOOKUP(D1304,'IBGE 2014'!$A$9:$I$120,3,0)/VLOOKUP(C1304,'IBGE 2014'!$A$9:$I$120,3,0)</f>
        <v>0.77214104728714072</v>
      </c>
      <c r="O1304" s="79">
        <f>VLOOKUP(D1304,'IBGE 2014'!$A$9:$I$120,6,0)</f>
        <v>9.1340168195096396</v>
      </c>
      <c r="P1304" s="80">
        <f t="shared" si="307"/>
        <v>67872.718708813554</v>
      </c>
      <c r="Q1304" s="80">
        <f t="shared" si="308"/>
        <v>227438.09400000001</v>
      </c>
      <c r="R1304" s="80">
        <f t="shared" si="309"/>
        <v>-159565.37529118644</v>
      </c>
      <c r="S1304" s="80">
        <f t="shared" si="310"/>
        <v>23</v>
      </c>
      <c r="T1304" s="80">
        <f t="shared" si="311"/>
        <v>0.26179726123417624</v>
      </c>
      <c r="U1304" s="80">
        <f>VLOOKUP(D1304,'IBGE 2014'!$A$9:$I$120,3,0)/VLOOKUP(C1304+1,'IBGE 2014'!$A$9:$I$120,3,0)</f>
        <v>0.77529075218081067</v>
      </c>
      <c r="V1304" s="80">
        <f t="shared" si="312"/>
        <v>72238.559010305748</v>
      </c>
      <c r="W1304" s="80">
        <f t="shared" si="313"/>
        <v>217961.50675</v>
      </c>
      <c r="X1304" s="80">
        <f t="shared" si="314"/>
        <v>-145722.94773969427</v>
      </c>
      <c r="Y1304" s="120"/>
    </row>
    <row r="1305" spans="1:25">
      <c r="A1305" s="77">
        <v>1293</v>
      </c>
      <c r="B1305" s="79">
        <v>1</v>
      </c>
      <c r="C1305" s="78">
        <v>51</v>
      </c>
      <c r="D1305" s="78">
        <f t="shared" si="300"/>
        <v>70</v>
      </c>
      <c r="E1305" s="79">
        <f t="shared" si="301"/>
        <v>65</v>
      </c>
      <c r="F1305" s="79">
        <v>6</v>
      </c>
      <c r="G1305" s="79">
        <f t="shared" si="302"/>
        <v>29</v>
      </c>
      <c r="H1305" s="79">
        <f t="shared" si="303"/>
        <v>19</v>
      </c>
      <c r="I1305" s="80">
        <v>3390.55</v>
      </c>
      <c r="J1305" s="80">
        <f>'Fator aplicado no salr'!$I$33*I1305</f>
        <v>2997.327597233168</v>
      </c>
      <c r="K1305" s="79">
        <f t="shared" si="304"/>
        <v>19</v>
      </c>
      <c r="L1305" s="92">
        <f t="shared" si="305"/>
        <v>0.33051301049924886</v>
      </c>
      <c r="M1305" s="79">
        <f t="shared" si="306"/>
        <v>70</v>
      </c>
      <c r="N1305" s="79">
        <f>VLOOKUP(D1305,'IBGE 2014'!$A$9:$I$120,3,0)/VLOOKUP(C1305,'IBGE 2014'!$A$9:$I$120,3,0)</f>
        <v>0.79070302512191992</v>
      </c>
      <c r="O1305" s="79">
        <f>VLOOKUP(D1305,'IBGE 2014'!$A$9:$I$120,6,0)</f>
        <v>9.1340168195096396</v>
      </c>
      <c r="P1305" s="80">
        <f t="shared" si="307"/>
        <v>93012.503094901302</v>
      </c>
      <c r="Q1305" s="80">
        <f t="shared" si="308"/>
        <v>180055.15775000001</v>
      </c>
      <c r="R1305" s="80">
        <f t="shared" si="309"/>
        <v>-87042.654655098711</v>
      </c>
      <c r="S1305" s="80">
        <f t="shared" si="310"/>
        <v>18</v>
      </c>
      <c r="T1305" s="80">
        <f t="shared" si="311"/>
        <v>0.35034379112920383</v>
      </c>
      <c r="U1305" s="80">
        <f>VLOOKUP(D1305,'IBGE 2014'!$A$9:$I$120,3,0)/VLOOKUP(C1305+1,'IBGE 2014'!$A$9:$I$120,3,0)</f>
        <v>0.7953795781575006</v>
      </c>
      <c r="V1305" s="80">
        <f t="shared" si="312"/>
        <v>99176.375594875208</v>
      </c>
      <c r="W1305" s="80">
        <f t="shared" si="313"/>
        <v>170578.5705</v>
      </c>
      <c r="X1305" s="80">
        <f t="shared" si="314"/>
        <v>-71402.194905124794</v>
      </c>
      <c r="Y1305" s="120"/>
    </row>
    <row r="1306" spans="1:25">
      <c r="A1306" s="77">
        <v>1294</v>
      </c>
      <c r="B1306" s="79">
        <v>1</v>
      </c>
      <c r="C1306" s="78">
        <v>37</v>
      </c>
      <c r="D1306" s="78">
        <f t="shared" si="300"/>
        <v>65</v>
      </c>
      <c r="E1306" s="79">
        <f t="shared" si="301"/>
        <v>65</v>
      </c>
      <c r="F1306" s="79">
        <v>6</v>
      </c>
      <c r="G1306" s="79">
        <f t="shared" si="302"/>
        <v>29</v>
      </c>
      <c r="H1306" s="79">
        <f t="shared" si="303"/>
        <v>28</v>
      </c>
      <c r="I1306" s="80">
        <v>2868.98</v>
      </c>
      <c r="J1306" s="80">
        <f>'Fator aplicado no salr'!$I$33*I1306</f>
        <v>2536.2471958561337</v>
      </c>
      <c r="K1306" s="79">
        <f t="shared" si="304"/>
        <v>28</v>
      </c>
      <c r="L1306" s="92">
        <f t="shared" si="305"/>
        <v>0.19563014309118829</v>
      </c>
      <c r="M1306" s="79">
        <f t="shared" si="306"/>
        <v>65</v>
      </c>
      <c r="N1306" s="79">
        <f>VLOOKUP(D1306,'IBGE 2014'!$A$9:$I$120,3,0)/VLOOKUP(C1306,'IBGE 2014'!$A$9:$I$120,3,0)</f>
        <v>0.82938992235441167</v>
      </c>
      <c r="O1306" s="79">
        <f>VLOOKUP(D1306,'IBGE 2014'!$A$9:$I$120,6,0)</f>
        <v>10.361611814973374</v>
      </c>
      <c r="P1306" s="80">
        <f t="shared" si="307"/>
        <v>55431.51861693243</v>
      </c>
      <c r="Q1306" s="80">
        <f t="shared" si="308"/>
        <v>224526.37479999999</v>
      </c>
      <c r="R1306" s="80">
        <f t="shared" si="309"/>
        <v>-169094.85618306755</v>
      </c>
      <c r="S1306" s="80">
        <f t="shared" si="310"/>
        <v>27</v>
      </c>
      <c r="T1306" s="80">
        <f t="shared" si="311"/>
        <v>0.20736795167665964</v>
      </c>
      <c r="U1306" s="80">
        <f>VLOOKUP(D1306,'IBGE 2014'!$A$9:$I$120,3,0)/VLOOKUP(C1306+1,'IBGE 2014'!$A$9:$I$120,3,0)</f>
        <v>0.83126079529714858</v>
      </c>
      <c r="V1306" s="80">
        <f t="shared" si="312"/>
        <v>58889.950105001488</v>
      </c>
      <c r="W1306" s="80">
        <f t="shared" si="313"/>
        <v>216507.57570000002</v>
      </c>
      <c r="X1306" s="80">
        <f t="shared" si="314"/>
        <v>-157617.62559499854</v>
      </c>
      <c r="Y1306" s="120"/>
    </row>
    <row r="1307" spans="1:25">
      <c r="A1307" s="77">
        <v>1295</v>
      </c>
      <c r="B1307" s="79">
        <v>1</v>
      </c>
      <c r="C1307" s="78">
        <v>38</v>
      </c>
      <c r="D1307" s="78">
        <f t="shared" si="300"/>
        <v>65</v>
      </c>
      <c r="E1307" s="79">
        <f t="shared" si="301"/>
        <v>65</v>
      </c>
      <c r="F1307" s="79">
        <v>6</v>
      </c>
      <c r="G1307" s="79">
        <f t="shared" si="302"/>
        <v>29</v>
      </c>
      <c r="H1307" s="79">
        <f t="shared" si="303"/>
        <v>27</v>
      </c>
      <c r="I1307" s="80">
        <v>1539.84</v>
      </c>
      <c r="J1307" s="80">
        <f>'Fator aplicado no salr'!$I$33*I1307</f>
        <v>1361.2555270748169</v>
      </c>
      <c r="K1307" s="79">
        <f t="shared" si="304"/>
        <v>27</v>
      </c>
      <c r="L1307" s="92">
        <f t="shared" si="305"/>
        <v>0.20736795167665964</v>
      </c>
      <c r="M1307" s="79">
        <f t="shared" si="306"/>
        <v>65</v>
      </c>
      <c r="N1307" s="79">
        <f>VLOOKUP(D1307,'IBGE 2014'!$A$9:$I$120,3,0)/VLOOKUP(C1307,'IBGE 2014'!$A$9:$I$120,3,0)</f>
        <v>0.83126079529714858</v>
      </c>
      <c r="O1307" s="79">
        <f>VLOOKUP(D1307,'IBGE 2014'!$A$9:$I$120,6,0)</f>
        <v>10.361611814973374</v>
      </c>
      <c r="P1307" s="80">
        <f t="shared" si="307"/>
        <v>31607.435663436296</v>
      </c>
      <c r="Q1307" s="80">
        <f t="shared" si="308"/>
        <v>116204.02559999999</v>
      </c>
      <c r="R1307" s="80">
        <f t="shared" si="309"/>
        <v>-84596.589936563701</v>
      </c>
      <c r="S1307" s="80">
        <f t="shared" si="310"/>
        <v>26</v>
      </c>
      <c r="T1307" s="80">
        <f t="shared" si="311"/>
        <v>0.21981002877725925</v>
      </c>
      <c r="U1307" s="80">
        <f>VLOOKUP(D1307,'IBGE 2014'!$A$9:$I$120,3,0)/VLOOKUP(C1307+1,'IBGE 2014'!$A$9:$I$120,3,0)</f>
        <v>0.83323375827918489</v>
      </c>
      <c r="V1307" s="80">
        <f t="shared" si="312"/>
        <v>33583.401875554664</v>
      </c>
      <c r="W1307" s="80">
        <f t="shared" si="313"/>
        <v>111900.17279999999</v>
      </c>
      <c r="X1307" s="80">
        <f t="shared" si="314"/>
        <v>-78316.770924445329</v>
      </c>
      <c r="Y1307" s="120"/>
    </row>
    <row r="1308" spans="1:25">
      <c r="A1308" s="77">
        <v>1296</v>
      </c>
      <c r="B1308" s="79">
        <v>1</v>
      </c>
      <c r="C1308" s="78">
        <v>29</v>
      </c>
      <c r="D1308" s="78">
        <f t="shared" si="300"/>
        <v>60</v>
      </c>
      <c r="E1308" s="79">
        <f t="shared" si="301"/>
        <v>65</v>
      </c>
      <c r="F1308" s="79">
        <v>6</v>
      </c>
      <c r="G1308" s="79">
        <f t="shared" si="302"/>
        <v>29</v>
      </c>
      <c r="H1308" s="79">
        <f t="shared" si="303"/>
        <v>31</v>
      </c>
      <c r="I1308" s="80">
        <v>1052.06</v>
      </c>
      <c r="J1308" s="80">
        <f>'Fator aplicado no salr'!$I$33*I1308</f>
        <v>930.04629689729575</v>
      </c>
      <c r="K1308" s="79">
        <f t="shared" si="304"/>
        <v>31</v>
      </c>
      <c r="L1308" s="92">
        <f t="shared" si="305"/>
        <v>0.16425484048173006</v>
      </c>
      <c r="M1308" s="79">
        <f t="shared" si="306"/>
        <v>60</v>
      </c>
      <c r="N1308" s="79">
        <f>VLOOKUP(D1308,'IBGE 2014'!$A$9:$I$120,3,0)/VLOOKUP(C1308,'IBGE 2014'!$A$9:$I$120,3,0)</f>
        <v>0.87181489555752378</v>
      </c>
      <c r="O1308" s="79">
        <f>VLOOKUP(D1308,'IBGE 2014'!$A$9:$I$120,6,0)</f>
        <v>11.482229001501651</v>
      </c>
      <c r="P1308" s="80">
        <f t="shared" si="307"/>
        <v>19880.009433464817</v>
      </c>
      <c r="Q1308" s="80">
        <f t="shared" si="308"/>
        <v>91155.738699999987</v>
      </c>
      <c r="R1308" s="80">
        <f t="shared" si="309"/>
        <v>-71275.729266535171</v>
      </c>
      <c r="S1308" s="80">
        <f t="shared" si="310"/>
        <v>30</v>
      </c>
      <c r="T1308" s="80">
        <f t="shared" si="311"/>
        <v>0.1741101309106339</v>
      </c>
      <c r="U1308" s="80">
        <f>VLOOKUP(D1308,'IBGE 2014'!$A$9:$I$120,3,0)/VLOOKUP(C1308+1,'IBGE 2014'!$A$9:$I$120,3,0)</f>
        <v>0.87331239096249591</v>
      </c>
      <c r="V1308" s="80">
        <f t="shared" si="312"/>
        <v>21109.006256619563</v>
      </c>
      <c r="W1308" s="80">
        <f t="shared" si="313"/>
        <v>88215.230999999985</v>
      </c>
      <c r="X1308" s="80">
        <f t="shared" si="314"/>
        <v>-67106.224743380415</v>
      </c>
      <c r="Y1308" s="120"/>
    </row>
    <row r="1309" spans="1:25">
      <c r="A1309" s="77">
        <v>1297</v>
      </c>
      <c r="B1309" s="79">
        <v>2</v>
      </c>
      <c r="C1309" s="78">
        <v>46</v>
      </c>
      <c r="D1309" s="78">
        <f t="shared" si="300"/>
        <v>60</v>
      </c>
      <c r="E1309" s="79">
        <f t="shared" si="301"/>
        <v>60</v>
      </c>
      <c r="F1309" s="79">
        <v>6</v>
      </c>
      <c r="G1309" s="79">
        <f t="shared" si="302"/>
        <v>24</v>
      </c>
      <c r="H1309" s="79">
        <f t="shared" si="303"/>
        <v>14</v>
      </c>
      <c r="I1309" s="80">
        <v>2151.94</v>
      </c>
      <c r="J1309" s="80">
        <f>'Fator aplicado no salr'!$I$33*I1309</f>
        <v>1902.3666218135534</v>
      </c>
      <c r="K1309" s="79">
        <f t="shared" si="304"/>
        <v>14</v>
      </c>
      <c r="L1309" s="92">
        <f t="shared" si="305"/>
        <v>0.44230096437967248</v>
      </c>
      <c r="M1309" s="79">
        <f t="shared" si="306"/>
        <v>60</v>
      </c>
      <c r="N1309" s="79">
        <f>VLOOKUP(D1309,'IBGE 2014'!$A$9:$I$120,3,0)/VLOOKUP(C1309,'IBGE 2014'!$A$9:$I$120,3,0)</f>
        <v>0.90874809831371328</v>
      </c>
      <c r="O1309" s="79">
        <f>VLOOKUP(D1309,'IBGE 2014'!$A$9:$I$120,6,0)</f>
        <v>11.482229001501651</v>
      </c>
      <c r="P1309" s="80">
        <f t="shared" si="307"/>
        <v>114136.66411040076</v>
      </c>
      <c r="Q1309" s="80">
        <f t="shared" si="308"/>
        <v>84205.412200000006</v>
      </c>
      <c r="R1309" s="80">
        <f t="shared" si="309"/>
        <v>29931.251910400752</v>
      </c>
      <c r="S1309" s="80">
        <f t="shared" si="310"/>
        <v>13</v>
      </c>
      <c r="T1309" s="80">
        <f t="shared" si="311"/>
        <v>0.46883902224245294</v>
      </c>
      <c r="U1309" s="80">
        <f>VLOOKUP(D1309,'IBGE 2014'!$A$9:$I$120,3,0)/VLOOKUP(C1309+1,'IBGE 2014'!$A$9:$I$120,3,0)</f>
        <v>0.91245504841360547</v>
      </c>
      <c r="V1309" s="80">
        <f t="shared" si="312"/>
        <v>121478.38339807031</v>
      </c>
      <c r="W1309" s="80">
        <f t="shared" si="313"/>
        <v>78190.7399</v>
      </c>
      <c r="X1309" s="80">
        <f t="shared" si="314"/>
        <v>43287.643498070305</v>
      </c>
      <c r="Y1309" s="120"/>
    </row>
    <row r="1310" spans="1:25">
      <c r="A1310" s="77">
        <v>1298</v>
      </c>
      <c r="B1310" s="79">
        <v>2</v>
      </c>
      <c r="C1310" s="78">
        <v>33</v>
      </c>
      <c r="D1310" s="78">
        <f t="shared" si="300"/>
        <v>57</v>
      </c>
      <c r="E1310" s="79">
        <f t="shared" si="301"/>
        <v>60</v>
      </c>
      <c r="F1310" s="79">
        <v>6</v>
      </c>
      <c r="G1310" s="79">
        <f t="shared" si="302"/>
        <v>24</v>
      </c>
      <c r="H1310" s="79">
        <f t="shared" si="303"/>
        <v>24</v>
      </c>
      <c r="I1310" s="80">
        <v>1960.66</v>
      </c>
      <c r="J1310" s="80">
        <f>'Fator aplicado no salr'!$I$33*I1310</f>
        <v>1733.270509737707</v>
      </c>
      <c r="K1310" s="79">
        <f t="shared" si="304"/>
        <v>24</v>
      </c>
      <c r="L1310" s="92">
        <f t="shared" si="305"/>
        <v>0.24697854833412852</v>
      </c>
      <c r="M1310" s="79">
        <f t="shared" si="306"/>
        <v>57</v>
      </c>
      <c r="N1310" s="79">
        <f>VLOOKUP(D1310,'IBGE 2014'!$A$9:$I$120,3,0)/VLOOKUP(C1310,'IBGE 2014'!$A$9:$I$120,3,0)</f>
        <v>0.9041501075952435</v>
      </c>
      <c r="O1310" s="79">
        <f>VLOOKUP(D1310,'IBGE 2014'!$A$9:$I$120,6,0)</f>
        <v>12.086645895133593</v>
      </c>
      <c r="P1310" s="80">
        <f t="shared" si="307"/>
        <v>60815.638515496859</v>
      </c>
      <c r="Q1310" s="80">
        <f t="shared" si="308"/>
        <v>131521.07280000002</v>
      </c>
      <c r="R1310" s="80">
        <f t="shared" si="309"/>
        <v>-70705.434284503164</v>
      </c>
      <c r="S1310" s="80">
        <f t="shared" si="310"/>
        <v>23</v>
      </c>
      <c r="T1310" s="80">
        <f t="shared" si="311"/>
        <v>0.26179726123417624</v>
      </c>
      <c r="U1310" s="80">
        <f>VLOOKUP(D1310,'IBGE 2014'!$A$9:$I$120,3,0)/VLOOKUP(C1310+1,'IBGE 2014'!$A$9:$I$120,3,0)</f>
        <v>0.90590094895882989</v>
      </c>
      <c r="V1310" s="80">
        <f t="shared" si="312"/>
        <v>64589.409248217773</v>
      </c>
      <c r="W1310" s="80">
        <f t="shared" si="313"/>
        <v>126041.02810000001</v>
      </c>
      <c r="X1310" s="80">
        <f t="shared" si="314"/>
        <v>-61451.618851782237</v>
      </c>
      <c r="Y1310" s="120"/>
    </row>
    <row r="1311" spans="1:25">
      <c r="A1311" s="77">
        <v>1299</v>
      </c>
      <c r="B1311" s="79">
        <v>1</v>
      </c>
      <c r="C1311" s="78">
        <v>30</v>
      </c>
      <c r="D1311" s="78">
        <f t="shared" si="300"/>
        <v>60</v>
      </c>
      <c r="E1311" s="79">
        <f t="shared" si="301"/>
        <v>65</v>
      </c>
      <c r="F1311" s="79">
        <v>6</v>
      </c>
      <c r="G1311" s="79">
        <f t="shared" si="302"/>
        <v>29</v>
      </c>
      <c r="H1311" s="79">
        <f t="shared" si="303"/>
        <v>30</v>
      </c>
      <c r="I1311" s="80">
        <v>1960.66</v>
      </c>
      <c r="J1311" s="80">
        <f>'Fator aplicado no salr'!$I$33*I1311</f>
        <v>1733.270509737707</v>
      </c>
      <c r="K1311" s="79">
        <f t="shared" si="304"/>
        <v>30</v>
      </c>
      <c r="L1311" s="92">
        <f t="shared" si="305"/>
        <v>0.1741101309106339</v>
      </c>
      <c r="M1311" s="79">
        <f t="shared" si="306"/>
        <v>60</v>
      </c>
      <c r="N1311" s="79">
        <f>VLOOKUP(D1311,'IBGE 2014'!$A$9:$I$120,3,0)/VLOOKUP(C1311,'IBGE 2014'!$A$9:$I$120,3,0)</f>
        <v>0.87331239096249591</v>
      </c>
      <c r="O1311" s="79">
        <f>VLOOKUP(D1311,'IBGE 2014'!$A$9:$I$120,6,0)</f>
        <v>11.482229001501651</v>
      </c>
      <c r="P1311" s="80">
        <f t="shared" si="307"/>
        <v>39339.566381293582</v>
      </c>
      <c r="Q1311" s="80">
        <f t="shared" si="308"/>
        <v>164401.34100000001</v>
      </c>
      <c r="R1311" s="80">
        <f t="shared" si="309"/>
        <v>-125061.77461870643</v>
      </c>
      <c r="S1311" s="80">
        <f t="shared" si="310"/>
        <v>29</v>
      </c>
      <c r="T1311" s="80">
        <f t="shared" si="311"/>
        <v>0.18455673876527198</v>
      </c>
      <c r="U1311" s="80">
        <f>VLOOKUP(D1311,'IBGE 2014'!$A$9:$I$120,3,0)/VLOOKUP(C1311+1,'IBGE 2014'!$A$9:$I$120,3,0)</f>
        <v>0.87485907981363831</v>
      </c>
      <c r="V1311" s="80">
        <f t="shared" si="312"/>
        <v>41773.793470484619</v>
      </c>
      <c r="W1311" s="80">
        <f t="shared" si="313"/>
        <v>158921.29630000002</v>
      </c>
      <c r="X1311" s="80">
        <f t="shared" si="314"/>
        <v>-117147.5028295154</v>
      </c>
      <c r="Y1311" s="120"/>
    </row>
    <row r="1312" spans="1:25">
      <c r="A1312" s="77">
        <v>1300</v>
      </c>
      <c r="B1312" s="79">
        <v>2</v>
      </c>
      <c r="C1312" s="78">
        <v>35</v>
      </c>
      <c r="D1312" s="78">
        <f t="shared" si="300"/>
        <v>59</v>
      </c>
      <c r="E1312" s="79">
        <f t="shared" si="301"/>
        <v>60</v>
      </c>
      <c r="F1312" s="79">
        <v>6</v>
      </c>
      <c r="G1312" s="79">
        <f t="shared" si="302"/>
        <v>24</v>
      </c>
      <c r="H1312" s="79">
        <f t="shared" si="303"/>
        <v>24</v>
      </c>
      <c r="I1312" s="80">
        <v>2438.14</v>
      </c>
      <c r="J1312" s="80">
        <f>'Fator aplicado no salr'!$I$33*I1312</f>
        <v>2155.3742926422187</v>
      </c>
      <c r="K1312" s="79">
        <f t="shared" si="304"/>
        <v>24</v>
      </c>
      <c r="L1312" s="92">
        <f t="shared" si="305"/>
        <v>0.24697854833412852</v>
      </c>
      <c r="M1312" s="79">
        <f t="shared" si="306"/>
        <v>59</v>
      </c>
      <c r="N1312" s="79">
        <f>VLOOKUP(D1312,'IBGE 2014'!$A$9:$I$120,3,0)/VLOOKUP(C1312,'IBGE 2014'!$A$9:$I$120,3,0)</f>
        <v>0.89079691404310191</v>
      </c>
      <c r="O1312" s="79">
        <f>VLOOKUP(D1312,'IBGE 2014'!$A$9:$I$120,6,0)</f>
        <v>11.689545286895596</v>
      </c>
      <c r="P1312" s="80">
        <f t="shared" si="307"/>
        <v>72061.219307061445</v>
      </c>
      <c r="Q1312" s="80">
        <f t="shared" si="308"/>
        <v>163550.43119999999</v>
      </c>
      <c r="R1312" s="80">
        <f t="shared" si="309"/>
        <v>-91489.211892938547</v>
      </c>
      <c r="S1312" s="80">
        <f t="shared" si="310"/>
        <v>23</v>
      </c>
      <c r="T1312" s="80">
        <f t="shared" si="311"/>
        <v>0.26179726123417624</v>
      </c>
      <c r="U1312" s="80">
        <f>VLOOKUP(D1312,'IBGE 2014'!$A$9:$I$120,3,0)/VLOOKUP(C1312+1,'IBGE 2014'!$A$9:$I$120,3,0)</f>
        <v>0.89264035571346445</v>
      </c>
      <c r="V1312" s="80">
        <f t="shared" si="312"/>
        <v>76542.965637425019</v>
      </c>
      <c r="W1312" s="80">
        <f t="shared" si="313"/>
        <v>156735.82990000001</v>
      </c>
      <c r="X1312" s="80">
        <f t="shared" si="314"/>
        <v>-80192.864262574993</v>
      </c>
      <c r="Y1312" s="120"/>
    </row>
    <row r="1313" spans="1:25">
      <c r="A1313" s="77">
        <v>1301</v>
      </c>
      <c r="B1313" s="79">
        <v>2</v>
      </c>
      <c r="C1313" s="78">
        <v>56</v>
      </c>
      <c r="D1313" s="78">
        <f t="shared" si="300"/>
        <v>70</v>
      </c>
      <c r="E1313" s="79">
        <f t="shared" si="301"/>
        <v>60</v>
      </c>
      <c r="F1313" s="79">
        <v>6</v>
      </c>
      <c r="G1313" s="79">
        <f t="shared" si="302"/>
        <v>24</v>
      </c>
      <c r="H1313" s="79">
        <f t="shared" si="303"/>
        <v>14</v>
      </c>
      <c r="I1313" s="80">
        <v>2151.94</v>
      </c>
      <c r="J1313" s="80">
        <f>'Fator aplicado no salr'!$I$33*I1313</f>
        <v>1902.3666218135534</v>
      </c>
      <c r="K1313" s="79">
        <f t="shared" si="304"/>
        <v>14</v>
      </c>
      <c r="L1313" s="92">
        <f t="shared" si="305"/>
        <v>0.44230096437967248</v>
      </c>
      <c r="M1313" s="79">
        <f t="shared" si="306"/>
        <v>70</v>
      </c>
      <c r="N1313" s="79">
        <f>VLOOKUP(D1313,'IBGE 2014'!$A$9:$I$120,3,0)/VLOOKUP(C1313,'IBGE 2014'!$A$9:$I$120,3,0)</f>
        <v>0.81824688059570916</v>
      </c>
      <c r="O1313" s="79">
        <f>VLOOKUP(D1313,'IBGE 2014'!$A$9:$I$120,6,0)</f>
        <v>9.1340168195096396</v>
      </c>
      <c r="P1313" s="80">
        <f t="shared" si="307"/>
        <v>81752.608988902735</v>
      </c>
      <c r="Q1313" s="80">
        <f t="shared" si="308"/>
        <v>84205.412200000006</v>
      </c>
      <c r="R1313" s="80">
        <f t="shared" si="309"/>
        <v>-2452.8032110972708</v>
      </c>
      <c r="S1313" s="80">
        <f t="shared" si="310"/>
        <v>13</v>
      </c>
      <c r="T1313" s="80">
        <f t="shared" si="311"/>
        <v>0.46883902224245294</v>
      </c>
      <c r="U1313" s="80">
        <f>VLOOKUP(D1313,'IBGE 2014'!$A$9:$I$120,3,0)/VLOOKUP(C1313+1,'IBGE 2014'!$A$9:$I$120,3,0)</f>
        <v>0.82519692570489089</v>
      </c>
      <c r="V1313" s="80">
        <f t="shared" si="312"/>
        <v>87393.821349242513</v>
      </c>
      <c r="W1313" s="80">
        <f t="shared" si="313"/>
        <v>78190.7399</v>
      </c>
      <c r="X1313" s="80">
        <f t="shared" si="314"/>
        <v>9203.0814492425125</v>
      </c>
      <c r="Y1313" s="120"/>
    </row>
    <row r="1314" spans="1:25">
      <c r="A1314" s="77">
        <v>1302</v>
      </c>
      <c r="B1314" s="79">
        <v>2</v>
      </c>
      <c r="C1314" s="78">
        <v>31</v>
      </c>
      <c r="D1314" s="78">
        <f t="shared" si="300"/>
        <v>55</v>
      </c>
      <c r="E1314" s="79">
        <f t="shared" si="301"/>
        <v>60</v>
      </c>
      <c r="F1314" s="79">
        <v>6</v>
      </c>
      <c r="G1314" s="79">
        <f t="shared" si="302"/>
        <v>24</v>
      </c>
      <c r="H1314" s="79">
        <f t="shared" si="303"/>
        <v>24</v>
      </c>
      <c r="I1314" s="80">
        <v>2438.87</v>
      </c>
      <c r="J1314" s="80">
        <f>'Fator aplicado no salr'!$I$33*I1314</f>
        <v>2156.0196301673932</v>
      </c>
      <c r="K1314" s="79">
        <f t="shared" si="304"/>
        <v>24</v>
      </c>
      <c r="L1314" s="92">
        <f t="shared" si="305"/>
        <v>0.24697854833412852</v>
      </c>
      <c r="M1314" s="79">
        <f t="shared" si="306"/>
        <v>55</v>
      </c>
      <c r="N1314" s="79">
        <f>VLOOKUP(D1314,'IBGE 2014'!$A$9:$I$120,3,0)/VLOOKUP(C1314,'IBGE 2014'!$A$9:$I$120,3,0)</f>
        <v>0.91563764266816128</v>
      </c>
      <c r="O1314" s="79">
        <f>VLOOKUP(D1314,'IBGE 2014'!$A$9:$I$120,6,0)</f>
        <v>12.461864196915771</v>
      </c>
      <c r="P1314" s="80">
        <f t="shared" si="307"/>
        <v>78988.151317914439</v>
      </c>
      <c r="Q1314" s="80">
        <f t="shared" si="308"/>
        <v>163599.3996</v>
      </c>
      <c r="R1314" s="80">
        <f t="shared" si="309"/>
        <v>-84611.248282085566</v>
      </c>
      <c r="S1314" s="80">
        <f t="shared" si="310"/>
        <v>23</v>
      </c>
      <c r="T1314" s="80">
        <f t="shared" si="311"/>
        <v>0.26179726123417624</v>
      </c>
      <c r="U1314" s="80">
        <f>VLOOKUP(D1314,'IBGE 2014'!$A$9:$I$120,3,0)/VLOOKUP(C1314+1,'IBGE 2014'!$A$9:$I$120,3,0)</f>
        <v>0.91730772198042521</v>
      </c>
      <c r="V1314" s="80">
        <f t="shared" si="312"/>
        <v>83880.155247886374</v>
      </c>
      <c r="W1314" s="80">
        <f t="shared" si="313"/>
        <v>156782.75795</v>
      </c>
      <c r="X1314" s="80">
        <f t="shared" si="314"/>
        <v>-72902.602702113625</v>
      </c>
      <c r="Y1314" s="120"/>
    </row>
    <row r="1315" spans="1:25">
      <c r="A1315" s="77">
        <v>1303</v>
      </c>
      <c r="B1315" s="79">
        <v>2</v>
      </c>
      <c r="C1315" s="78">
        <v>26</v>
      </c>
      <c r="D1315" s="78">
        <f t="shared" si="300"/>
        <v>55</v>
      </c>
      <c r="E1315" s="79">
        <f t="shared" si="301"/>
        <v>60</v>
      </c>
      <c r="F1315" s="79">
        <v>6</v>
      </c>
      <c r="G1315" s="79">
        <f t="shared" si="302"/>
        <v>24</v>
      </c>
      <c r="H1315" s="79">
        <f t="shared" si="303"/>
        <v>29</v>
      </c>
      <c r="I1315" s="80">
        <v>1399.32</v>
      </c>
      <c r="J1315" s="80">
        <f>'Fator aplicado no salr'!$I$33*I1315</f>
        <v>1237.032473598772</v>
      </c>
      <c r="K1315" s="79">
        <f t="shared" si="304"/>
        <v>29</v>
      </c>
      <c r="L1315" s="92">
        <f t="shared" si="305"/>
        <v>0.18455673876527198</v>
      </c>
      <c r="M1315" s="79">
        <f t="shared" si="306"/>
        <v>55</v>
      </c>
      <c r="N1315" s="79">
        <f>VLOOKUP(D1315,'IBGE 2014'!$A$9:$I$120,3,0)/VLOOKUP(C1315,'IBGE 2014'!$A$9:$I$120,3,0)</f>
        <v>0.90795104660534531</v>
      </c>
      <c r="O1315" s="79">
        <f>VLOOKUP(D1315,'IBGE 2014'!$A$9:$I$120,6,0)</f>
        <v>12.461864196915771</v>
      </c>
      <c r="P1315" s="80">
        <f t="shared" si="307"/>
        <v>33581.478110120173</v>
      </c>
      <c r="Q1315" s="80">
        <f t="shared" si="308"/>
        <v>113421.88259999998</v>
      </c>
      <c r="R1315" s="80">
        <f t="shared" si="309"/>
        <v>-79840.404489879817</v>
      </c>
      <c r="S1315" s="80">
        <f t="shared" si="310"/>
        <v>28</v>
      </c>
      <c r="T1315" s="80">
        <f t="shared" si="311"/>
        <v>0.19563014309118829</v>
      </c>
      <c r="U1315" s="80">
        <f>VLOOKUP(D1315,'IBGE 2014'!$A$9:$I$120,3,0)/VLOOKUP(C1315+1,'IBGE 2014'!$A$9:$I$120,3,0)</f>
        <v>0.90943569445694217</v>
      </c>
      <c r="V1315" s="80">
        <f t="shared" si="312"/>
        <v>35654.572654506832</v>
      </c>
      <c r="W1315" s="80">
        <f t="shared" si="313"/>
        <v>109510.78319999999</v>
      </c>
      <c r="X1315" s="80">
        <f t="shared" si="314"/>
        <v>-73856.210545493159</v>
      </c>
      <c r="Y1315" s="120"/>
    </row>
    <row r="1316" spans="1:25">
      <c r="A1316" s="77">
        <v>1304</v>
      </c>
      <c r="B1316" s="79">
        <v>2</v>
      </c>
      <c r="C1316" s="78">
        <v>36</v>
      </c>
      <c r="D1316" s="78">
        <f t="shared" si="300"/>
        <v>60</v>
      </c>
      <c r="E1316" s="79">
        <f t="shared" si="301"/>
        <v>60</v>
      </c>
      <c r="F1316" s="79">
        <v>6</v>
      </c>
      <c r="G1316" s="79">
        <f t="shared" si="302"/>
        <v>24</v>
      </c>
      <c r="H1316" s="79">
        <f t="shared" si="303"/>
        <v>24</v>
      </c>
      <c r="I1316" s="80">
        <v>1330.86</v>
      </c>
      <c r="J1316" s="80">
        <f>'Fator aplicado no salr'!$I$33*I1316</f>
        <v>1176.5121900735082</v>
      </c>
      <c r="K1316" s="79">
        <f t="shared" si="304"/>
        <v>24</v>
      </c>
      <c r="L1316" s="92">
        <f t="shared" si="305"/>
        <v>0.24697854833412852</v>
      </c>
      <c r="M1316" s="79">
        <f t="shared" si="306"/>
        <v>60</v>
      </c>
      <c r="N1316" s="79">
        <f>VLOOKUP(D1316,'IBGE 2014'!$A$9:$I$120,3,0)/VLOOKUP(C1316,'IBGE 2014'!$A$9:$I$120,3,0)</f>
        <v>0.88338461970586457</v>
      </c>
      <c r="O1316" s="79">
        <f>VLOOKUP(D1316,'IBGE 2014'!$A$9:$I$120,6,0)</f>
        <v>11.482229001501651</v>
      </c>
      <c r="P1316" s="80">
        <f t="shared" si="307"/>
        <v>38315.549215962419</v>
      </c>
      <c r="Q1316" s="80">
        <f t="shared" si="308"/>
        <v>89274.088799999983</v>
      </c>
      <c r="R1316" s="80">
        <f t="shared" si="309"/>
        <v>-50958.539584037564</v>
      </c>
      <c r="S1316" s="80">
        <f t="shared" si="310"/>
        <v>23</v>
      </c>
      <c r="T1316" s="80">
        <f t="shared" si="311"/>
        <v>0.26179726123417624</v>
      </c>
      <c r="U1316" s="80">
        <f>VLOOKUP(D1316,'IBGE 2014'!$A$9:$I$120,3,0)/VLOOKUP(C1316+1,'IBGE 2014'!$A$9:$I$120,3,0)</f>
        <v>0.88528843686496339</v>
      </c>
      <c r="V1316" s="80">
        <f t="shared" si="312"/>
        <v>40702.012047000731</v>
      </c>
      <c r="W1316" s="80">
        <f t="shared" si="313"/>
        <v>85554.335099999982</v>
      </c>
      <c r="X1316" s="80">
        <f t="shared" si="314"/>
        <v>-44852.323052999251</v>
      </c>
      <c r="Y1316" s="120"/>
    </row>
    <row r="1317" spans="1:25">
      <c r="A1317" s="77">
        <v>1305</v>
      </c>
      <c r="B1317" s="79">
        <v>2</v>
      </c>
      <c r="C1317" s="78">
        <v>63</v>
      </c>
      <c r="D1317" s="78">
        <f t="shared" si="300"/>
        <v>70</v>
      </c>
      <c r="E1317" s="79">
        <f t="shared" si="301"/>
        <v>60</v>
      </c>
      <c r="F1317" s="79">
        <v>6</v>
      </c>
      <c r="G1317" s="79">
        <f t="shared" si="302"/>
        <v>24</v>
      </c>
      <c r="H1317" s="79">
        <f t="shared" si="303"/>
        <v>7</v>
      </c>
      <c r="I1317" s="80">
        <v>1004.24</v>
      </c>
      <c r="J1317" s="80">
        <f>'Fator aplicado no salr'!$I$33*I1317</f>
        <v>887.77226887833433</v>
      </c>
      <c r="K1317" s="79">
        <f t="shared" si="304"/>
        <v>7</v>
      </c>
      <c r="L1317" s="92">
        <f t="shared" si="305"/>
        <v>0.66505711362233577</v>
      </c>
      <c r="M1317" s="79">
        <f t="shared" si="306"/>
        <v>70</v>
      </c>
      <c r="N1317" s="79">
        <f>VLOOKUP(D1317,'IBGE 2014'!$A$9:$I$120,3,0)/VLOOKUP(C1317,'IBGE 2014'!$A$9:$I$120,3,0)</f>
        <v>0.88090641113249846</v>
      </c>
      <c r="O1317" s="79">
        <f>VLOOKUP(D1317,'IBGE 2014'!$A$9:$I$120,6,0)</f>
        <v>9.1340168195096396</v>
      </c>
      <c r="P1317" s="80">
        <f t="shared" si="307"/>
        <v>61758.316399146446</v>
      </c>
      <c r="Q1317" s="80">
        <f t="shared" si="308"/>
        <v>19647.955599999998</v>
      </c>
      <c r="R1317" s="80">
        <f t="shared" si="309"/>
        <v>42110.360799146452</v>
      </c>
      <c r="S1317" s="80">
        <f t="shared" si="310"/>
        <v>6</v>
      </c>
      <c r="T1317" s="80">
        <f t="shared" si="311"/>
        <v>0.70496054043967604</v>
      </c>
      <c r="U1317" s="80">
        <f>VLOOKUP(D1317,'IBGE 2014'!$A$9:$I$120,3,0)/VLOOKUP(C1317+1,'IBGE 2014'!$A$9:$I$120,3,0)</f>
        <v>0.89330498213394294</v>
      </c>
      <c r="V1317" s="80">
        <f t="shared" si="312"/>
        <v>66385.204707540383</v>
      </c>
      <c r="W1317" s="80">
        <f t="shared" si="313"/>
        <v>16841.104799999997</v>
      </c>
      <c r="X1317" s="80">
        <f t="shared" si="314"/>
        <v>49544.099907540382</v>
      </c>
      <c r="Y1317" s="120"/>
    </row>
    <row r="1318" spans="1:25">
      <c r="A1318" s="77">
        <v>1306</v>
      </c>
      <c r="B1318" s="79">
        <v>2</v>
      </c>
      <c r="C1318" s="78">
        <v>49</v>
      </c>
      <c r="D1318" s="78">
        <f t="shared" si="300"/>
        <v>70</v>
      </c>
      <c r="E1318" s="79">
        <f t="shared" si="301"/>
        <v>60</v>
      </c>
      <c r="F1318" s="79">
        <v>6</v>
      </c>
      <c r="G1318" s="79">
        <f t="shared" si="302"/>
        <v>24</v>
      </c>
      <c r="H1318" s="79">
        <f t="shared" si="303"/>
        <v>21</v>
      </c>
      <c r="I1318" s="80">
        <v>1652.06</v>
      </c>
      <c r="J1318" s="80">
        <f>'Fator aplicado no salr'!$I$33*I1318</f>
        <v>1460.4607011502637</v>
      </c>
      <c r="K1318" s="79">
        <f t="shared" si="304"/>
        <v>21</v>
      </c>
      <c r="L1318" s="92">
        <f t="shared" si="305"/>
        <v>0.29415540272272056</v>
      </c>
      <c r="M1318" s="79">
        <f t="shared" si="306"/>
        <v>70</v>
      </c>
      <c r="N1318" s="79">
        <f>VLOOKUP(D1318,'IBGE 2014'!$A$9:$I$120,3,0)/VLOOKUP(C1318,'IBGE 2014'!$A$9:$I$120,3,0)</f>
        <v>0.78239117386008128</v>
      </c>
      <c r="O1318" s="79">
        <f>VLOOKUP(D1318,'IBGE 2014'!$A$9:$I$120,6,0)</f>
        <v>9.1340168195096396</v>
      </c>
      <c r="P1318" s="80">
        <f t="shared" si="307"/>
        <v>39911.293802425418</v>
      </c>
      <c r="Q1318" s="80">
        <f t="shared" si="308"/>
        <v>96967.661699999997</v>
      </c>
      <c r="R1318" s="80">
        <f t="shared" si="309"/>
        <v>-57056.367897574579</v>
      </c>
      <c r="S1318" s="80">
        <f t="shared" si="310"/>
        <v>20</v>
      </c>
      <c r="T1318" s="80">
        <f t="shared" si="311"/>
        <v>0.31180472688608379</v>
      </c>
      <c r="U1318" s="80">
        <f>VLOOKUP(D1318,'IBGE 2014'!$A$9:$I$120,3,0)/VLOOKUP(C1318+1,'IBGE 2014'!$A$9:$I$120,3,0)</f>
        <v>0.78638304548291271</v>
      </c>
      <c r="V1318" s="80">
        <f t="shared" si="312"/>
        <v>42521.822545042</v>
      </c>
      <c r="W1318" s="80">
        <f t="shared" si="313"/>
        <v>92350.15400000001</v>
      </c>
      <c r="X1318" s="80">
        <f t="shared" si="314"/>
        <v>-49828.33145495801</v>
      </c>
      <c r="Y1318" s="120"/>
    </row>
    <row r="1319" spans="1:25">
      <c r="A1319" s="77">
        <v>1307</v>
      </c>
      <c r="B1319" s="79">
        <v>2</v>
      </c>
      <c r="C1319" s="78">
        <v>51</v>
      </c>
      <c r="D1319" s="78">
        <f t="shared" si="300"/>
        <v>70</v>
      </c>
      <c r="E1319" s="79">
        <f t="shared" si="301"/>
        <v>60</v>
      </c>
      <c r="F1319" s="79">
        <v>6</v>
      </c>
      <c r="G1319" s="79">
        <f t="shared" si="302"/>
        <v>24</v>
      </c>
      <c r="H1319" s="79">
        <f t="shared" si="303"/>
        <v>19</v>
      </c>
      <c r="I1319" s="80">
        <v>1604.24</v>
      </c>
      <c r="J1319" s="80">
        <f>'Fator aplicado no salr'!$I$33*I1319</f>
        <v>1418.1866731313023</v>
      </c>
      <c r="K1319" s="79">
        <f t="shared" si="304"/>
        <v>19</v>
      </c>
      <c r="L1319" s="92">
        <f t="shared" si="305"/>
        <v>0.33051301049924886</v>
      </c>
      <c r="M1319" s="79">
        <f t="shared" si="306"/>
        <v>70</v>
      </c>
      <c r="N1319" s="79">
        <f>VLOOKUP(D1319,'IBGE 2014'!$A$9:$I$120,3,0)/VLOOKUP(C1319,'IBGE 2014'!$A$9:$I$120,3,0)</f>
        <v>0.79070302512191992</v>
      </c>
      <c r="O1319" s="79">
        <f>VLOOKUP(D1319,'IBGE 2014'!$A$9:$I$120,6,0)</f>
        <v>9.1340168195096396</v>
      </c>
      <c r="P1319" s="80">
        <f t="shared" si="307"/>
        <v>44008.900610509925</v>
      </c>
      <c r="Q1319" s="80">
        <f t="shared" si="308"/>
        <v>85193.165200000003</v>
      </c>
      <c r="R1319" s="80">
        <f t="shared" si="309"/>
        <v>-41184.264589490078</v>
      </c>
      <c r="S1319" s="80">
        <f t="shared" si="310"/>
        <v>18</v>
      </c>
      <c r="T1319" s="80">
        <f t="shared" si="311"/>
        <v>0.35034379112920383</v>
      </c>
      <c r="U1319" s="80">
        <f>VLOOKUP(D1319,'IBGE 2014'!$A$9:$I$120,3,0)/VLOOKUP(C1319+1,'IBGE 2014'!$A$9:$I$120,3,0)</f>
        <v>0.7953795781575006</v>
      </c>
      <c r="V1319" s="80">
        <f t="shared" si="312"/>
        <v>46925.339188132479</v>
      </c>
      <c r="W1319" s="80">
        <f t="shared" si="313"/>
        <v>80709.314400000003</v>
      </c>
      <c r="X1319" s="80">
        <f t="shared" si="314"/>
        <v>-33783.975211867524</v>
      </c>
      <c r="Y1319" s="120"/>
    </row>
    <row r="1320" spans="1:25">
      <c r="A1320" s="77">
        <v>1308</v>
      </c>
      <c r="B1320" s="79">
        <v>1</v>
      </c>
      <c r="C1320" s="78">
        <v>50</v>
      </c>
      <c r="D1320" s="78">
        <f t="shared" si="300"/>
        <v>70</v>
      </c>
      <c r="E1320" s="79">
        <f t="shared" si="301"/>
        <v>65</v>
      </c>
      <c r="F1320" s="79">
        <v>6</v>
      </c>
      <c r="G1320" s="79">
        <f t="shared" si="302"/>
        <v>29</v>
      </c>
      <c r="H1320" s="79">
        <f t="shared" si="303"/>
        <v>20</v>
      </c>
      <c r="I1320" s="80">
        <v>1539.84</v>
      </c>
      <c r="J1320" s="80">
        <f>'Fator aplicado no salr'!$I$33*I1320</f>
        <v>1361.2555270748169</v>
      </c>
      <c r="K1320" s="79">
        <f t="shared" si="304"/>
        <v>20</v>
      </c>
      <c r="L1320" s="92">
        <f t="shared" si="305"/>
        <v>0.31180472688608379</v>
      </c>
      <c r="M1320" s="79">
        <f t="shared" si="306"/>
        <v>70</v>
      </c>
      <c r="N1320" s="79">
        <f>VLOOKUP(D1320,'IBGE 2014'!$A$9:$I$120,3,0)/VLOOKUP(C1320,'IBGE 2014'!$A$9:$I$120,3,0)</f>
        <v>0.78638304548291271</v>
      </c>
      <c r="O1320" s="79">
        <f>VLOOKUP(D1320,'IBGE 2014'!$A$9:$I$120,6,0)</f>
        <v>9.1340168195096396</v>
      </c>
      <c r="P1320" s="80">
        <f t="shared" si="307"/>
        <v>39633.42931113729</v>
      </c>
      <c r="Q1320" s="80">
        <f t="shared" si="308"/>
        <v>86077.055999999997</v>
      </c>
      <c r="R1320" s="80">
        <f t="shared" si="309"/>
        <v>-46443.626688862707</v>
      </c>
      <c r="S1320" s="80">
        <f t="shared" si="310"/>
        <v>19</v>
      </c>
      <c r="T1320" s="80">
        <f t="shared" si="311"/>
        <v>0.33051301049924886</v>
      </c>
      <c r="U1320" s="80">
        <f>VLOOKUP(D1320,'IBGE 2014'!$A$9:$I$120,3,0)/VLOOKUP(C1320+1,'IBGE 2014'!$A$9:$I$120,3,0)</f>
        <v>0.79070302512191992</v>
      </c>
      <c r="V1320" s="80">
        <f t="shared" si="312"/>
        <v>42242.224053812148</v>
      </c>
      <c r="W1320" s="80">
        <f t="shared" si="313"/>
        <v>81773.203199999989</v>
      </c>
      <c r="X1320" s="80">
        <f t="shared" si="314"/>
        <v>-39530.979146187841</v>
      </c>
      <c r="Y1320" s="120"/>
    </row>
    <row r="1321" spans="1:25">
      <c r="A1321" s="77">
        <v>1309</v>
      </c>
      <c r="B1321" s="79">
        <v>1</v>
      </c>
      <c r="C1321" s="78">
        <v>35</v>
      </c>
      <c r="D1321" s="78">
        <f t="shared" si="300"/>
        <v>64</v>
      </c>
      <c r="E1321" s="79">
        <f t="shared" si="301"/>
        <v>65</v>
      </c>
      <c r="F1321" s="79">
        <v>6</v>
      </c>
      <c r="G1321" s="79">
        <f t="shared" si="302"/>
        <v>29</v>
      </c>
      <c r="H1321" s="79">
        <f t="shared" si="303"/>
        <v>29</v>
      </c>
      <c r="I1321" s="80">
        <v>3089.66</v>
      </c>
      <c r="J1321" s="80">
        <f>'Fator aplicado no salr'!$I$33*I1321</f>
        <v>2731.3336137403749</v>
      </c>
      <c r="K1321" s="79">
        <f t="shared" si="304"/>
        <v>29</v>
      </c>
      <c r="L1321" s="92">
        <f t="shared" si="305"/>
        <v>0.18455673876527198</v>
      </c>
      <c r="M1321" s="79">
        <f t="shared" si="306"/>
        <v>64</v>
      </c>
      <c r="N1321" s="79">
        <f>VLOOKUP(D1321,'IBGE 2014'!$A$9:$I$120,3,0)/VLOOKUP(C1321,'IBGE 2014'!$A$9:$I$120,3,0)</f>
        <v>0.83850448420531443</v>
      </c>
      <c r="O1321" s="79">
        <f>VLOOKUP(D1321,'IBGE 2014'!$A$9:$I$120,6,0)</f>
        <v>10.595687644814832</v>
      </c>
      <c r="P1321" s="80">
        <f t="shared" si="307"/>
        <v>58221.386770671546</v>
      </c>
      <c r="Q1321" s="80">
        <f t="shared" si="308"/>
        <v>250432.39129999996</v>
      </c>
      <c r="R1321" s="80">
        <f t="shared" si="309"/>
        <v>-192211.00452932841</v>
      </c>
      <c r="S1321" s="80">
        <f t="shared" si="310"/>
        <v>28</v>
      </c>
      <c r="T1321" s="80">
        <f t="shared" si="311"/>
        <v>0.19563014309118829</v>
      </c>
      <c r="U1321" s="80">
        <f>VLOOKUP(D1321,'IBGE 2014'!$A$9:$I$120,3,0)/VLOOKUP(C1321+1,'IBGE 2014'!$A$9:$I$120,3,0)</f>
        <v>0.84023971036360257</v>
      </c>
      <c r="V1321" s="80">
        <f t="shared" si="312"/>
        <v>61842.384153414489</v>
      </c>
      <c r="W1321" s="80">
        <f t="shared" si="313"/>
        <v>241796.79159999997</v>
      </c>
      <c r="X1321" s="80">
        <f t="shared" si="314"/>
        <v>-179954.40744658548</v>
      </c>
      <c r="Y1321" s="120"/>
    </row>
    <row r="1322" spans="1:25">
      <c r="A1322" s="77">
        <v>1310</v>
      </c>
      <c r="B1322" s="79">
        <v>1</v>
      </c>
      <c r="C1322" s="78">
        <v>36</v>
      </c>
      <c r="D1322" s="78">
        <f t="shared" si="300"/>
        <v>65</v>
      </c>
      <c r="E1322" s="79">
        <f t="shared" si="301"/>
        <v>65</v>
      </c>
      <c r="F1322" s="79">
        <v>6</v>
      </c>
      <c r="G1322" s="79">
        <f t="shared" si="302"/>
        <v>29</v>
      </c>
      <c r="H1322" s="79">
        <f t="shared" si="303"/>
        <v>29</v>
      </c>
      <c r="I1322" s="80">
        <v>1004.24</v>
      </c>
      <c r="J1322" s="80">
        <f>'Fator aplicado no salr'!$I$33*I1322</f>
        <v>887.77226887833433</v>
      </c>
      <c r="K1322" s="79">
        <f t="shared" si="304"/>
        <v>29</v>
      </c>
      <c r="L1322" s="92">
        <f t="shared" si="305"/>
        <v>0.18455673876527198</v>
      </c>
      <c r="M1322" s="79">
        <f t="shared" si="306"/>
        <v>65</v>
      </c>
      <c r="N1322" s="79">
        <f>VLOOKUP(D1322,'IBGE 2014'!$A$9:$I$120,3,0)/VLOOKUP(C1322,'IBGE 2014'!$A$9:$I$120,3,0)</f>
        <v>0.82760631522705153</v>
      </c>
      <c r="O1322" s="79">
        <f>VLOOKUP(D1322,'IBGE 2014'!$A$9:$I$120,6,0)</f>
        <v>10.361611814973374</v>
      </c>
      <c r="P1322" s="80">
        <f t="shared" si="307"/>
        <v>18265.263780128182</v>
      </c>
      <c r="Q1322" s="80">
        <f t="shared" si="308"/>
        <v>81398.67319999999</v>
      </c>
      <c r="R1322" s="80">
        <f t="shared" si="309"/>
        <v>-63133.409419871808</v>
      </c>
      <c r="S1322" s="80">
        <f t="shared" si="310"/>
        <v>28</v>
      </c>
      <c r="T1322" s="80">
        <f t="shared" si="311"/>
        <v>0.19563014309118829</v>
      </c>
      <c r="U1322" s="80">
        <f>VLOOKUP(D1322,'IBGE 2014'!$A$9:$I$120,3,0)/VLOOKUP(C1322+1,'IBGE 2014'!$A$9:$I$120,3,0)</f>
        <v>0.82938992235441167</v>
      </c>
      <c r="V1322" s="80">
        <f t="shared" si="312"/>
        <v>19402.90565143996</v>
      </c>
      <c r="W1322" s="80">
        <f t="shared" si="313"/>
        <v>78591.82239999999</v>
      </c>
      <c r="X1322" s="80">
        <f t="shared" si="314"/>
        <v>-59188.916748560034</v>
      </c>
      <c r="Y1322" s="120"/>
    </row>
    <row r="1323" spans="1:25">
      <c r="A1323" s="77">
        <v>1311</v>
      </c>
      <c r="B1323" s="79">
        <v>2</v>
      </c>
      <c r="C1323" s="78">
        <v>54</v>
      </c>
      <c r="D1323" s="78">
        <f t="shared" si="300"/>
        <v>70</v>
      </c>
      <c r="E1323" s="79">
        <f t="shared" si="301"/>
        <v>60</v>
      </c>
      <c r="F1323" s="79">
        <v>5</v>
      </c>
      <c r="G1323" s="79">
        <f t="shared" si="302"/>
        <v>25</v>
      </c>
      <c r="H1323" s="79">
        <f t="shared" si="303"/>
        <v>16</v>
      </c>
      <c r="I1323" s="80">
        <v>7316.61</v>
      </c>
      <c r="J1323" s="80">
        <f>'Fator aplicado no salr'!$I$33*I1323</f>
        <v>6468.0588905021796</v>
      </c>
      <c r="K1323" s="79">
        <f t="shared" si="304"/>
        <v>16</v>
      </c>
      <c r="L1323" s="92">
        <f t="shared" si="305"/>
        <v>0.39364628371277355</v>
      </c>
      <c r="M1323" s="79">
        <f t="shared" si="306"/>
        <v>70</v>
      </c>
      <c r="N1323" s="79">
        <f>VLOOKUP(D1323,'IBGE 2014'!$A$9:$I$120,3,0)/VLOOKUP(C1323,'IBGE 2014'!$A$9:$I$120,3,0)</f>
        <v>0.80591419118490248</v>
      </c>
      <c r="O1323" s="79">
        <f>VLOOKUP(D1323,'IBGE 2014'!$A$9:$I$120,6,0)</f>
        <v>9.1340168195096396</v>
      </c>
      <c r="P1323" s="80">
        <f t="shared" si="307"/>
        <v>243654.30198311093</v>
      </c>
      <c r="Q1323" s="80">
        <f t="shared" si="308"/>
        <v>329803.59283795918</v>
      </c>
      <c r="R1323" s="80">
        <f t="shared" si="309"/>
        <v>-86149.290854848252</v>
      </c>
      <c r="S1323" s="80">
        <f t="shared" si="310"/>
        <v>15</v>
      </c>
      <c r="T1323" s="80">
        <f t="shared" si="311"/>
        <v>0.41726506073553998</v>
      </c>
      <c r="U1323" s="80">
        <f>VLOOKUP(D1323,'IBGE 2014'!$A$9:$I$120,3,0)/VLOOKUP(C1323+1,'IBGE 2014'!$A$9:$I$120,3,0)</f>
        <v>0.81183466248225811</v>
      </c>
      <c r="V1323" s="80">
        <f t="shared" si="312"/>
        <v>260170.90998894116</v>
      </c>
      <c r="W1323" s="80">
        <f t="shared" si="313"/>
        <v>309530.23918222362</v>
      </c>
      <c r="X1323" s="80">
        <f t="shared" si="314"/>
        <v>-49359.329193282465</v>
      </c>
      <c r="Y1323" s="120"/>
    </row>
    <row r="1324" spans="1:25">
      <c r="A1324" s="77">
        <v>1312</v>
      </c>
      <c r="B1324" s="79">
        <v>2</v>
      </c>
      <c r="C1324" s="78">
        <v>56</v>
      </c>
      <c r="D1324" s="78">
        <f t="shared" si="300"/>
        <v>70</v>
      </c>
      <c r="E1324" s="79">
        <f t="shared" si="301"/>
        <v>60</v>
      </c>
      <c r="F1324" s="79">
        <v>5</v>
      </c>
      <c r="G1324" s="79">
        <f t="shared" si="302"/>
        <v>25</v>
      </c>
      <c r="H1324" s="79">
        <f t="shared" si="303"/>
        <v>14</v>
      </c>
      <c r="I1324" s="80">
        <v>1001.82</v>
      </c>
      <c r="J1324" s="80">
        <f>'Fator aplicado no salr'!$I$33*I1324</f>
        <v>885.63293078118068</v>
      </c>
      <c r="K1324" s="79">
        <f t="shared" si="304"/>
        <v>14</v>
      </c>
      <c r="L1324" s="92">
        <f t="shared" si="305"/>
        <v>0.44230096437967248</v>
      </c>
      <c r="M1324" s="79">
        <f t="shared" si="306"/>
        <v>70</v>
      </c>
      <c r="N1324" s="79">
        <f>VLOOKUP(D1324,'IBGE 2014'!$A$9:$I$120,3,0)/VLOOKUP(C1324,'IBGE 2014'!$A$9:$I$120,3,0)</f>
        <v>0.81824688059570916</v>
      </c>
      <c r="O1324" s="79">
        <f>VLOOKUP(D1324,'IBGE 2014'!$A$9:$I$120,6,0)</f>
        <v>9.1340168195096396</v>
      </c>
      <c r="P1324" s="80">
        <f t="shared" si="307"/>
        <v>38059.331922480429</v>
      </c>
      <c r="Q1324" s="80">
        <f t="shared" si="308"/>
        <v>39201.2166</v>
      </c>
      <c r="R1324" s="80">
        <f t="shared" si="309"/>
        <v>-1141.8846775195707</v>
      </c>
      <c r="S1324" s="80">
        <f t="shared" si="310"/>
        <v>13</v>
      </c>
      <c r="T1324" s="80">
        <f t="shared" si="311"/>
        <v>0.46883902224245294</v>
      </c>
      <c r="U1324" s="80">
        <f>VLOOKUP(D1324,'IBGE 2014'!$A$9:$I$120,3,0)/VLOOKUP(C1324+1,'IBGE 2014'!$A$9:$I$120,3,0)</f>
        <v>0.82519692570489089</v>
      </c>
      <c r="V1324" s="80">
        <f t="shared" si="312"/>
        <v>40685.557266512136</v>
      </c>
      <c r="W1324" s="80">
        <f t="shared" si="313"/>
        <v>36401.129700000005</v>
      </c>
      <c r="X1324" s="80">
        <f t="shared" si="314"/>
        <v>4284.4275665121313</v>
      </c>
      <c r="Y1324" s="120"/>
    </row>
    <row r="1325" spans="1:25">
      <c r="A1325" s="77">
        <v>1313</v>
      </c>
      <c r="B1325" s="79">
        <v>2</v>
      </c>
      <c r="C1325" s="78">
        <v>52</v>
      </c>
      <c r="D1325" s="78">
        <f t="shared" si="300"/>
        <v>70</v>
      </c>
      <c r="E1325" s="79">
        <f t="shared" si="301"/>
        <v>60</v>
      </c>
      <c r="F1325" s="79">
        <v>5</v>
      </c>
      <c r="G1325" s="79">
        <f t="shared" si="302"/>
        <v>25</v>
      </c>
      <c r="H1325" s="79">
        <f t="shared" si="303"/>
        <v>18</v>
      </c>
      <c r="I1325" s="80">
        <v>1259.43</v>
      </c>
      <c r="J1325" s="80">
        <f>'Fator aplicado no salr'!$I$33*I1325</f>
        <v>1113.3663552471926</v>
      </c>
      <c r="K1325" s="79">
        <f t="shared" si="304"/>
        <v>18</v>
      </c>
      <c r="L1325" s="92">
        <f t="shared" si="305"/>
        <v>0.35034379112920383</v>
      </c>
      <c r="M1325" s="79">
        <f t="shared" si="306"/>
        <v>70</v>
      </c>
      <c r="N1325" s="79">
        <f>VLOOKUP(D1325,'IBGE 2014'!$A$9:$I$120,3,0)/VLOOKUP(C1325,'IBGE 2014'!$A$9:$I$120,3,0)</f>
        <v>0.7953795781575006</v>
      </c>
      <c r="O1325" s="79">
        <f>VLOOKUP(D1325,'IBGE 2014'!$A$9:$I$120,6,0)</f>
        <v>9.1340168195096396</v>
      </c>
      <c r="P1325" s="80">
        <f t="shared" si="307"/>
        <v>36839.363146231044</v>
      </c>
      <c r="Q1325" s="80">
        <f t="shared" si="308"/>
        <v>63361.923299999995</v>
      </c>
      <c r="R1325" s="80">
        <f t="shared" si="309"/>
        <v>-26522.560153768951</v>
      </c>
      <c r="S1325" s="80">
        <f t="shared" si="310"/>
        <v>17</v>
      </c>
      <c r="T1325" s="80">
        <f t="shared" si="311"/>
        <v>0.37136441859695613</v>
      </c>
      <c r="U1325" s="80">
        <f>VLOOKUP(D1325,'IBGE 2014'!$A$9:$I$120,3,0)/VLOOKUP(C1325+1,'IBGE 2014'!$A$9:$I$120,3,0)</f>
        <v>0.80044023808591946</v>
      </c>
      <c r="V1325" s="80">
        <f t="shared" si="312"/>
        <v>39298.181626151221</v>
      </c>
      <c r="W1325" s="80">
        <f t="shared" si="313"/>
        <v>59841.816449999991</v>
      </c>
      <c r="X1325" s="80">
        <f t="shared" si="314"/>
        <v>-20543.63482384877</v>
      </c>
      <c r="Y1325" s="120"/>
    </row>
    <row r="1326" spans="1:25">
      <c r="A1326" s="77">
        <v>1314</v>
      </c>
      <c r="B1326" s="79">
        <v>1</v>
      </c>
      <c r="C1326" s="78">
        <v>29</v>
      </c>
      <c r="D1326" s="78">
        <f t="shared" si="300"/>
        <v>60</v>
      </c>
      <c r="E1326" s="79">
        <f t="shared" si="301"/>
        <v>65</v>
      </c>
      <c r="F1326" s="79">
        <v>5</v>
      </c>
      <c r="G1326" s="79">
        <f t="shared" si="302"/>
        <v>30</v>
      </c>
      <c r="H1326" s="79">
        <f t="shared" si="303"/>
        <v>31</v>
      </c>
      <c r="I1326" s="80">
        <v>1154.47</v>
      </c>
      <c r="J1326" s="80">
        <f>'Fator aplicado no salr'!$I$33*I1326</f>
        <v>1020.5791954632066</v>
      </c>
      <c r="K1326" s="79">
        <f t="shared" si="304"/>
        <v>31</v>
      </c>
      <c r="L1326" s="92">
        <f t="shared" si="305"/>
        <v>0.16425484048173006</v>
      </c>
      <c r="M1326" s="79">
        <f t="shared" si="306"/>
        <v>60</v>
      </c>
      <c r="N1326" s="79">
        <f>VLOOKUP(D1326,'IBGE 2014'!$A$9:$I$120,3,0)/VLOOKUP(C1326,'IBGE 2014'!$A$9:$I$120,3,0)</f>
        <v>0.87181489555752378</v>
      </c>
      <c r="O1326" s="79">
        <f>VLOOKUP(D1326,'IBGE 2014'!$A$9:$I$120,6,0)</f>
        <v>11.482229001501651</v>
      </c>
      <c r="P1326" s="80">
        <f t="shared" si="307"/>
        <v>21815.176406908471</v>
      </c>
      <c r="Q1326" s="80">
        <f t="shared" si="308"/>
        <v>100029.05314999999</v>
      </c>
      <c r="R1326" s="80">
        <f t="shared" si="309"/>
        <v>-78213.876743091518</v>
      </c>
      <c r="S1326" s="80">
        <f t="shared" si="310"/>
        <v>30</v>
      </c>
      <c r="T1326" s="80">
        <f t="shared" si="311"/>
        <v>0.1741101309106339</v>
      </c>
      <c r="U1326" s="80">
        <f>VLOOKUP(D1326,'IBGE 2014'!$A$9:$I$120,3,0)/VLOOKUP(C1326+1,'IBGE 2014'!$A$9:$I$120,3,0)</f>
        <v>0.87331239096249591</v>
      </c>
      <c r="V1326" s="80">
        <f t="shared" si="312"/>
        <v>23163.806677451474</v>
      </c>
      <c r="W1326" s="80">
        <f t="shared" si="313"/>
        <v>96802.309500000003</v>
      </c>
      <c r="X1326" s="80">
        <f t="shared" si="314"/>
        <v>-73638.502822548529</v>
      </c>
      <c r="Y1326" s="120"/>
    </row>
    <row r="1327" spans="1:25">
      <c r="A1327" s="77">
        <v>1315</v>
      </c>
      <c r="B1327" s="79">
        <v>2</v>
      </c>
      <c r="C1327" s="78">
        <v>52</v>
      </c>
      <c r="D1327" s="78">
        <f t="shared" si="300"/>
        <v>70</v>
      </c>
      <c r="E1327" s="79">
        <f t="shared" si="301"/>
        <v>60</v>
      </c>
      <c r="F1327" s="79">
        <v>6</v>
      </c>
      <c r="G1327" s="79">
        <f t="shared" si="302"/>
        <v>24</v>
      </c>
      <c r="H1327" s="79">
        <f t="shared" si="303"/>
        <v>18</v>
      </c>
      <c r="I1327" s="80">
        <v>1001.82</v>
      </c>
      <c r="J1327" s="80">
        <f>'Fator aplicado no salr'!$I$33*I1327</f>
        <v>885.63293078118068</v>
      </c>
      <c r="K1327" s="79">
        <f t="shared" si="304"/>
        <v>18</v>
      </c>
      <c r="L1327" s="92">
        <f t="shared" si="305"/>
        <v>0.35034379112920383</v>
      </c>
      <c r="M1327" s="79">
        <f t="shared" si="306"/>
        <v>70</v>
      </c>
      <c r="N1327" s="79">
        <f>VLOOKUP(D1327,'IBGE 2014'!$A$9:$I$120,3,0)/VLOOKUP(C1327,'IBGE 2014'!$A$9:$I$120,3,0)</f>
        <v>0.7953795781575006</v>
      </c>
      <c r="O1327" s="79">
        <f>VLOOKUP(D1327,'IBGE 2014'!$A$9:$I$120,6,0)</f>
        <v>9.1340168195096396</v>
      </c>
      <c r="P1327" s="80">
        <f t="shared" si="307"/>
        <v>29304.05881006263</v>
      </c>
      <c r="Q1327" s="80">
        <f t="shared" si="308"/>
        <v>50401.564200000008</v>
      </c>
      <c r="R1327" s="80">
        <f t="shared" si="309"/>
        <v>-21097.505389937378</v>
      </c>
      <c r="S1327" s="80">
        <f t="shared" si="310"/>
        <v>17</v>
      </c>
      <c r="T1327" s="80">
        <f t="shared" si="311"/>
        <v>0.37136441859695613</v>
      </c>
      <c r="U1327" s="80">
        <f>VLOOKUP(D1327,'IBGE 2014'!$A$9:$I$120,3,0)/VLOOKUP(C1327+1,'IBGE 2014'!$A$9:$I$120,3,0)</f>
        <v>0.80044023808591946</v>
      </c>
      <c r="V1327" s="80">
        <f t="shared" si="312"/>
        <v>31259.93847749443</v>
      </c>
      <c r="W1327" s="80">
        <f t="shared" si="313"/>
        <v>47601.477300000006</v>
      </c>
      <c r="X1327" s="80">
        <f t="shared" si="314"/>
        <v>-16341.538822505576</v>
      </c>
      <c r="Y1327" s="120"/>
    </row>
    <row r="1328" spans="1:25">
      <c r="A1328" s="77">
        <v>1316</v>
      </c>
      <c r="B1328" s="79">
        <v>1</v>
      </c>
      <c r="C1328" s="78">
        <v>30</v>
      </c>
      <c r="D1328" s="78">
        <f t="shared" si="300"/>
        <v>60</v>
      </c>
      <c r="E1328" s="79">
        <f t="shared" si="301"/>
        <v>65</v>
      </c>
      <c r="F1328" s="79">
        <v>5</v>
      </c>
      <c r="G1328" s="79">
        <f t="shared" si="302"/>
        <v>30</v>
      </c>
      <c r="H1328" s="79">
        <f t="shared" si="303"/>
        <v>30</v>
      </c>
      <c r="I1328" s="80">
        <v>1049.52</v>
      </c>
      <c r="J1328" s="80">
        <f>'Fator aplicado no salr'!$I$33*I1328</f>
        <v>927.80087591929157</v>
      </c>
      <c r="K1328" s="79">
        <f t="shared" si="304"/>
        <v>30</v>
      </c>
      <c r="L1328" s="92">
        <f t="shared" si="305"/>
        <v>0.1741101309106339</v>
      </c>
      <c r="M1328" s="79">
        <f t="shared" si="306"/>
        <v>60</v>
      </c>
      <c r="N1328" s="79">
        <f>VLOOKUP(D1328,'IBGE 2014'!$A$9:$I$120,3,0)/VLOOKUP(C1328,'IBGE 2014'!$A$9:$I$120,3,0)</f>
        <v>0.87331239096249591</v>
      </c>
      <c r="O1328" s="79">
        <f>VLOOKUP(D1328,'IBGE 2014'!$A$9:$I$120,6,0)</f>
        <v>11.482229001501651</v>
      </c>
      <c r="P1328" s="80">
        <f t="shared" si="307"/>
        <v>21058.042551230323</v>
      </c>
      <c r="Q1328" s="80">
        <f t="shared" si="308"/>
        <v>88002.251999999993</v>
      </c>
      <c r="R1328" s="80">
        <f t="shared" si="309"/>
        <v>-66944.209448769674</v>
      </c>
      <c r="S1328" s="80">
        <f t="shared" si="310"/>
        <v>29</v>
      </c>
      <c r="T1328" s="80">
        <f t="shared" si="311"/>
        <v>0.18455673876527198</v>
      </c>
      <c r="U1328" s="80">
        <f>VLOOKUP(D1328,'IBGE 2014'!$A$9:$I$120,3,0)/VLOOKUP(C1328+1,'IBGE 2014'!$A$9:$I$120,3,0)</f>
        <v>0.87485907981363831</v>
      </c>
      <c r="V1328" s="80">
        <f t="shared" si="312"/>
        <v>22361.057869871885</v>
      </c>
      <c r="W1328" s="80">
        <f t="shared" si="313"/>
        <v>85068.843599999993</v>
      </c>
      <c r="X1328" s="80">
        <f t="shared" si="314"/>
        <v>-62707.785730128104</v>
      </c>
      <c r="Y1328" s="120"/>
    </row>
    <row r="1329" spans="1:25">
      <c r="A1329" s="77">
        <v>1317</v>
      </c>
      <c r="B1329" s="79">
        <v>2</v>
      </c>
      <c r="C1329" s="78">
        <v>47</v>
      </c>
      <c r="D1329" s="78">
        <f t="shared" si="300"/>
        <v>70</v>
      </c>
      <c r="E1329" s="79">
        <f t="shared" si="301"/>
        <v>60</v>
      </c>
      <c r="F1329" s="79">
        <v>5</v>
      </c>
      <c r="G1329" s="79">
        <f t="shared" si="302"/>
        <v>25</v>
      </c>
      <c r="H1329" s="79">
        <f t="shared" si="303"/>
        <v>23</v>
      </c>
      <c r="I1329" s="80">
        <v>1001.82</v>
      </c>
      <c r="J1329" s="80">
        <f>'Fator aplicado no salr'!$I$33*I1329</f>
        <v>885.63293078118068</v>
      </c>
      <c r="K1329" s="79">
        <f t="shared" si="304"/>
        <v>23</v>
      </c>
      <c r="L1329" s="92">
        <f t="shared" si="305"/>
        <v>0.26179726123417624</v>
      </c>
      <c r="M1329" s="79">
        <f t="shared" si="306"/>
        <v>70</v>
      </c>
      <c r="N1329" s="79">
        <f>VLOOKUP(D1329,'IBGE 2014'!$A$9:$I$120,3,0)/VLOOKUP(C1329,'IBGE 2014'!$A$9:$I$120,3,0)</f>
        <v>0.77529075218081067</v>
      </c>
      <c r="O1329" s="79">
        <f>VLOOKUP(D1329,'IBGE 2014'!$A$9:$I$120,6,0)</f>
        <v>9.1340168195096396</v>
      </c>
      <c r="P1329" s="80">
        <f t="shared" si="307"/>
        <v>21344.629392784209</v>
      </c>
      <c r="Q1329" s="80">
        <f t="shared" si="308"/>
        <v>64401.998700000004</v>
      </c>
      <c r="R1329" s="80">
        <f t="shared" si="309"/>
        <v>-43057.369307215791</v>
      </c>
      <c r="S1329" s="80">
        <f t="shared" si="310"/>
        <v>22</v>
      </c>
      <c r="T1329" s="80">
        <f t="shared" si="311"/>
        <v>0.27750509690822689</v>
      </c>
      <c r="U1329" s="80">
        <f>VLOOKUP(D1329,'IBGE 2014'!$A$9:$I$120,3,0)/VLOOKUP(C1329+1,'IBGE 2014'!$A$9:$I$120,3,0)</f>
        <v>0.77870096266895816</v>
      </c>
      <c r="V1329" s="80">
        <f t="shared" si="312"/>
        <v>22724.827316426843</v>
      </c>
      <c r="W1329" s="80">
        <f t="shared" si="313"/>
        <v>61601.911800000002</v>
      </c>
      <c r="X1329" s="80">
        <f t="shared" si="314"/>
        <v>-38877.084483573155</v>
      </c>
      <c r="Y1329" s="120"/>
    </row>
    <row r="1330" spans="1:25">
      <c r="A1330" s="77">
        <v>1318</v>
      </c>
      <c r="B1330" s="79">
        <v>1</v>
      </c>
      <c r="C1330" s="78">
        <v>46</v>
      </c>
      <c r="D1330" s="78">
        <f t="shared" si="300"/>
        <v>70</v>
      </c>
      <c r="E1330" s="79">
        <f t="shared" si="301"/>
        <v>65</v>
      </c>
      <c r="F1330" s="79">
        <v>5</v>
      </c>
      <c r="G1330" s="79">
        <f t="shared" si="302"/>
        <v>30</v>
      </c>
      <c r="H1330" s="79">
        <f t="shared" si="303"/>
        <v>24</v>
      </c>
      <c r="I1330" s="80">
        <v>1101.8699999999999</v>
      </c>
      <c r="J1330" s="80">
        <f>'Fator aplicado no salr'!$I$33*I1330</f>
        <v>974.07953269036295</v>
      </c>
      <c r="K1330" s="79">
        <f t="shared" si="304"/>
        <v>24</v>
      </c>
      <c r="L1330" s="92">
        <f t="shared" si="305"/>
        <v>0.24697854833412852</v>
      </c>
      <c r="M1330" s="79">
        <f t="shared" si="306"/>
        <v>70</v>
      </c>
      <c r="N1330" s="79">
        <f>VLOOKUP(D1330,'IBGE 2014'!$A$9:$I$120,3,0)/VLOOKUP(C1330,'IBGE 2014'!$A$9:$I$120,3,0)</f>
        <v>0.77214104728714072</v>
      </c>
      <c r="O1330" s="79">
        <f>VLOOKUP(D1330,'IBGE 2014'!$A$9:$I$120,6,0)</f>
        <v>9.1340168195096396</v>
      </c>
      <c r="P1330" s="80">
        <f t="shared" si="307"/>
        <v>22057.457510929016</v>
      </c>
      <c r="Q1330" s="80">
        <f t="shared" si="308"/>
        <v>73913.439599999983</v>
      </c>
      <c r="R1330" s="80">
        <f t="shared" si="309"/>
        <v>-51855.982089070967</v>
      </c>
      <c r="S1330" s="80">
        <f t="shared" si="310"/>
        <v>23</v>
      </c>
      <c r="T1330" s="80">
        <f t="shared" si="311"/>
        <v>0.26179726123417624</v>
      </c>
      <c r="U1330" s="80">
        <f>VLOOKUP(D1330,'IBGE 2014'!$A$9:$I$120,3,0)/VLOOKUP(C1330+1,'IBGE 2014'!$A$9:$I$120,3,0)</f>
        <v>0.77529075218081067</v>
      </c>
      <c r="V1330" s="80">
        <f t="shared" si="312"/>
        <v>23476.27995950084</v>
      </c>
      <c r="W1330" s="80">
        <f t="shared" si="313"/>
        <v>70833.712949999986</v>
      </c>
      <c r="X1330" s="80">
        <f t="shared" si="314"/>
        <v>-47357.432990499146</v>
      </c>
      <c r="Y1330" s="120"/>
    </row>
    <row r="1331" spans="1:25">
      <c r="A1331" s="77">
        <v>1319</v>
      </c>
      <c r="B1331" s="79">
        <v>1</v>
      </c>
      <c r="C1331" s="78">
        <v>42</v>
      </c>
      <c r="D1331" s="78">
        <f t="shared" si="300"/>
        <v>70</v>
      </c>
      <c r="E1331" s="79">
        <f t="shared" si="301"/>
        <v>65</v>
      </c>
      <c r="F1331" s="79">
        <v>5</v>
      </c>
      <c r="G1331" s="79">
        <f t="shared" si="302"/>
        <v>30</v>
      </c>
      <c r="H1331" s="79">
        <f t="shared" si="303"/>
        <v>28</v>
      </c>
      <c r="I1331" s="80">
        <v>11257.2</v>
      </c>
      <c r="J1331" s="80">
        <f>'Fator aplicado no salr'!$I$33*I1331</f>
        <v>9951.6350525941871</v>
      </c>
      <c r="K1331" s="79">
        <f t="shared" si="304"/>
        <v>28</v>
      </c>
      <c r="L1331" s="92">
        <f t="shared" si="305"/>
        <v>0.19563014309118829</v>
      </c>
      <c r="M1331" s="79">
        <f t="shared" si="306"/>
        <v>70</v>
      </c>
      <c r="N1331" s="79">
        <f>VLOOKUP(D1331,'IBGE 2014'!$A$9:$I$120,3,0)/VLOOKUP(C1331,'IBGE 2014'!$A$9:$I$120,3,0)</f>
        <v>0.76175627933743351</v>
      </c>
      <c r="O1331" s="79">
        <f>VLOOKUP(D1331,'IBGE 2014'!$A$9:$I$120,6,0)</f>
        <v>9.1340168195096396</v>
      </c>
      <c r="P1331" s="80">
        <f t="shared" si="307"/>
        <v>176096.78046103782</v>
      </c>
      <c r="Q1331" s="80">
        <f t="shared" si="308"/>
        <v>888992.75269411958</v>
      </c>
      <c r="R1331" s="80">
        <f t="shared" si="309"/>
        <v>-712895.9722330817</v>
      </c>
      <c r="S1331" s="80">
        <f t="shared" si="310"/>
        <v>27</v>
      </c>
      <c r="T1331" s="80">
        <f t="shared" si="311"/>
        <v>0.20736795167665964</v>
      </c>
      <c r="U1331" s="80">
        <f>VLOOKUP(D1331,'IBGE 2014'!$A$9:$I$120,3,0)/VLOOKUP(C1331+1,'IBGE 2014'!$A$9:$I$120,3,0)</f>
        <v>0.764061720155367</v>
      </c>
      <c r="V1331" s="80">
        <f t="shared" si="312"/>
        <v>187227.5180409491</v>
      </c>
      <c r="W1331" s="80">
        <f t="shared" si="313"/>
        <v>858034.81382643117</v>
      </c>
      <c r="X1331" s="80">
        <f t="shared" si="314"/>
        <v>-670807.29578548204</v>
      </c>
      <c r="Y1331" s="120"/>
    </row>
    <row r="1332" spans="1:25">
      <c r="A1332" s="77">
        <v>1320</v>
      </c>
      <c r="B1332" s="79">
        <v>2</v>
      </c>
      <c r="C1332" s="78">
        <v>33</v>
      </c>
      <c r="D1332" s="78">
        <f t="shared" si="300"/>
        <v>58</v>
      </c>
      <c r="E1332" s="79">
        <f t="shared" si="301"/>
        <v>60</v>
      </c>
      <c r="F1332" s="79">
        <v>5</v>
      </c>
      <c r="G1332" s="79">
        <f t="shared" si="302"/>
        <v>25</v>
      </c>
      <c r="H1332" s="79">
        <f t="shared" si="303"/>
        <v>25</v>
      </c>
      <c r="I1332" s="80">
        <v>954</v>
      </c>
      <c r="J1332" s="80">
        <f>'Fator aplicado no salr'!$I$33*I1332</f>
        <v>843.35890276221915</v>
      </c>
      <c r="K1332" s="79">
        <f t="shared" si="304"/>
        <v>25</v>
      </c>
      <c r="L1332" s="92">
        <f t="shared" si="305"/>
        <v>0.23299863050389483</v>
      </c>
      <c r="M1332" s="79">
        <f t="shared" si="306"/>
        <v>58</v>
      </c>
      <c r="N1332" s="79">
        <f>VLOOKUP(D1332,'IBGE 2014'!$A$9:$I$120,3,0)/VLOOKUP(C1332,'IBGE 2014'!$A$9:$I$120,3,0)</f>
        <v>0.8959781582834917</v>
      </c>
      <c r="O1332" s="79">
        <f>VLOOKUP(D1332,'IBGE 2014'!$A$9:$I$120,6,0)</f>
        <v>11.890960856490537</v>
      </c>
      <c r="P1332" s="80">
        <f t="shared" si="307"/>
        <v>27215.951777944181</v>
      </c>
      <c r="Q1332" s="80">
        <f t="shared" si="308"/>
        <v>66660.75</v>
      </c>
      <c r="R1332" s="80">
        <f t="shared" si="309"/>
        <v>-39444.798222055819</v>
      </c>
      <c r="S1332" s="80">
        <f t="shared" si="310"/>
        <v>24</v>
      </c>
      <c r="T1332" s="80">
        <f t="shared" si="311"/>
        <v>0.24697854833412852</v>
      </c>
      <c r="U1332" s="80">
        <f>VLOOKUP(D1332,'IBGE 2014'!$A$9:$I$120,3,0)/VLOOKUP(C1332+1,'IBGE 2014'!$A$9:$I$120,3,0)</f>
        <v>0.897713175076848</v>
      </c>
      <c r="V1332" s="80">
        <f t="shared" si="312"/>
        <v>28904.773350648346</v>
      </c>
      <c r="W1332" s="80">
        <f t="shared" si="313"/>
        <v>63994.319999999992</v>
      </c>
      <c r="X1332" s="80">
        <f t="shared" si="314"/>
        <v>-35089.546649351643</v>
      </c>
      <c r="Y1332" s="120"/>
    </row>
    <row r="1333" spans="1:25">
      <c r="A1333" s="77">
        <v>1321</v>
      </c>
      <c r="B1333" s="79">
        <v>1</v>
      </c>
      <c r="C1333" s="78">
        <v>57</v>
      </c>
      <c r="D1333" s="78">
        <f t="shared" si="300"/>
        <v>70</v>
      </c>
      <c r="E1333" s="79">
        <f t="shared" si="301"/>
        <v>65</v>
      </c>
      <c r="F1333" s="79">
        <v>5</v>
      </c>
      <c r="G1333" s="79">
        <f t="shared" si="302"/>
        <v>30</v>
      </c>
      <c r="H1333" s="79">
        <f t="shared" si="303"/>
        <v>13</v>
      </c>
      <c r="I1333" s="80">
        <v>1269.77</v>
      </c>
      <c r="J1333" s="80">
        <f>'Fator aplicado no salr'!$I$33*I1333</f>
        <v>1122.5071634804854</v>
      </c>
      <c r="K1333" s="79">
        <f t="shared" si="304"/>
        <v>13</v>
      </c>
      <c r="L1333" s="92">
        <f t="shared" si="305"/>
        <v>0.46883902224245294</v>
      </c>
      <c r="M1333" s="79">
        <f t="shared" si="306"/>
        <v>70</v>
      </c>
      <c r="N1333" s="79">
        <f>VLOOKUP(D1333,'IBGE 2014'!$A$9:$I$120,3,0)/VLOOKUP(C1333,'IBGE 2014'!$A$9:$I$120,3,0)</f>
        <v>0.82519692570489089</v>
      </c>
      <c r="O1333" s="79">
        <f>VLOOKUP(D1333,'IBGE 2014'!$A$9:$I$120,6,0)</f>
        <v>9.1340168195096396</v>
      </c>
      <c r="P1333" s="80">
        <f t="shared" si="307"/>
        <v>51567.447296219994</v>
      </c>
      <c r="Q1333" s="80">
        <f t="shared" si="308"/>
        <v>46137.092949999991</v>
      </c>
      <c r="R1333" s="80">
        <f t="shared" si="309"/>
        <v>5430.3543462200032</v>
      </c>
      <c r="S1333" s="80">
        <f t="shared" si="310"/>
        <v>12</v>
      </c>
      <c r="T1333" s="80">
        <f t="shared" si="311"/>
        <v>0.49696936357700011</v>
      </c>
      <c r="U1333" s="80">
        <f>VLOOKUP(D1333,'IBGE 2014'!$A$9:$I$120,3,0)/VLOOKUP(C1333+1,'IBGE 2014'!$A$9:$I$120,3,0)</f>
        <v>0.83272330052410848</v>
      </c>
      <c r="V1333" s="80">
        <f t="shared" si="312"/>
        <v>55160.045304284431</v>
      </c>
      <c r="W1333" s="80">
        <f t="shared" si="313"/>
        <v>42588.085799999993</v>
      </c>
      <c r="X1333" s="80">
        <f t="shared" si="314"/>
        <v>12571.959504284438</v>
      </c>
      <c r="Y1333" s="120"/>
    </row>
    <row r="1334" spans="1:25">
      <c r="A1334" s="77">
        <v>1322</v>
      </c>
      <c r="B1334" s="79">
        <v>2</v>
      </c>
      <c r="C1334" s="78">
        <v>41</v>
      </c>
      <c r="D1334" s="78">
        <f t="shared" si="300"/>
        <v>60</v>
      </c>
      <c r="E1334" s="79">
        <f t="shared" si="301"/>
        <v>60</v>
      </c>
      <c r="F1334" s="79">
        <v>6</v>
      </c>
      <c r="G1334" s="79">
        <f t="shared" si="302"/>
        <v>24</v>
      </c>
      <c r="H1334" s="79">
        <f t="shared" si="303"/>
        <v>19</v>
      </c>
      <c r="I1334" s="80">
        <v>1269.77</v>
      </c>
      <c r="J1334" s="80">
        <f>'Fator aplicado no salr'!$I$33*I1334</f>
        <v>1122.5071634804854</v>
      </c>
      <c r="K1334" s="79">
        <f t="shared" si="304"/>
        <v>19</v>
      </c>
      <c r="L1334" s="92">
        <f t="shared" si="305"/>
        <v>0.33051301049924886</v>
      </c>
      <c r="M1334" s="79">
        <f t="shared" si="306"/>
        <v>60</v>
      </c>
      <c r="N1334" s="79">
        <f>VLOOKUP(D1334,'IBGE 2014'!$A$9:$I$120,3,0)/VLOOKUP(C1334,'IBGE 2014'!$A$9:$I$120,3,0)</f>
        <v>0.8939954596892854</v>
      </c>
      <c r="O1334" s="79">
        <f>VLOOKUP(D1334,'IBGE 2014'!$A$9:$I$120,6,0)</f>
        <v>11.482229001501651</v>
      </c>
      <c r="P1334" s="80">
        <f t="shared" si="307"/>
        <v>49508.817197229182</v>
      </c>
      <c r="Q1334" s="80">
        <f t="shared" si="308"/>
        <v>67431.135849999991</v>
      </c>
      <c r="R1334" s="80">
        <f t="shared" si="309"/>
        <v>-17922.318652770809</v>
      </c>
      <c r="S1334" s="80">
        <f t="shared" si="310"/>
        <v>18</v>
      </c>
      <c r="T1334" s="80">
        <f t="shared" si="311"/>
        <v>0.35034379112920383</v>
      </c>
      <c r="U1334" s="80">
        <f>VLOOKUP(D1334,'IBGE 2014'!$A$9:$I$120,3,0)/VLOOKUP(C1334+1,'IBGE 2014'!$A$9:$I$120,3,0)</f>
        <v>0.89652605914239569</v>
      </c>
      <c r="V1334" s="80">
        <f t="shared" si="312"/>
        <v>52627.897548230721</v>
      </c>
      <c r="W1334" s="80">
        <f t="shared" si="313"/>
        <v>63882.128699999987</v>
      </c>
      <c r="X1334" s="80">
        <f t="shared" si="314"/>
        <v>-11254.231151769265</v>
      </c>
      <c r="Y1334" s="120"/>
    </row>
    <row r="1335" spans="1:25">
      <c r="A1335" s="77">
        <v>1323</v>
      </c>
      <c r="B1335" s="79">
        <v>1</v>
      </c>
      <c r="C1335" s="78">
        <v>39</v>
      </c>
      <c r="D1335" s="78">
        <f t="shared" si="300"/>
        <v>65</v>
      </c>
      <c r="E1335" s="79">
        <f t="shared" si="301"/>
        <v>65</v>
      </c>
      <c r="F1335" s="79">
        <v>5</v>
      </c>
      <c r="G1335" s="79">
        <f t="shared" si="302"/>
        <v>30</v>
      </c>
      <c r="H1335" s="79">
        <f t="shared" si="303"/>
        <v>26</v>
      </c>
      <c r="I1335" s="80">
        <v>1259.28</v>
      </c>
      <c r="J1335" s="80">
        <f>'Fator aplicado no salr'!$I$33*I1335</f>
        <v>1113.2337516461291</v>
      </c>
      <c r="K1335" s="79">
        <f t="shared" si="304"/>
        <v>26</v>
      </c>
      <c r="L1335" s="92">
        <f t="shared" si="305"/>
        <v>0.21981002877725925</v>
      </c>
      <c r="M1335" s="79">
        <f t="shared" si="306"/>
        <v>65</v>
      </c>
      <c r="N1335" s="79">
        <f>VLOOKUP(D1335,'IBGE 2014'!$A$9:$I$120,3,0)/VLOOKUP(C1335,'IBGE 2014'!$A$9:$I$120,3,0)</f>
        <v>0.83323375827918489</v>
      </c>
      <c r="O1335" s="79">
        <f>VLOOKUP(D1335,'IBGE 2014'!$A$9:$I$120,6,0)</f>
        <v>10.361611814973374</v>
      </c>
      <c r="P1335" s="80">
        <f t="shared" si="307"/>
        <v>27464.480929089048</v>
      </c>
      <c r="Q1335" s="80">
        <f t="shared" si="308"/>
        <v>91511.877600000007</v>
      </c>
      <c r="R1335" s="80">
        <f t="shared" si="309"/>
        <v>-64047.396670910959</v>
      </c>
      <c r="S1335" s="80">
        <f t="shared" si="310"/>
        <v>25</v>
      </c>
      <c r="T1335" s="80">
        <f t="shared" si="311"/>
        <v>0.23299863050389483</v>
      </c>
      <c r="U1335" s="80">
        <f>VLOOKUP(D1335,'IBGE 2014'!$A$9:$I$120,3,0)/VLOOKUP(C1335+1,'IBGE 2014'!$A$9:$I$120,3,0)</f>
        <v>0.83532461266945157</v>
      </c>
      <c r="V1335" s="80">
        <f t="shared" si="312"/>
        <v>29185.402135094795</v>
      </c>
      <c r="W1335" s="80">
        <f t="shared" si="313"/>
        <v>87992.19</v>
      </c>
      <c r="X1335" s="80">
        <f t="shared" si="314"/>
        <v>-58806.787864905207</v>
      </c>
      <c r="Y1335" s="120"/>
    </row>
    <row r="1336" spans="1:25">
      <c r="A1336" s="77">
        <v>1324</v>
      </c>
      <c r="B1336" s="79">
        <v>1</v>
      </c>
      <c r="C1336" s="78">
        <v>43</v>
      </c>
      <c r="D1336" s="78">
        <f t="shared" si="300"/>
        <v>70</v>
      </c>
      <c r="E1336" s="79">
        <f t="shared" si="301"/>
        <v>65</v>
      </c>
      <c r="F1336" s="79">
        <v>5</v>
      </c>
      <c r="G1336" s="79">
        <f t="shared" si="302"/>
        <v>30</v>
      </c>
      <c r="H1336" s="79">
        <f t="shared" si="303"/>
        <v>27</v>
      </c>
      <c r="I1336" s="80">
        <v>1259.28</v>
      </c>
      <c r="J1336" s="80">
        <f>'Fator aplicado no salr'!$I$33*I1336</f>
        <v>1113.2337516461291</v>
      </c>
      <c r="K1336" s="79">
        <f t="shared" si="304"/>
        <v>27</v>
      </c>
      <c r="L1336" s="92">
        <f t="shared" si="305"/>
        <v>0.20736795167665964</v>
      </c>
      <c r="M1336" s="79">
        <f t="shared" si="306"/>
        <v>70</v>
      </c>
      <c r="N1336" s="79">
        <f>VLOOKUP(D1336,'IBGE 2014'!$A$9:$I$120,3,0)/VLOOKUP(C1336,'IBGE 2014'!$A$9:$I$120,3,0)</f>
        <v>0.764061720155367</v>
      </c>
      <c r="O1336" s="79">
        <f>VLOOKUP(D1336,'IBGE 2014'!$A$9:$I$120,6,0)</f>
        <v>9.1340168195096396</v>
      </c>
      <c r="P1336" s="80">
        <f t="shared" si="307"/>
        <v>20944.095238479043</v>
      </c>
      <c r="Q1336" s="80">
        <f t="shared" si="308"/>
        <v>95031.565200000012</v>
      </c>
      <c r="R1336" s="80">
        <f t="shared" si="309"/>
        <v>-74087.469961520968</v>
      </c>
      <c r="S1336" s="80">
        <f t="shared" si="310"/>
        <v>26</v>
      </c>
      <c r="T1336" s="80">
        <f t="shared" si="311"/>
        <v>0.21981002877725925</v>
      </c>
      <c r="U1336" s="80">
        <f>VLOOKUP(D1336,'IBGE 2014'!$A$9:$I$120,3,0)/VLOOKUP(C1336+1,'IBGE 2014'!$A$9:$I$120,3,0)</f>
        <v>0.76654613465184984</v>
      </c>
      <c r="V1336" s="80">
        <f t="shared" si="312"/>
        <v>22272.928632396386</v>
      </c>
      <c r="W1336" s="80">
        <f t="shared" si="313"/>
        <v>91511.877600000007</v>
      </c>
      <c r="X1336" s="80">
        <f t="shared" si="314"/>
        <v>-69238.948967603617</v>
      </c>
      <c r="Y1336" s="120"/>
    </row>
    <row r="1337" spans="1:25">
      <c r="A1337" s="77">
        <v>1325</v>
      </c>
      <c r="B1337" s="79">
        <v>1</v>
      </c>
      <c r="C1337" s="78">
        <v>31</v>
      </c>
      <c r="D1337" s="78">
        <f t="shared" si="300"/>
        <v>61</v>
      </c>
      <c r="E1337" s="79">
        <f t="shared" si="301"/>
        <v>65</v>
      </c>
      <c r="F1337" s="79">
        <v>5</v>
      </c>
      <c r="G1337" s="79">
        <f t="shared" si="302"/>
        <v>30</v>
      </c>
      <c r="H1337" s="79">
        <f t="shared" si="303"/>
        <v>30</v>
      </c>
      <c r="I1337" s="80">
        <v>1259.28</v>
      </c>
      <c r="J1337" s="80">
        <f>'Fator aplicado no salr'!$I$33*I1337</f>
        <v>1113.2337516461291</v>
      </c>
      <c r="K1337" s="79">
        <f t="shared" si="304"/>
        <v>30</v>
      </c>
      <c r="L1337" s="92">
        <f t="shared" si="305"/>
        <v>0.1741101309106339</v>
      </c>
      <c r="M1337" s="79">
        <f t="shared" si="306"/>
        <v>61</v>
      </c>
      <c r="N1337" s="79">
        <f>VLOOKUP(D1337,'IBGE 2014'!$A$9:$I$120,3,0)/VLOOKUP(C1337,'IBGE 2014'!$A$9:$I$120,3,0)</f>
        <v>0.86514019417807453</v>
      </c>
      <c r="O1337" s="79">
        <f>VLOOKUP(D1337,'IBGE 2014'!$A$9:$I$120,6,0)</f>
        <v>11.26894206432668</v>
      </c>
      <c r="P1337" s="80">
        <f t="shared" si="307"/>
        <v>24565.374831011432</v>
      </c>
      <c r="Q1337" s="80">
        <f t="shared" si="308"/>
        <v>105590.62800000001</v>
      </c>
      <c r="R1337" s="80">
        <f t="shared" si="309"/>
        <v>-81025.25316898858</v>
      </c>
      <c r="S1337" s="80">
        <f t="shared" si="310"/>
        <v>29</v>
      </c>
      <c r="T1337" s="80">
        <f t="shared" si="311"/>
        <v>0.18455673876527198</v>
      </c>
      <c r="U1337" s="80">
        <f>VLOOKUP(D1337,'IBGE 2014'!$A$9:$I$120,3,0)/VLOOKUP(C1337+1,'IBGE 2014'!$A$9:$I$120,3,0)</f>
        <v>0.86671816855699424</v>
      </c>
      <c r="V1337" s="80">
        <f t="shared" si="312"/>
        <v>26086.791755062004</v>
      </c>
      <c r="W1337" s="80">
        <f t="shared" si="313"/>
        <v>102070.94040000001</v>
      </c>
      <c r="X1337" s="80">
        <f t="shared" si="314"/>
        <v>-75984.148644938003</v>
      </c>
      <c r="Y1337" s="120"/>
    </row>
    <row r="1338" spans="1:25">
      <c r="A1338" s="77">
        <v>1326</v>
      </c>
      <c r="B1338" s="79">
        <v>1</v>
      </c>
      <c r="C1338" s="78">
        <v>38</v>
      </c>
      <c r="D1338" s="78">
        <f t="shared" si="300"/>
        <v>65</v>
      </c>
      <c r="E1338" s="79">
        <f t="shared" si="301"/>
        <v>65</v>
      </c>
      <c r="F1338" s="79">
        <v>5</v>
      </c>
      <c r="G1338" s="79">
        <f t="shared" si="302"/>
        <v>30</v>
      </c>
      <c r="H1338" s="79">
        <f t="shared" si="303"/>
        <v>27</v>
      </c>
      <c r="I1338" s="80">
        <v>1259.28</v>
      </c>
      <c r="J1338" s="80">
        <f>'Fator aplicado no salr'!$I$33*I1338</f>
        <v>1113.2337516461291</v>
      </c>
      <c r="K1338" s="79">
        <f t="shared" si="304"/>
        <v>27</v>
      </c>
      <c r="L1338" s="92">
        <f t="shared" si="305"/>
        <v>0.20736795167665964</v>
      </c>
      <c r="M1338" s="79">
        <f t="shared" si="306"/>
        <v>65</v>
      </c>
      <c r="N1338" s="79">
        <f>VLOOKUP(D1338,'IBGE 2014'!$A$9:$I$120,3,0)/VLOOKUP(C1338,'IBGE 2014'!$A$9:$I$120,3,0)</f>
        <v>0.83126079529714858</v>
      </c>
      <c r="O1338" s="79">
        <f>VLOOKUP(D1338,'IBGE 2014'!$A$9:$I$120,6,0)</f>
        <v>10.361611814973374</v>
      </c>
      <c r="P1338" s="80">
        <f t="shared" si="307"/>
        <v>25848.537239097604</v>
      </c>
      <c r="Q1338" s="80">
        <f t="shared" si="308"/>
        <v>95031.565200000012</v>
      </c>
      <c r="R1338" s="80">
        <f t="shared" si="309"/>
        <v>-69183.0279609024</v>
      </c>
      <c r="S1338" s="80">
        <f t="shared" si="310"/>
        <v>26</v>
      </c>
      <c r="T1338" s="80">
        <f t="shared" si="311"/>
        <v>0.21981002877725925</v>
      </c>
      <c r="U1338" s="80">
        <f>VLOOKUP(D1338,'IBGE 2014'!$A$9:$I$120,3,0)/VLOOKUP(C1338+1,'IBGE 2014'!$A$9:$I$120,3,0)</f>
        <v>0.83323375827918489</v>
      </c>
      <c r="V1338" s="80">
        <f t="shared" si="312"/>
        <v>27464.480929089052</v>
      </c>
      <c r="W1338" s="80">
        <f t="shared" si="313"/>
        <v>91511.877600000007</v>
      </c>
      <c r="X1338" s="80">
        <f t="shared" si="314"/>
        <v>-64047.396670910952</v>
      </c>
      <c r="Y1338" s="120"/>
    </row>
    <row r="1339" spans="1:25">
      <c r="A1339" s="77">
        <v>1327</v>
      </c>
      <c r="B1339" s="79">
        <v>1</v>
      </c>
      <c r="C1339" s="78">
        <v>34</v>
      </c>
      <c r="D1339" s="78">
        <f t="shared" si="300"/>
        <v>64</v>
      </c>
      <c r="E1339" s="79">
        <f t="shared" si="301"/>
        <v>65</v>
      </c>
      <c r="F1339" s="79">
        <v>5</v>
      </c>
      <c r="G1339" s="79">
        <f t="shared" si="302"/>
        <v>30</v>
      </c>
      <c r="H1339" s="79">
        <f t="shared" si="303"/>
        <v>30</v>
      </c>
      <c r="I1339" s="80">
        <v>1259.28</v>
      </c>
      <c r="J1339" s="80">
        <f>'Fator aplicado no salr'!$I$33*I1339</f>
        <v>1113.2337516461291</v>
      </c>
      <c r="K1339" s="79">
        <f t="shared" si="304"/>
        <v>30</v>
      </c>
      <c r="L1339" s="92">
        <f t="shared" si="305"/>
        <v>0.1741101309106339</v>
      </c>
      <c r="M1339" s="79">
        <f t="shared" si="306"/>
        <v>64</v>
      </c>
      <c r="N1339" s="79">
        <f>VLOOKUP(D1339,'IBGE 2014'!$A$9:$I$120,3,0)/VLOOKUP(C1339,'IBGE 2014'!$A$9:$I$120,3,0)</f>
        <v>0.83683254098529347</v>
      </c>
      <c r="O1339" s="79">
        <f>VLOOKUP(D1339,'IBGE 2014'!$A$9:$I$120,6,0)</f>
        <v>10.595687644814832</v>
      </c>
      <c r="P1339" s="80">
        <f t="shared" si="307"/>
        <v>22341.970098573951</v>
      </c>
      <c r="Q1339" s="80">
        <f t="shared" si="308"/>
        <v>105590.62800000001</v>
      </c>
      <c r="R1339" s="80">
        <f t="shared" si="309"/>
        <v>-83248.657901426064</v>
      </c>
      <c r="S1339" s="80">
        <f t="shared" si="310"/>
        <v>29</v>
      </c>
      <c r="T1339" s="80">
        <f t="shared" si="311"/>
        <v>0.18455673876527198</v>
      </c>
      <c r="U1339" s="80">
        <f>VLOOKUP(D1339,'IBGE 2014'!$A$9:$I$120,3,0)/VLOOKUP(C1339+1,'IBGE 2014'!$A$9:$I$120,3,0)</f>
        <v>0.83850448420531443</v>
      </c>
      <c r="V1339" s="80">
        <f t="shared" si="312"/>
        <v>23729.804552142068</v>
      </c>
      <c r="W1339" s="80">
        <f t="shared" si="313"/>
        <v>102070.94040000001</v>
      </c>
      <c r="X1339" s="80">
        <f t="shared" si="314"/>
        <v>-78341.135847857935</v>
      </c>
      <c r="Y1339" s="120"/>
    </row>
    <row r="1340" spans="1:25">
      <c r="A1340" s="77">
        <v>1328</v>
      </c>
      <c r="B1340" s="79">
        <v>1</v>
      </c>
      <c r="C1340" s="78">
        <v>41</v>
      </c>
      <c r="D1340" s="78">
        <f t="shared" si="300"/>
        <v>70</v>
      </c>
      <c r="E1340" s="79">
        <f t="shared" si="301"/>
        <v>65</v>
      </c>
      <c r="F1340" s="79">
        <v>5</v>
      </c>
      <c r="G1340" s="79">
        <f t="shared" si="302"/>
        <v>30</v>
      </c>
      <c r="H1340" s="79">
        <f t="shared" si="303"/>
        <v>29</v>
      </c>
      <c r="I1340" s="80">
        <v>1259.28</v>
      </c>
      <c r="J1340" s="80">
        <f>'Fator aplicado no salr'!$I$33*I1340</f>
        <v>1113.2337516461291</v>
      </c>
      <c r="K1340" s="79">
        <f t="shared" si="304"/>
        <v>29</v>
      </c>
      <c r="L1340" s="92">
        <f t="shared" si="305"/>
        <v>0.18455673876527198</v>
      </c>
      <c r="M1340" s="79">
        <f t="shared" si="306"/>
        <v>70</v>
      </c>
      <c r="N1340" s="79">
        <f>VLOOKUP(D1340,'IBGE 2014'!$A$9:$I$120,3,0)/VLOOKUP(C1340,'IBGE 2014'!$A$9:$I$120,3,0)</f>
        <v>0.75960609083567521</v>
      </c>
      <c r="O1340" s="79">
        <f>VLOOKUP(D1340,'IBGE 2014'!$A$9:$I$120,6,0)</f>
        <v>9.1340168195096396</v>
      </c>
      <c r="P1340" s="80">
        <f t="shared" si="307"/>
        <v>18531.469966122189</v>
      </c>
      <c r="Q1340" s="80">
        <f t="shared" si="308"/>
        <v>102070.94040000001</v>
      </c>
      <c r="R1340" s="80">
        <f t="shared" si="309"/>
        <v>-83539.47043387781</v>
      </c>
      <c r="S1340" s="80">
        <f t="shared" si="310"/>
        <v>28</v>
      </c>
      <c r="T1340" s="80">
        <f t="shared" si="311"/>
        <v>0.19563014309118829</v>
      </c>
      <c r="U1340" s="80">
        <f>VLOOKUP(D1340,'IBGE 2014'!$A$9:$I$120,3,0)/VLOOKUP(C1340+1,'IBGE 2014'!$A$9:$I$120,3,0)</f>
        <v>0.76175627933743351</v>
      </c>
      <c r="V1340" s="80">
        <f t="shared" si="312"/>
        <v>19698.961882082192</v>
      </c>
      <c r="W1340" s="80">
        <f t="shared" si="313"/>
        <v>98551.252800000002</v>
      </c>
      <c r="X1340" s="80">
        <f t="shared" si="314"/>
        <v>-78852.29091791781</v>
      </c>
      <c r="Y1340" s="120"/>
    </row>
    <row r="1341" spans="1:25">
      <c r="A1341" s="77">
        <v>1329</v>
      </c>
      <c r="B1341" s="79">
        <v>1</v>
      </c>
      <c r="C1341" s="78">
        <v>43</v>
      </c>
      <c r="D1341" s="78">
        <f t="shared" si="300"/>
        <v>70</v>
      </c>
      <c r="E1341" s="79">
        <f t="shared" si="301"/>
        <v>65</v>
      </c>
      <c r="F1341" s="79">
        <v>5</v>
      </c>
      <c r="G1341" s="79">
        <f t="shared" si="302"/>
        <v>30</v>
      </c>
      <c r="H1341" s="79">
        <f t="shared" si="303"/>
        <v>27</v>
      </c>
      <c r="I1341" s="80">
        <v>1259.28</v>
      </c>
      <c r="J1341" s="80">
        <f>'Fator aplicado no salr'!$I$33*I1341</f>
        <v>1113.2337516461291</v>
      </c>
      <c r="K1341" s="79">
        <f t="shared" si="304"/>
        <v>27</v>
      </c>
      <c r="L1341" s="92">
        <f t="shared" si="305"/>
        <v>0.20736795167665964</v>
      </c>
      <c r="M1341" s="79">
        <f t="shared" si="306"/>
        <v>70</v>
      </c>
      <c r="N1341" s="79">
        <f>VLOOKUP(D1341,'IBGE 2014'!$A$9:$I$120,3,0)/VLOOKUP(C1341,'IBGE 2014'!$A$9:$I$120,3,0)</f>
        <v>0.764061720155367</v>
      </c>
      <c r="O1341" s="79">
        <f>VLOOKUP(D1341,'IBGE 2014'!$A$9:$I$120,6,0)</f>
        <v>9.1340168195096396</v>
      </c>
      <c r="P1341" s="80">
        <f t="shared" si="307"/>
        <v>20944.095238479043</v>
      </c>
      <c r="Q1341" s="80">
        <f t="shared" si="308"/>
        <v>95031.565200000012</v>
      </c>
      <c r="R1341" s="80">
        <f t="shared" si="309"/>
        <v>-74087.469961520968</v>
      </c>
      <c r="S1341" s="80">
        <f t="shared" si="310"/>
        <v>26</v>
      </c>
      <c r="T1341" s="80">
        <f t="shared" si="311"/>
        <v>0.21981002877725925</v>
      </c>
      <c r="U1341" s="80">
        <f>VLOOKUP(D1341,'IBGE 2014'!$A$9:$I$120,3,0)/VLOOKUP(C1341+1,'IBGE 2014'!$A$9:$I$120,3,0)</f>
        <v>0.76654613465184984</v>
      </c>
      <c r="V1341" s="80">
        <f t="shared" si="312"/>
        <v>22272.928632396386</v>
      </c>
      <c r="W1341" s="80">
        <f t="shared" si="313"/>
        <v>91511.877600000007</v>
      </c>
      <c r="X1341" s="80">
        <f t="shared" si="314"/>
        <v>-69238.948967603617</v>
      </c>
      <c r="Y1341" s="120"/>
    </row>
    <row r="1342" spans="1:25">
      <c r="A1342" s="77">
        <v>1330</v>
      </c>
      <c r="B1342" s="79">
        <v>1</v>
      </c>
      <c r="C1342" s="78">
        <v>35</v>
      </c>
      <c r="D1342" s="78">
        <f t="shared" si="300"/>
        <v>65</v>
      </c>
      <c r="E1342" s="79">
        <f t="shared" si="301"/>
        <v>65</v>
      </c>
      <c r="F1342" s="79">
        <v>5</v>
      </c>
      <c r="G1342" s="79">
        <f t="shared" si="302"/>
        <v>30</v>
      </c>
      <c r="H1342" s="79">
        <f t="shared" si="303"/>
        <v>30</v>
      </c>
      <c r="I1342" s="80">
        <v>954</v>
      </c>
      <c r="J1342" s="80">
        <f>'Fator aplicado no salr'!$I$33*I1342</f>
        <v>843.35890276221915</v>
      </c>
      <c r="K1342" s="79">
        <f t="shared" si="304"/>
        <v>30</v>
      </c>
      <c r="L1342" s="92">
        <f t="shared" si="305"/>
        <v>0.1741101309106339</v>
      </c>
      <c r="M1342" s="79">
        <f t="shared" si="306"/>
        <v>65</v>
      </c>
      <c r="N1342" s="79">
        <f>VLOOKUP(D1342,'IBGE 2014'!$A$9:$I$120,3,0)/VLOOKUP(C1342,'IBGE 2014'!$A$9:$I$120,3,0)</f>
        <v>0.82589717900171766</v>
      </c>
      <c r="O1342" s="79">
        <f>VLOOKUP(D1342,'IBGE 2014'!$A$9:$I$120,6,0)</f>
        <v>10.361611814973374</v>
      </c>
      <c r="P1342" s="80">
        <f t="shared" si="307"/>
        <v>16335.526212251572</v>
      </c>
      <c r="Q1342" s="80">
        <f t="shared" si="308"/>
        <v>79992.899999999994</v>
      </c>
      <c r="R1342" s="80">
        <f t="shared" si="309"/>
        <v>-63657.373787748424</v>
      </c>
      <c r="S1342" s="80">
        <f t="shared" si="310"/>
        <v>29</v>
      </c>
      <c r="T1342" s="80">
        <f t="shared" si="311"/>
        <v>0.18455673876527198</v>
      </c>
      <c r="U1342" s="80">
        <f>VLOOKUP(D1342,'IBGE 2014'!$A$9:$I$120,3,0)/VLOOKUP(C1342+1,'IBGE 2014'!$A$9:$I$120,3,0)</f>
        <v>0.82760631522705153</v>
      </c>
      <c r="V1342" s="80">
        <f t="shared" si="312"/>
        <v>17351.491323032627</v>
      </c>
      <c r="W1342" s="80">
        <f t="shared" si="313"/>
        <v>77326.47</v>
      </c>
      <c r="X1342" s="80">
        <f t="shared" si="314"/>
        <v>-59974.978676967374</v>
      </c>
      <c r="Y1342" s="120"/>
    </row>
    <row r="1343" spans="1:25">
      <c r="A1343" s="77">
        <v>1331</v>
      </c>
      <c r="B1343" s="79">
        <v>2</v>
      </c>
      <c r="C1343" s="78">
        <v>36</v>
      </c>
      <c r="D1343" s="78">
        <f t="shared" si="300"/>
        <v>60</v>
      </c>
      <c r="E1343" s="79">
        <f t="shared" si="301"/>
        <v>60</v>
      </c>
      <c r="F1343" s="79">
        <v>5</v>
      </c>
      <c r="G1343" s="79">
        <f t="shared" si="302"/>
        <v>25</v>
      </c>
      <c r="H1343" s="79">
        <f t="shared" si="303"/>
        <v>24</v>
      </c>
      <c r="I1343" s="80">
        <v>1779</v>
      </c>
      <c r="J1343" s="80">
        <f>'Fator aplicado no salr'!$I$33*I1343</f>
        <v>1572.6787086100501</v>
      </c>
      <c r="K1343" s="79">
        <f t="shared" si="304"/>
        <v>24</v>
      </c>
      <c r="L1343" s="92">
        <f t="shared" si="305"/>
        <v>0.24697854833412852</v>
      </c>
      <c r="M1343" s="79">
        <f t="shared" si="306"/>
        <v>60</v>
      </c>
      <c r="N1343" s="79">
        <f>VLOOKUP(D1343,'IBGE 2014'!$A$9:$I$120,3,0)/VLOOKUP(C1343,'IBGE 2014'!$A$9:$I$120,3,0)</f>
        <v>0.88338461970586457</v>
      </c>
      <c r="O1343" s="79">
        <f>VLOOKUP(D1343,'IBGE 2014'!$A$9:$I$120,6,0)</f>
        <v>11.482229001501651</v>
      </c>
      <c r="P1343" s="80">
        <f t="shared" si="307"/>
        <v>51217.530059658529</v>
      </c>
      <c r="Q1343" s="80">
        <f t="shared" si="308"/>
        <v>119335.32</v>
      </c>
      <c r="R1343" s="80">
        <f t="shared" si="309"/>
        <v>-68117.789940341478</v>
      </c>
      <c r="S1343" s="80">
        <f t="shared" si="310"/>
        <v>23</v>
      </c>
      <c r="T1343" s="80">
        <f t="shared" si="311"/>
        <v>0.26179726123417624</v>
      </c>
      <c r="U1343" s="80">
        <f>VLOOKUP(D1343,'IBGE 2014'!$A$9:$I$120,3,0)/VLOOKUP(C1343+1,'IBGE 2014'!$A$9:$I$120,3,0)</f>
        <v>0.88528843686496339</v>
      </c>
      <c r="V1343" s="80">
        <f t="shared" si="312"/>
        <v>54407.585645082356</v>
      </c>
      <c r="W1343" s="80">
        <f t="shared" si="313"/>
        <v>114363.01500000001</v>
      </c>
      <c r="X1343" s="80">
        <f t="shared" si="314"/>
        <v>-59955.429354917658</v>
      </c>
      <c r="Y1343" s="120"/>
    </row>
    <row r="1344" spans="1:25">
      <c r="A1344" s="77">
        <v>1332</v>
      </c>
      <c r="B1344" s="79">
        <v>2</v>
      </c>
      <c r="C1344" s="78">
        <v>31</v>
      </c>
      <c r="D1344" s="78">
        <f t="shared" si="300"/>
        <v>56</v>
      </c>
      <c r="E1344" s="79">
        <f t="shared" si="301"/>
        <v>60</v>
      </c>
      <c r="F1344" s="79">
        <v>5</v>
      </c>
      <c r="G1344" s="79">
        <f t="shared" si="302"/>
        <v>25</v>
      </c>
      <c r="H1344" s="79">
        <f t="shared" si="303"/>
        <v>25</v>
      </c>
      <c r="I1344" s="80">
        <v>1554</v>
      </c>
      <c r="J1344" s="80">
        <f>'Fator aplicado no salr'!$I$33*I1344</f>
        <v>1373.7733070151871</v>
      </c>
      <c r="K1344" s="79">
        <f t="shared" si="304"/>
        <v>25</v>
      </c>
      <c r="L1344" s="92">
        <f t="shared" si="305"/>
        <v>0.23299863050389483</v>
      </c>
      <c r="M1344" s="79">
        <f t="shared" si="306"/>
        <v>56</v>
      </c>
      <c r="N1344" s="79">
        <f>VLOOKUP(D1344,'IBGE 2014'!$A$9:$I$120,3,0)/VLOOKUP(C1344,'IBGE 2014'!$A$9:$I$120,3,0)</f>
        <v>0.90846221870149746</v>
      </c>
      <c r="O1344" s="79">
        <f>VLOOKUP(D1344,'IBGE 2014'!$A$9:$I$120,6,0)</f>
        <v>12.276875927517381</v>
      </c>
      <c r="P1344" s="80">
        <f t="shared" si="307"/>
        <v>46409.461752337374</v>
      </c>
      <c r="Q1344" s="80">
        <f t="shared" si="308"/>
        <v>108585.75</v>
      </c>
      <c r="R1344" s="80">
        <f t="shared" si="309"/>
        <v>-62176.288247662626</v>
      </c>
      <c r="S1344" s="80">
        <f t="shared" si="310"/>
        <v>24</v>
      </c>
      <c r="T1344" s="80">
        <f t="shared" si="311"/>
        <v>0.24697854833412852</v>
      </c>
      <c r="U1344" s="80">
        <f>VLOOKUP(D1344,'IBGE 2014'!$A$9:$I$120,3,0)/VLOOKUP(C1344+1,'IBGE 2014'!$A$9:$I$120,3,0)</f>
        <v>0.91011921038327848</v>
      </c>
      <c r="V1344" s="80">
        <f t="shared" si="312"/>
        <v>49283.757016782009</v>
      </c>
      <c r="W1344" s="80">
        <f t="shared" si="313"/>
        <v>104242.32</v>
      </c>
      <c r="X1344" s="80">
        <f t="shared" si="314"/>
        <v>-54958.562983217998</v>
      </c>
      <c r="Y1344" s="120"/>
    </row>
    <row r="1345" spans="1:25">
      <c r="A1345" s="77">
        <v>1333</v>
      </c>
      <c r="B1345" s="79">
        <v>2</v>
      </c>
      <c r="C1345" s="78">
        <v>41</v>
      </c>
      <c r="D1345" s="78">
        <f t="shared" si="300"/>
        <v>60</v>
      </c>
      <c r="E1345" s="79">
        <f t="shared" si="301"/>
        <v>60</v>
      </c>
      <c r="F1345" s="79">
        <v>5</v>
      </c>
      <c r="G1345" s="79">
        <f t="shared" si="302"/>
        <v>25</v>
      </c>
      <c r="H1345" s="79">
        <f t="shared" si="303"/>
        <v>19</v>
      </c>
      <c r="I1345" s="80">
        <v>3571.03</v>
      </c>
      <c r="J1345" s="80">
        <f>'Fator aplicado no salr'!$I$33*I1345</f>
        <v>3156.8762500324606</v>
      </c>
      <c r="K1345" s="79">
        <f t="shared" si="304"/>
        <v>19</v>
      </c>
      <c r="L1345" s="92">
        <f t="shared" si="305"/>
        <v>0.33051301049924886</v>
      </c>
      <c r="M1345" s="79">
        <f t="shared" si="306"/>
        <v>60</v>
      </c>
      <c r="N1345" s="79">
        <f>VLOOKUP(D1345,'IBGE 2014'!$A$9:$I$120,3,0)/VLOOKUP(C1345,'IBGE 2014'!$A$9:$I$120,3,0)</f>
        <v>0.8939954596892854</v>
      </c>
      <c r="O1345" s="79">
        <f>VLOOKUP(D1345,'IBGE 2014'!$A$9:$I$120,6,0)</f>
        <v>11.482229001501651</v>
      </c>
      <c r="P1345" s="80">
        <f t="shared" si="307"/>
        <v>139235.8233977975</v>
      </c>
      <c r="Q1345" s="80">
        <f t="shared" si="308"/>
        <v>189639.54815000002</v>
      </c>
      <c r="R1345" s="80">
        <f t="shared" si="309"/>
        <v>-50403.724752202514</v>
      </c>
      <c r="S1345" s="80">
        <f t="shared" si="310"/>
        <v>18</v>
      </c>
      <c r="T1345" s="80">
        <f t="shared" si="311"/>
        <v>0.35034379112920383</v>
      </c>
      <c r="U1345" s="80">
        <f>VLOOKUP(D1345,'IBGE 2014'!$A$9:$I$120,3,0)/VLOOKUP(C1345+1,'IBGE 2014'!$A$9:$I$120,3,0)</f>
        <v>0.89652605914239569</v>
      </c>
      <c r="V1345" s="80">
        <f t="shared" si="312"/>
        <v>148007.75020803639</v>
      </c>
      <c r="W1345" s="80">
        <f t="shared" si="313"/>
        <v>179658.51930000001</v>
      </c>
      <c r="X1345" s="80">
        <f t="shared" si="314"/>
        <v>-31650.769091963622</v>
      </c>
      <c r="Y1345" s="120"/>
    </row>
    <row r="1346" spans="1:25">
      <c r="A1346" s="77">
        <v>1334</v>
      </c>
      <c r="B1346" s="79">
        <v>2</v>
      </c>
      <c r="C1346" s="78">
        <v>36</v>
      </c>
      <c r="D1346" s="78">
        <f t="shared" si="300"/>
        <v>60</v>
      </c>
      <c r="E1346" s="79">
        <f t="shared" si="301"/>
        <v>60</v>
      </c>
      <c r="F1346" s="79">
        <v>5</v>
      </c>
      <c r="G1346" s="79">
        <f t="shared" si="302"/>
        <v>25</v>
      </c>
      <c r="H1346" s="79">
        <f t="shared" si="303"/>
        <v>24</v>
      </c>
      <c r="I1346" s="80">
        <v>1554</v>
      </c>
      <c r="J1346" s="80">
        <f>'Fator aplicado no salr'!$I$33*I1346</f>
        <v>1373.7733070151871</v>
      </c>
      <c r="K1346" s="79">
        <f t="shared" si="304"/>
        <v>24</v>
      </c>
      <c r="L1346" s="92">
        <f t="shared" si="305"/>
        <v>0.24697854833412852</v>
      </c>
      <c r="M1346" s="79">
        <f t="shared" si="306"/>
        <v>60</v>
      </c>
      <c r="N1346" s="79">
        <f>VLOOKUP(D1346,'IBGE 2014'!$A$9:$I$120,3,0)/VLOOKUP(C1346,'IBGE 2014'!$A$9:$I$120,3,0)</f>
        <v>0.88338461970586457</v>
      </c>
      <c r="O1346" s="79">
        <f>VLOOKUP(D1346,'IBGE 2014'!$A$9:$I$120,6,0)</f>
        <v>11.482229001501651</v>
      </c>
      <c r="P1346" s="80">
        <f t="shared" si="307"/>
        <v>44739.764875047418</v>
      </c>
      <c r="Q1346" s="80">
        <f t="shared" si="308"/>
        <v>104242.32</v>
      </c>
      <c r="R1346" s="80">
        <f t="shared" si="309"/>
        <v>-59502.555124952589</v>
      </c>
      <c r="S1346" s="80">
        <f t="shared" si="310"/>
        <v>23</v>
      </c>
      <c r="T1346" s="80">
        <f t="shared" si="311"/>
        <v>0.26179726123417624</v>
      </c>
      <c r="U1346" s="80">
        <f>VLOOKUP(D1346,'IBGE 2014'!$A$9:$I$120,3,0)/VLOOKUP(C1346+1,'IBGE 2014'!$A$9:$I$120,3,0)</f>
        <v>0.88528843686496339</v>
      </c>
      <c r="V1346" s="80">
        <f t="shared" si="312"/>
        <v>47526.356431960638</v>
      </c>
      <c r="W1346" s="80">
        <f t="shared" si="313"/>
        <v>99898.890000000014</v>
      </c>
      <c r="X1346" s="80">
        <f t="shared" si="314"/>
        <v>-52372.533568039376</v>
      </c>
      <c r="Y1346" s="120"/>
    </row>
    <row r="1347" spans="1:25">
      <c r="A1347" s="77">
        <v>1335</v>
      </c>
      <c r="B1347" s="79">
        <v>2</v>
      </c>
      <c r="C1347" s="78">
        <v>38</v>
      </c>
      <c r="D1347" s="78">
        <f t="shared" si="300"/>
        <v>60</v>
      </c>
      <c r="E1347" s="79">
        <f t="shared" si="301"/>
        <v>60</v>
      </c>
      <c r="F1347" s="79">
        <v>5</v>
      </c>
      <c r="G1347" s="79">
        <f t="shared" si="302"/>
        <v>25</v>
      </c>
      <c r="H1347" s="79">
        <f t="shared" si="303"/>
        <v>22</v>
      </c>
      <c r="I1347" s="80">
        <v>1554</v>
      </c>
      <c r="J1347" s="80">
        <f>'Fator aplicado no salr'!$I$33*I1347</f>
        <v>1373.7733070151871</v>
      </c>
      <c r="K1347" s="79">
        <f t="shared" si="304"/>
        <v>22</v>
      </c>
      <c r="L1347" s="92">
        <f t="shared" si="305"/>
        <v>0.27750509690822689</v>
      </c>
      <c r="M1347" s="79">
        <f t="shared" si="306"/>
        <v>60</v>
      </c>
      <c r="N1347" s="79">
        <f>VLOOKUP(D1347,'IBGE 2014'!$A$9:$I$120,3,0)/VLOOKUP(C1347,'IBGE 2014'!$A$9:$I$120,3,0)</f>
        <v>0.88728540130642519</v>
      </c>
      <c r="O1347" s="79">
        <f>VLOOKUP(D1347,'IBGE 2014'!$A$9:$I$120,6,0)</f>
        <v>11.482229001501651</v>
      </c>
      <c r="P1347" s="80">
        <f t="shared" si="307"/>
        <v>50491.576431314541</v>
      </c>
      <c r="Q1347" s="80">
        <f t="shared" si="308"/>
        <v>95555.46</v>
      </c>
      <c r="R1347" s="80">
        <f t="shared" si="309"/>
        <v>-45063.883568685465</v>
      </c>
      <c r="S1347" s="80">
        <f t="shared" si="310"/>
        <v>21</v>
      </c>
      <c r="T1347" s="80">
        <f t="shared" si="311"/>
        <v>0.29415540272272056</v>
      </c>
      <c r="U1347" s="80">
        <f>VLOOKUP(D1347,'IBGE 2014'!$A$9:$I$120,3,0)/VLOOKUP(C1347+1,'IBGE 2014'!$A$9:$I$120,3,0)</f>
        <v>0.88939133636457135</v>
      </c>
      <c r="V1347" s="80">
        <f t="shared" si="312"/>
        <v>53648.101056951411</v>
      </c>
      <c r="W1347" s="80">
        <f t="shared" si="313"/>
        <v>91212.03</v>
      </c>
      <c r="X1347" s="80">
        <f t="shared" si="314"/>
        <v>-37563.928943048588</v>
      </c>
      <c r="Y1347" s="120"/>
    </row>
    <row r="1348" spans="1:25">
      <c r="A1348" s="77">
        <v>1336</v>
      </c>
      <c r="B1348" s="79">
        <v>2</v>
      </c>
      <c r="C1348" s="78">
        <v>32</v>
      </c>
      <c r="D1348" s="78">
        <f t="shared" si="300"/>
        <v>57</v>
      </c>
      <c r="E1348" s="79">
        <f t="shared" si="301"/>
        <v>60</v>
      </c>
      <c r="F1348" s="79">
        <v>5</v>
      </c>
      <c r="G1348" s="79">
        <f t="shared" si="302"/>
        <v>25</v>
      </c>
      <c r="H1348" s="79">
        <f t="shared" si="303"/>
        <v>25</v>
      </c>
      <c r="I1348" s="80">
        <v>2098.8000000000002</v>
      </c>
      <c r="J1348" s="80">
        <f>'Fator aplicado no salr'!$I$33*I1348</f>
        <v>1855.3895860768823</v>
      </c>
      <c r="K1348" s="79">
        <f t="shared" si="304"/>
        <v>25</v>
      </c>
      <c r="L1348" s="92">
        <f t="shared" si="305"/>
        <v>0.23299863050389483</v>
      </c>
      <c r="M1348" s="79">
        <f t="shared" si="306"/>
        <v>57</v>
      </c>
      <c r="N1348" s="79">
        <f>VLOOKUP(D1348,'IBGE 2014'!$A$9:$I$120,3,0)/VLOOKUP(C1348,'IBGE 2014'!$A$9:$I$120,3,0)</f>
        <v>0.90245392544357328</v>
      </c>
      <c r="O1348" s="79">
        <f>VLOOKUP(D1348,'IBGE 2014'!$A$9:$I$120,6,0)</f>
        <v>12.086645895133593</v>
      </c>
      <c r="P1348" s="80">
        <f t="shared" si="307"/>
        <v>61300.310225753819</v>
      </c>
      <c r="Q1348" s="80">
        <f t="shared" si="308"/>
        <v>146653.65000000002</v>
      </c>
      <c r="R1348" s="80">
        <f t="shared" si="309"/>
        <v>-85353.339774246211</v>
      </c>
      <c r="S1348" s="80">
        <f t="shared" si="310"/>
        <v>24</v>
      </c>
      <c r="T1348" s="80">
        <f t="shared" si="311"/>
        <v>0.24697854833412852</v>
      </c>
      <c r="U1348" s="80">
        <f>VLOOKUP(D1348,'IBGE 2014'!$A$9:$I$120,3,0)/VLOOKUP(C1348+1,'IBGE 2014'!$A$9:$I$120,3,0)</f>
        <v>0.9041501075952435</v>
      </c>
      <c r="V1348" s="80">
        <f t="shared" si="312"/>
        <v>65100.457048302509</v>
      </c>
      <c r="W1348" s="80">
        <f t="shared" si="313"/>
        <v>140787.50400000002</v>
      </c>
      <c r="X1348" s="80">
        <f t="shared" si="314"/>
        <v>-75687.046951697499</v>
      </c>
      <c r="Y1348" s="120"/>
    </row>
    <row r="1349" spans="1:25">
      <c r="A1349" s="77">
        <v>1337</v>
      </c>
      <c r="B1349" s="79">
        <v>2</v>
      </c>
      <c r="C1349" s="78">
        <v>34</v>
      </c>
      <c r="D1349" s="78">
        <f t="shared" si="300"/>
        <v>59</v>
      </c>
      <c r="E1349" s="79">
        <f t="shared" si="301"/>
        <v>60</v>
      </c>
      <c r="F1349" s="79">
        <v>5</v>
      </c>
      <c r="G1349" s="79">
        <f t="shared" si="302"/>
        <v>25</v>
      </c>
      <c r="H1349" s="79">
        <f t="shared" si="303"/>
        <v>25</v>
      </c>
      <c r="I1349" s="80">
        <v>1601.7</v>
      </c>
      <c r="J1349" s="80">
        <f>'Fator aplicado no salr'!$I$33*I1349</f>
        <v>1415.9412521532981</v>
      </c>
      <c r="K1349" s="79">
        <f t="shared" si="304"/>
        <v>25</v>
      </c>
      <c r="L1349" s="92">
        <f t="shared" si="305"/>
        <v>0.23299863050389483</v>
      </c>
      <c r="M1349" s="79">
        <f t="shared" si="306"/>
        <v>59</v>
      </c>
      <c r="N1349" s="79">
        <f>VLOOKUP(D1349,'IBGE 2014'!$A$9:$I$120,3,0)/VLOOKUP(C1349,'IBGE 2014'!$A$9:$I$120,3,0)</f>
        <v>0.88902070188335247</v>
      </c>
      <c r="O1349" s="79">
        <f>VLOOKUP(D1349,'IBGE 2014'!$A$9:$I$120,6,0)</f>
        <v>11.689545286895596</v>
      </c>
      <c r="P1349" s="80">
        <f t="shared" si="307"/>
        <v>44570.904481759753</v>
      </c>
      <c r="Q1349" s="80">
        <f t="shared" si="308"/>
        <v>111918.78750000001</v>
      </c>
      <c r="R1349" s="80">
        <f t="shared" si="309"/>
        <v>-67347.883018240245</v>
      </c>
      <c r="S1349" s="80">
        <f t="shared" si="310"/>
        <v>24</v>
      </c>
      <c r="T1349" s="80">
        <f t="shared" si="311"/>
        <v>0.24697854833412852</v>
      </c>
      <c r="U1349" s="80">
        <f>VLOOKUP(D1349,'IBGE 2014'!$A$9:$I$120,3,0)/VLOOKUP(C1349+1,'IBGE 2014'!$A$9:$I$120,3,0)</f>
        <v>0.89079691404310191</v>
      </c>
      <c r="V1349" s="80">
        <f t="shared" si="312"/>
        <v>47339.551856792619</v>
      </c>
      <c r="W1349" s="80">
        <f t="shared" si="313"/>
        <v>107442.03600000001</v>
      </c>
      <c r="X1349" s="80">
        <f t="shared" si="314"/>
        <v>-60102.484143207388</v>
      </c>
      <c r="Y1349" s="120"/>
    </row>
    <row r="1350" spans="1:25">
      <c r="A1350" s="77">
        <v>1338</v>
      </c>
      <c r="B1350" s="79">
        <v>2</v>
      </c>
      <c r="C1350" s="78">
        <v>31</v>
      </c>
      <c r="D1350" s="78">
        <f t="shared" si="300"/>
        <v>56</v>
      </c>
      <c r="E1350" s="79">
        <f t="shared" si="301"/>
        <v>60</v>
      </c>
      <c r="F1350" s="79">
        <v>5</v>
      </c>
      <c r="G1350" s="79">
        <f t="shared" si="302"/>
        <v>25</v>
      </c>
      <c r="H1350" s="79">
        <f t="shared" si="303"/>
        <v>25</v>
      </c>
      <c r="I1350" s="80">
        <v>954</v>
      </c>
      <c r="J1350" s="80">
        <f>'Fator aplicado no salr'!$I$33*I1350</f>
        <v>843.35890276221915</v>
      </c>
      <c r="K1350" s="79">
        <f t="shared" si="304"/>
        <v>25</v>
      </c>
      <c r="L1350" s="92">
        <f t="shared" si="305"/>
        <v>0.23299863050389483</v>
      </c>
      <c r="M1350" s="79">
        <f t="shared" si="306"/>
        <v>56</v>
      </c>
      <c r="N1350" s="79">
        <f>VLOOKUP(D1350,'IBGE 2014'!$A$9:$I$120,3,0)/VLOOKUP(C1350,'IBGE 2014'!$A$9:$I$120,3,0)</f>
        <v>0.90846221870149746</v>
      </c>
      <c r="O1350" s="79">
        <f>VLOOKUP(D1350,'IBGE 2014'!$A$9:$I$120,6,0)</f>
        <v>12.276875927517381</v>
      </c>
      <c r="P1350" s="80">
        <f t="shared" si="307"/>
        <v>28490.750651048817</v>
      </c>
      <c r="Q1350" s="80">
        <f t="shared" si="308"/>
        <v>66660.75</v>
      </c>
      <c r="R1350" s="80">
        <f t="shared" si="309"/>
        <v>-38169.999348951183</v>
      </c>
      <c r="S1350" s="80">
        <f t="shared" si="310"/>
        <v>24</v>
      </c>
      <c r="T1350" s="80">
        <f t="shared" si="311"/>
        <v>0.24697854833412852</v>
      </c>
      <c r="U1350" s="80">
        <f>VLOOKUP(D1350,'IBGE 2014'!$A$9:$I$120,3,0)/VLOOKUP(C1350+1,'IBGE 2014'!$A$9:$I$120,3,0)</f>
        <v>0.91011921038327848</v>
      </c>
      <c r="V1350" s="80">
        <f t="shared" si="312"/>
        <v>30255.279404124864</v>
      </c>
      <c r="W1350" s="80">
        <f t="shared" si="313"/>
        <v>63994.319999999992</v>
      </c>
      <c r="X1350" s="80">
        <f t="shared" si="314"/>
        <v>-33739.040595875129</v>
      </c>
      <c r="Y1350" s="120"/>
    </row>
    <row r="1351" spans="1:25">
      <c r="A1351" s="77">
        <v>1339</v>
      </c>
      <c r="B1351" s="79">
        <v>2</v>
      </c>
      <c r="C1351" s="78">
        <v>34</v>
      </c>
      <c r="D1351" s="78">
        <f t="shared" si="300"/>
        <v>59</v>
      </c>
      <c r="E1351" s="79">
        <f t="shared" si="301"/>
        <v>60</v>
      </c>
      <c r="F1351" s="79">
        <v>5</v>
      </c>
      <c r="G1351" s="79">
        <f t="shared" si="302"/>
        <v>25</v>
      </c>
      <c r="H1351" s="79">
        <f t="shared" si="303"/>
        <v>25</v>
      </c>
      <c r="I1351" s="80">
        <v>1554</v>
      </c>
      <c r="J1351" s="80">
        <f>'Fator aplicado no salr'!$I$33*I1351</f>
        <v>1373.7733070151871</v>
      </c>
      <c r="K1351" s="79">
        <f t="shared" si="304"/>
        <v>25</v>
      </c>
      <c r="L1351" s="92">
        <f t="shared" si="305"/>
        <v>0.23299863050389483</v>
      </c>
      <c r="M1351" s="79">
        <f t="shared" si="306"/>
        <v>59</v>
      </c>
      <c r="N1351" s="79">
        <f>VLOOKUP(D1351,'IBGE 2014'!$A$9:$I$120,3,0)/VLOOKUP(C1351,'IBGE 2014'!$A$9:$I$120,3,0)</f>
        <v>0.88902070188335247</v>
      </c>
      <c r="O1351" s="79">
        <f>VLOOKUP(D1351,'IBGE 2014'!$A$9:$I$120,6,0)</f>
        <v>11.689545286895596</v>
      </c>
      <c r="P1351" s="80">
        <f t="shared" si="307"/>
        <v>43243.544711653027</v>
      </c>
      <c r="Q1351" s="80">
        <f t="shared" si="308"/>
        <v>108585.75</v>
      </c>
      <c r="R1351" s="80">
        <f t="shared" si="309"/>
        <v>-65342.205288346973</v>
      </c>
      <c r="S1351" s="80">
        <f t="shared" si="310"/>
        <v>24</v>
      </c>
      <c r="T1351" s="80">
        <f t="shared" si="311"/>
        <v>0.24697854833412852</v>
      </c>
      <c r="U1351" s="80">
        <f>VLOOKUP(D1351,'IBGE 2014'!$A$9:$I$120,3,0)/VLOOKUP(C1351+1,'IBGE 2014'!$A$9:$I$120,3,0)</f>
        <v>0.89079691404310191</v>
      </c>
      <c r="V1351" s="80">
        <f t="shared" si="312"/>
        <v>45929.739392804971</v>
      </c>
      <c r="W1351" s="80">
        <f t="shared" si="313"/>
        <v>104242.32</v>
      </c>
      <c r="X1351" s="80">
        <f t="shared" si="314"/>
        <v>-58312.580607195036</v>
      </c>
      <c r="Y1351" s="120"/>
    </row>
    <row r="1352" spans="1:25">
      <c r="A1352" s="77">
        <v>1340</v>
      </c>
      <c r="B1352" s="79">
        <v>2</v>
      </c>
      <c r="C1352" s="78">
        <v>32</v>
      </c>
      <c r="D1352" s="78">
        <f t="shared" si="300"/>
        <v>57</v>
      </c>
      <c r="E1352" s="79">
        <f t="shared" si="301"/>
        <v>60</v>
      </c>
      <c r="F1352" s="79">
        <v>5</v>
      </c>
      <c r="G1352" s="79">
        <f t="shared" si="302"/>
        <v>25</v>
      </c>
      <c r="H1352" s="79">
        <f t="shared" si="303"/>
        <v>25</v>
      </c>
      <c r="I1352" s="80">
        <v>1601.7</v>
      </c>
      <c r="J1352" s="80">
        <f>'Fator aplicado no salr'!$I$33*I1352</f>
        <v>1415.9412521532981</v>
      </c>
      <c r="K1352" s="79">
        <f t="shared" si="304"/>
        <v>25</v>
      </c>
      <c r="L1352" s="92">
        <f t="shared" si="305"/>
        <v>0.23299863050389483</v>
      </c>
      <c r="M1352" s="79">
        <f t="shared" si="306"/>
        <v>57</v>
      </c>
      <c r="N1352" s="79">
        <f>VLOOKUP(D1352,'IBGE 2014'!$A$9:$I$120,3,0)/VLOOKUP(C1352,'IBGE 2014'!$A$9:$I$120,3,0)</f>
        <v>0.90245392544357328</v>
      </c>
      <c r="O1352" s="79">
        <f>VLOOKUP(D1352,'IBGE 2014'!$A$9:$I$120,6,0)</f>
        <v>12.086645895133593</v>
      </c>
      <c r="P1352" s="80">
        <f t="shared" si="307"/>
        <v>46781.354530488796</v>
      </c>
      <c r="Q1352" s="80">
        <f t="shared" si="308"/>
        <v>111918.78750000001</v>
      </c>
      <c r="R1352" s="80">
        <f t="shared" si="309"/>
        <v>-65137.43296951121</v>
      </c>
      <c r="S1352" s="80">
        <f t="shared" si="310"/>
        <v>24</v>
      </c>
      <c r="T1352" s="80">
        <f t="shared" si="311"/>
        <v>0.24697854833412852</v>
      </c>
      <c r="U1352" s="80">
        <f>VLOOKUP(D1352,'IBGE 2014'!$A$9:$I$120,3,0)/VLOOKUP(C1352+1,'IBGE 2014'!$A$9:$I$120,3,0)</f>
        <v>0.9041501075952435</v>
      </c>
      <c r="V1352" s="80">
        <f t="shared" si="312"/>
        <v>49681.437990406972</v>
      </c>
      <c r="W1352" s="80">
        <f t="shared" si="313"/>
        <v>107442.03600000001</v>
      </c>
      <c r="X1352" s="80">
        <f t="shared" si="314"/>
        <v>-57760.598009593035</v>
      </c>
      <c r="Y1352" s="120"/>
    </row>
    <row r="1353" spans="1:25">
      <c r="A1353" s="77">
        <v>1341</v>
      </c>
      <c r="B1353" s="79">
        <v>2</v>
      </c>
      <c r="C1353" s="78">
        <v>42</v>
      </c>
      <c r="D1353" s="78">
        <f t="shared" si="300"/>
        <v>60</v>
      </c>
      <c r="E1353" s="79">
        <f t="shared" si="301"/>
        <v>60</v>
      </c>
      <c r="F1353" s="79">
        <v>5</v>
      </c>
      <c r="G1353" s="79">
        <f t="shared" si="302"/>
        <v>25</v>
      </c>
      <c r="H1353" s="79">
        <f t="shared" si="303"/>
        <v>18</v>
      </c>
      <c r="I1353" s="80">
        <v>1601.7</v>
      </c>
      <c r="J1353" s="80">
        <f>'Fator aplicado no salr'!$I$33*I1353</f>
        <v>1415.9412521532981</v>
      </c>
      <c r="K1353" s="79">
        <f t="shared" si="304"/>
        <v>18</v>
      </c>
      <c r="L1353" s="92">
        <f t="shared" si="305"/>
        <v>0.35034379112920383</v>
      </c>
      <c r="M1353" s="79">
        <f t="shared" si="306"/>
        <v>60</v>
      </c>
      <c r="N1353" s="79">
        <f>VLOOKUP(D1353,'IBGE 2014'!$A$9:$I$120,3,0)/VLOOKUP(C1353,'IBGE 2014'!$A$9:$I$120,3,0)</f>
        <v>0.89652605914239569</v>
      </c>
      <c r="O1353" s="79">
        <f>VLOOKUP(D1353,'IBGE 2014'!$A$9:$I$120,6,0)</f>
        <v>11.482229001501651</v>
      </c>
      <c r="P1353" s="80">
        <f t="shared" si="307"/>
        <v>66385.332385393544</v>
      </c>
      <c r="Q1353" s="80">
        <f t="shared" si="308"/>
        <v>80581.527000000002</v>
      </c>
      <c r="R1353" s="80">
        <f t="shared" si="309"/>
        <v>-14196.194614606458</v>
      </c>
      <c r="S1353" s="80">
        <f t="shared" si="310"/>
        <v>17</v>
      </c>
      <c r="T1353" s="80">
        <f t="shared" si="311"/>
        <v>0.37136441859695613</v>
      </c>
      <c r="U1353" s="80">
        <f>VLOOKUP(D1353,'IBGE 2014'!$A$9:$I$120,3,0)/VLOOKUP(C1353+1,'IBGE 2014'!$A$9:$I$120,3,0)</f>
        <v>0.89923937812269428</v>
      </c>
      <c r="V1353" s="80">
        <f t="shared" si="312"/>
        <v>70581.421104349327</v>
      </c>
      <c r="W1353" s="80">
        <f t="shared" si="313"/>
        <v>76104.775500000003</v>
      </c>
      <c r="X1353" s="80">
        <f t="shared" si="314"/>
        <v>-5523.3543956506765</v>
      </c>
      <c r="Y1353" s="120"/>
    </row>
    <row r="1354" spans="1:25">
      <c r="A1354" s="77">
        <v>1342</v>
      </c>
      <c r="B1354" s="79">
        <v>1</v>
      </c>
      <c r="C1354" s="78">
        <v>38</v>
      </c>
      <c r="D1354" s="78">
        <f t="shared" si="300"/>
        <v>65</v>
      </c>
      <c r="E1354" s="79">
        <f t="shared" si="301"/>
        <v>65</v>
      </c>
      <c r="F1354" s="79">
        <v>5</v>
      </c>
      <c r="G1354" s="79">
        <f t="shared" si="302"/>
        <v>30</v>
      </c>
      <c r="H1354" s="79">
        <f t="shared" si="303"/>
        <v>27</v>
      </c>
      <c r="I1354" s="80">
        <v>3740.61</v>
      </c>
      <c r="J1354" s="80">
        <f>'Fator aplicado no salr'!$I$33*I1354</f>
        <v>3306.7890411544913</v>
      </c>
      <c r="K1354" s="79">
        <f t="shared" si="304"/>
        <v>27</v>
      </c>
      <c r="L1354" s="92">
        <f t="shared" si="305"/>
        <v>0.20736795167665964</v>
      </c>
      <c r="M1354" s="79">
        <f t="shared" si="306"/>
        <v>65</v>
      </c>
      <c r="N1354" s="79">
        <f>VLOOKUP(D1354,'IBGE 2014'!$A$9:$I$120,3,0)/VLOOKUP(C1354,'IBGE 2014'!$A$9:$I$120,3,0)</f>
        <v>0.83126079529714858</v>
      </c>
      <c r="O1354" s="79">
        <f>VLOOKUP(D1354,'IBGE 2014'!$A$9:$I$120,6,0)</f>
        <v>10.361611814973374</v>
      </c>
      <c r="P1354" s="80">
        <f t="shared" si="307"/>
        <v>76781.412300632845</v>
      </c>
      <c r="Q1354" s="80">
        <f t="shared" si="308"/>
        <v>282285.13365000003</v>
      </c>
      <c r="R1354" s="80">
        <f t="shared" si="309"/>
        <v>-205503.72134936717</v>
      </c>
      <c r="S1354" s="80">
        <f t="shared" si="310"/>
        <v>26</v>
      </c>
      <c r="T1354" s="80">
        <f t="shared" si="311"/>
        <v>0.21981002877725925</v>
      </c>
      <c r="U1354" s="80">
        <f>VLOOKUP(D1354,'IBGE 2014'!$A$9:$I$120,3,0)/VLOOKUP(C1354+1,'IBGE 2014'!$A$9:$I$120,3,0)</f>
        <v>0.83323375827918489</v>
      </c>
      <c r="V1354" s="80">
        <f t="shared" si="312"/>
        <v>81581.468782288153</v>
      </c>
      <c r="W1354" s="80">
        <f t="shared" si="313"/>
        <v>271830.1287</v>
      </c>
      <c r="X1354" s="80">
        <f t="shared" si="314"/>
        <v>-190248.65991771186</v>
      </c>
      <c r="Y1354" s="120"/>
    </row>
    <row r="1355" spans="1:25">
      <c r="A1355" s="77">
        <v>1343</v>
      </c>
      <c r="B1355" s="79">
        <v>2</v>
      </c>
      <c r="C1355" s="78">
        <v>32</v>
      </c>
      <c r="D1355" s="78">
        <f t="shared" si="300"/>
        <v>57</v>
      </c>
      <c r="E1355" s="79">
        <f t="shared" si="301"/>
        <v>60</v>
      </c>
      <c r="F1355" s="79">
        <v>5</v>
      </c>
      <c r="G1355" s="79">
        <f t="shared" si="302"/>
        <v>25</v>
      </c>
      <c r="H1355" s="79">
        <f t="shared" si="303"/>
        <v>25</v>
      </c>
      <c r="I1355" s="80">
        <v>1601.7</v>
      </c>
      <c r="J1355" s="80">
        <f>'Fator aplicado no salr'!$I$33*I1355</f>
        <v>1415.9412521532981</v>
      </c>
      <c r="K1355" s="79">
        <f t="shared" si="304"/>
        <v>25</v>
      </c>
      <c r="L1355" s="92">
        <f t="shared" si="305"/>
        <v>0.23299863050389483</v>
      </c>
      <c r="M1355" s="79">
        <f t="shared" si="306"/>
        <v>57</v>
      </c>
      <c r="N1355" s="79">
        <f>VLOOKUP(D1355,'IBGE 2014'!$A$9:$I$120,3,0)/VLOOKUP(C1355,'IBGE 2014'!$A$9:$I$120,3,0)</f>
        <v>0.90245392544357328</v>
      </c>
      <c r="O1355" s="79">
        <f>VLOOKUP(D1355,'IBGE 2014'!$A$9:$I$120,6,0)</f>
        <v>12.086645895133593</v>
      </c>
      <c r="P1355" s="80">
        <f t="shared" si="307"/>
        <v>46781.354530488796</v>
      </c>
      <c r="Q1355" s="80">
        <f t="shared" si="308"/>
        <v>111918.78750000001</v>
      </c>
      <c r="R1355" s="80">
        <f t="shared" si="309"/>
        <v>-65137.43296951121</v>
      </c>
      <c r="S1355" s="80">
        <f t="shared" si="310"/>
        <v>24</v>
      </c>
      <c r="T1355" s="80">
        <f t="shared" si="311"/>
        <v>0.24697854833412852</v>
      </c>
      <c r="U1355" s="80">
        <f>VLOOKUP(D1355,'IBGE 2014'!$A$9:$I$120,3,0)/VLOOKUP(C1355+1,'IBGE 2014'!$A$9:$I$120,3,0)</f>
        <v>0.9041501075952435</v>
      </c>
      <c r="V1355" s="80">
        <f t="shared" si="312"/>
        <v>49681.437990406972</v>
      </c>
      <c r="W1355" s="80">
        <f t="shared" si="313"/>
        <v>107442.03600000001</v>
      </c>
      <c r="X1355" s="80">
        <f t="shared" si="314"/>
        <v>-57760.598009593035</v>
      </c>
      <c r="Y1355" s="120"/>
    </row>
    <row r="1356" spans="1:25">
      <c r="A1356" s="77">
        <v>1344</v>
      </c>
      <c r="B1356" s="79">
        <v>2</v>
      </c>
      <c r="C1356" s="78">
        <v>29</v>
      </c>
      <c r="D1356" s="78">
        <f t="shared" si="300"/>
        <v>55</v>
      </c>
      <c r="E1356" s="79">
        <f t="shared" si="301"/>
        <v>60</v>
      </c>
      <c r="F1356" s="79">
        <v>5</v>
      </c>
      <c r="G1356" s="79">
        <f t="shared" si="302"/>
        <v>25</v>
      </c>
      <c r="H1356" s="79">
        <f t="shared" si="303"/>
        <v>26</v>
      </c>
      <c r="I1356" s="80">
        <v>954</v>
      </c>
      <c r="J1356" s="80">
        <f>'Fator aplicado no salr'!$I$33*I1356</f>
        <v>843.35890276221915</v>
      </c>
      <c r="K1356" s="79">
        <f t="shared" si="304"/>
        <v>26</v>
      </c>
      <c r="L1356" s="92">
        <f t="shared" si="305"/>
        <v>0.21981002877725925</v>
      </c>
      <c r="M1356" s="79">
        <f t="shared" si="306"/>
        <v>55</v>
      </c>
      <c r="N1356" s="79">
        <f>VLOOKUP(D1356,'IBGE 2014'!$A$9:$I$120,3,0)/VLOOKUP(C1356,'IBGE 2014'!$A$9:$I$120,3,0)</f>
        <v>0.91245156417800033</v>
      </c>
      <c r="O1356" s="79">
        <f>VLOOKUP(D1356,'IBGE 2014'!$A$9:$I$120,6,0)</f>
        <v>12.461864196915771</v>
      </c>
      <c r="P1356" s="80">
        <f t="shared" si="307"/>
        <v>27402.874611827196</v>
      </c>
      <c r="Q1356" s="80">
        <f t="shared" si="308"/>
        <v>69327.179999999993</v>
      </c>
      <c r="R1356" s="80">
        <f t="shared" si="309"/>
        <v>-41924.305388172797</v>
      </c>
      <c r="S1356" s="80">
        <f t="shared" si="310"/>
        <v>25</v>
      </c>
      <c r="T1356" s="80">
        <f t="shared" si="311"/>
        <v>0.23299863050389483</v>
      </c>
      <c r="U1356" s="80">
        <f>VLOOKUP(D1356,'IBGE 2014'!$A$9:$I$120,3,0)/VLOOKUP(C1356+1,'IBGE 2014'!$A$9:$I$120,3,0)</f>
        <v>0.91401886020790168</v>
      </c>
      <c r="V1356" s="80">
        <f t="shared" si="312"/>
        <v>29096.940500274508</v>
      </c>
      <c r="W1356" s="80">
        <f t="shared" si="313"/>
        <v>66660.75</v>
      </c>
      <c r="X1356" s="80">
        <f t="shared" si="314"/>
        <v>-37563.809499725496</v>
      </c>
      <c r="Y1356" s="120"/>
    </row>
    <row r="1357" spans="1:25">
      <c r="A1357" s="77">
        <v>1345</v>
      </c>
      <c r="B1357" s="79">
        <v>2</v>
      </c>
      <c r="C1357" s="78">
        <v>33</v>
      </c>
      <c r="D1357" s="78">
        <f t="shared" si="300"/>
        <v>58</v>
      </c>
      <c r="E1357" s="79">
        <f t="shared" si="301"/>
        <v>60</v>
      </c>
      <c r="F1357" s="79">
        <v>5</v>
      </c>
      <c r="G1357" s="79">
        <f t="shared" si="302"/>
        <v>25</v>
      </c>
      <c r="H1357" s="79">
        <f t="shared" si="303"/>
        <v>25</v>
      </c>
      <c r="I1357" s="80">
        <v>1259.28</v>
      </c>
      <c r="J1357" s="80">
        <f>'Fator aplicado no salr'!$I$33*I1357</f>
        <v>1113.2337516461291</v>
      </c>
      <c r="K1357" s="79">
        <f t="shared" si="304"/>
        <v>25</v>
      </c>
      <c r="L1357" s="92">
        <f t="shared" si="305"/>
        <v>0.23299863050389483</v>
      </c>
      <c r="M1357" s="79">
        <f t="shared" si="306"/>
        <v>58</v>
      </c>
      <c r="N1357" s="79">
        <f>VLOOKUP(D1357,'IBGE 2014'!$A$9:$I$120,3,0)/VLOOKUP(C1357,'IBGE 2014'!$A$9:$I$120,3,0)</f>
        <v>0.8959781582834917</v>
      </c>
      <c r="O1357" s="79">
        <f>VLOOKUP(D1357,'IBGE 2014'!$A$9:$I$120,6,0)</f>
        <v>11.890960856490537</v>
      </c>
      <c r="P1357" s="80">
        <f t="shared" si="307"/>
        <v>35925.056346886318</v>
      </c>
      <c r="Q1357" s="80">
        <f t="shared" si="308"/>
        <v>87992.19</v>
      </c>
      <c r="R1357" s="80">
        <f t="shared" si="309"/>
        <v>-52067.133653113684</v>
      </c>
      <c r="S1357" s="80">
        <f t="shared" si="310"/>
        <v>24</v>
      </c>
      <c r="T1357" s="80">
        <f t="shared" si="311"/>
        <v>0.24697854833412852</v>
      </c>
      <c r="U1357" s="80">
        <f>VLOOKUP(D1357,'IBGE 2014'!$A$9:$I$120,3,0)/VLOOKUP(C1357+1,'IBGE 2014'!$A$9:$I$120,3,0)</f>
        <v>0.897713175076848</v>
      </c>
      <c r="V1357" s="80">
        <f t="shared" si="312"/>
        <v>38154.300822855817</v>
      </c>
      <c r="W1357" s="80">
        <f t="shared" si="313"/>
        <v>84472.502399999998</v>
      </c>
      <c r="X1357" s="80">
        <f t="shared" si="314"/>
        <v>-46318.20157714418</v>
      </c>
      <c r="Y1357" s="120"/>
    </row>
    <row r="1358" spans="1:25">
      <c r="A1358" s="77">
        <v>1346</v>
      </c>
      <c r="B1358" s="79">
        <v>1</v>
      </c>
      <c r="C1358" s="78">
        <v>55</v>
      </c>
      <c r="D1358" s="78">
        <f t="shared" ref="D1358:D1421" si="315">IF(IF(C1358+G1358&gt;70,70,IF(C1358+G1358&lt;E1358,IF(B1358=1,IF(C1358+G1358&lt;60,60,C1358+G1358),IF(C1358+G1358&lt;55,55,C1358+G1358)),E1358))&lt;C1358,C1358,IF(C1358+G1358&gt;70,70,IF(C1358+G1358&lt;E1358,IF(B1358=1,IF(C1358+G1358&lt;60,60,C1358+G1358),IF(C1358+G1358&lt;55,55,C1358+G1358)),E1358)))</f>
        <v>70</v>
      </c>
      <c r="E1358" s="79">
        <f t="shared" ref="E1358:E1421" si="316">IF(B1358=1,65,60)</f>
        <v>65</v>
      </c>
      <c r="F1358" s="79">
        <v>5</v>
      </c>
      <c r="G1358" s="79">
        <f t="shared" ref="G1358:G1421" si="317">IF(B1358=1,IF(35-F1358&lt;=1,1,35-F1358),IF(30-F1358&lt;=1,1,30-F1358))</f>
        <v>30</v>
      </c>
      <c r="H1358" s="79">
        <f t="shared" ref="H1358:H1421" si="318">D1358-C1358</f>
        <v>15</v>
      </c>
      <c r="I1358" s="80">
        <v>1212.06</v>
      </c>
      <c r="J1358" s="80">
        <f>'Fator aplicado no salr'!$I$33*I1358</f>
        <v>1071.4901380314207</v>
      </c>
      <c r="K1358" s="79">
        <f t="shared" ref="K1358:K1421" si="319">H1358</f>
        <v>15</v>
      </c>
      <c r="L1358" s="92">
        <f t="shared" ref="L1358:L1421" si="320">(1/(1+$F$6))^K1358</f>
        <v>0.41726506073553998</v>
      </c>
      <c r="M1358" s="79">
        <f t="shared" ref="M1358:M1421" si="321">D1358</f>
        <v>70</v>
      </c>
      <c r="N1358" s="79">
        <f>VLOOKUP(D1358,'IBGE 2014'!$A$9:$I$120,3,0)/VLOOKUP(C1358,'IBGE 2014'!$A$9:$I$120,3,0)</f>
        <v>0.81183466248225811</v>
      </c>
      <c r="O1358" s="79">
        <f>VLOOKUP(D1358,'IBGE 2014'!$A$9:$I$120,6,0)</f>
        <v>9.1340168195096396</v>
      </c>
      <c r="P1358" s="80">
        <f t="shared" ref="P1358:P1421" si="322">J1358*L1358*N1358*O1358*13</f>
        <v>43099.571134882965</v>
      </c>
      <c r="Q1358" s="80">
        <f t="shared" ref="Q1358:Q1421" si="323">0.215*I1358*13*H1358+IF(J1358&gt;5839.45,0.11*(J1358-5839.45)*O1358*N1358*L1358*13,0)</f>
        <v>50815.6155</v>
      </c>
      <c r="R1358" s="80">
        <f t="shared" ref="R1358:R1421" si="324">P1358-Q1358</f>
        <v>-7716.0443651170353</v>
      </c>
      <c r="S1358" s="80">
        <f t="shared" ref="S1358:S1421" si="325">IF(K1358=0,0,K1358-1)</f>
        <v>14</v>
      </c>
      <c r="T1358" s="80">
        <f t="shared" ref="T1358:T1421" si="326">(1/(1+$F$6))^S1358</f>
        <v>0.44230096437967248</v>
      </c>
      <c r="U1358" s="80">
        <f>VLOOKUP(D1358,'IBGE 2014'!$A$9:$I$120,3,0)/VLOOKUP(C1358+1,'IBGE 2014'!$A$9:$I$120,3,0)</f>
        <v>0.81824688059570916</v>
      </c>
      <c r="V1358" s="80">
        <f t="shared" ref="V1358:V1421" si="327">J1358*T1358*U1358*13*O1358</f>
        <v>46046.389421215019</v>
      </c>
      <c r="W1358" s="80">
        <f t="shared" ref="W1358:W1421" si="328">0.215*I1358*13*S1358+IF(J1358&gt;5839.45,0.11*(J1358-5839.45)*O1358*U1358*T1358*13,0)</f>
        <v>47427.907800000001</v>
      </c>
      <c r="X1358" s="80">
        <f t="shared" ref="X1358:X1421" si="329">V1358-W1358</f>
        <v>-1381.5183787849819</v>
      </c>
      <c r="Y1358" s="120"/>
    </row>
    <row r="1359" spans="1:25">
      <c r="A1359" s="77">
        <v>1347</v>
      </c>
      <c r="B1359" s="79">
        <v>1</v>
      </c>
      <c r="C1359" s="78">
        <v>37</v>
      </c>
      <c r="D1359" s="78">
        <f t="shared" si="315"/>
        <v>65</v>
      </c>
      <c r="E1359" s="79">
        <f t="shared" si="316"/>
        <v>65</v>
      </c>
      <c r="F1359" s="79">
        <v>5</v>
      </c>
      <c r="G1359" s="79">
        <f t="shared" si="317"/>
        <v>30</v>
      </c>
      <c r="H1359" s="79">
        <f t="shared" si="318"/>
        <v>28</v>
      </c>
      <c r="I1359" s="80">
        <v>1259.28</v>
      </c>
      <c r="J1359" s="80">
        <f>'Fator aplicado no salr'!$I$33*I1359</f>
        <v>1113.2337516461291</v>
      </c>
      <c r="K1359" s="79">
        <f t="shared" si="319"/>
        <v>28</v>
      </c>
      <c r="L1359" s="92">
        <f t="shared" si="320"/>
        <v>0.19563014309118829</v>
      </c>
      <c r="M1359" s="79">
        <f t="shared" si="321"/>
        <v>65</v>
      </c>
      <c r="N1359" s="79">
        <f>VLOOKUP(D1359,'IBGE 2014'!$A$9:$I$120,3,0)/VLOOKUP(C1359,'IBGE 2014'!$A$9:$I$120,3,0)</f>
        <v>0.82938992235441167</v>
      </c>
      <c r="O1359" s="79">
        <f>VLOOKUP(D1359,'IBGE 2014'!$A$9:$I$120,6,0)</f>
        <v>10.361611814973374</v>
      </c>
      <c r="P1359" s="80">
        <f t="shared" si="322"/>
        <v>24330.529583312069</v>
      </c>
      <c r="Q1359" s="80">
        <f t="shared" si="323"/>
        <v>98551.252800000002</v>
      </c>
      <c r="R1359" s="80">
        <f t="shared" si="324"/>
        <v>-74220.72321668794</v>
      </c>
      <c r="S1359" s="80">
        <f t="shared" si="325"/>
        <v>27</v>
      </c>
      <c r="T1359" s="80">
        <f t="shared" si="326"/>
        <v>0.20736795167665964</v>
      </c>
      <c r="U1359" s="80">
        <f>VLOOKUP(D1359,'IBGE 2014'!$A$9:$I$120,3,0)/VLOOKUP(C1359+1,'IBGE 2014'!$A$9:$I$120,3,0)</f>
        <v>0.83126079529714858</v>
      </c>
      <c r="V1359" s="80">
        <f t="shared" si="327"/>
        <v>25848.537239097604</v>
      </c>
      <c r="W1359" s="80">
        <f t="shared" si="328"/>
        <v>95031.565200000012</v>
      </c>
      <c r="X1359" s="80">
        <f t="shared" si="329"/>
        <v>-69183.0279609024</v>
      </c>
      <c r="Y1359" s="120"/>
    </row>
    <row r="1360" spans="1:25">
      <c r="A1360" s="77">
        <v>1348</v>
      </c>
      <c r="B1360" s="79">
        <v>1</v>
      </c>
      <c r="C1360" s="78">
        <v>31</v>
      </c>
      <c r="D1360" s="78">
        <f t="shared" si="315"/>
        <v>61</v>
      </c>
      <c r="E1360" s="79">
        <f t="shared" si="316"/>
        <v>65</v>
      </c>
      <c r="F1360" s="79">
        <v>5</v>
      </c>
      <c r="G1360" s="79">
        <f t="shared" si="317"/>
        <v>30</v>
      </c>
      <c r="H1360" s="79">
        <f t="shared" si="318"/>
        <v>30</v>
      </c>
      <c r="I1360" s="80">
        <v>1259.28</v>
      </c>
      <c r="J1360" s="80">
        <f>'Fator aplicado no salr'!$I$33*I1360</f>
        <v>1113.2337516461291</v>
      </c>
      <c r="K1360" s="79">
        <f t="shared" si="319"/>
        <v>30</v>
      </c>
      <c r="L1360" s="92">
        <f t="shared" si="320"/>
        <v>0.1741101309106339</v>
      </c>
      <c r="M1360" s="79">
        <f t="shared" si="321"/>
        <v>61</v>
      </c>
      <c r="N1360" s="79">
        <f>VLOOKUP(D1360,'IBGE 2014'!$A$9:$I$120,3,0)/VLOOKUP(C1360,'IBGE 2014'!$A$9:$I$120,3,0)</f>
        <v>0.86514019417807453</v>
      </c>
      <c r="O1360" s="79">
        <f>VLOOKUP(D1360,'IBGE 2014'!$A$9:$I$120,6,0)</f>
        <v>11.26894206432668</v>
      </c>
      <c r="P1360" s="80">
        <f t="shared" si="322"/>
        <v>24565.374831011432</v>
      </c>
      <c r="Q1360" s="80">
        <f t="shared" si="323"/>
        <v>105590.62800000001</v>
      </c>
      <c r="R1360" s="80">
        <f t="shared" si="324"/>
        <v>-81025.25316898858</v>
      </c>
      <c r="S1360" s="80">
        <f t="shared" si="325"/>
        <v>29</v>
      </c>
      <c r="T1360" s="80">
        <f t="shared" si="326"/>
        <v>0.18455673876527198</v>
      </c>
      <c r="U1360" s="80">
        <f>VLOOKUP(D1360,'IBGE 2014'!$A$9:$I$120,3,0)/VLOOKUP(C1360+1,'IBGE 2014'!$A$9:$I$120,3,0)</f>
        <v>0.86671816855699424</v>
      </c>
      <c r="V1360" s="80">
        <f t="shared" si="327"/>
        <v>26086.791755062004</v>
      </c>
      <c r="W1360" s="80">
        <f t="shared" si="328"/>
        <v>102070.94040000001</v>
      </c>
      <c r="X1360" s="80">
        <f t="shared" si="329"/>
        <v>-75984.148644938003</v>
      </c>
      <c r="Y1360" s="120"/>
    </row>
    <row r="1361" spans="1:25">
      <c r="A1361" s="77">
        <v>1349</v>
      </c>
      <c r="B1361" s="79">
        <v>1</v>
      </c>
      <c r="C1361" s="78">
        <v>36</v>
      </c>
      <c r="D1361" s="78">
        <f t="shared" si="315"/>
        <v>65</v>
      </c>
      <c r="E1361" s="79">
        <f t="shared" si="316"/>
        <v>65</v>
      </c>
      <c r="F1361" s="79">
        <v>5</v>
      </c>
      <c r="G1361" s="79">
        <f t="shared" si="317"/>
        <v>30</v>
      </c>
      <c r="H1361" s="79">
        <f t="shared" si="318"/>
        <v>29</v>
      </c>
      <c r="I1361" s="80">
        <v>1049.4000000000001</v>
      </c>
      <c r="J1361" s="80">
        <f>'Fator aplicado no salr'!$I$33*I1361</f>
        <v>927.69479303844116</v>
      </c>
      <c r="K1361" s="79">
        <f t="shared" si="319"/>
        <v>29</v>
      </c>
      <c r="L1361" s="92">
        <f t="shared" si="320"/>
        <v>0.18455673876527198</v>
      </c>
      <c r="M1361" s="79">
        <f t="shared" si="321"/>
        <v>65</v>
      </c>
      <c r="N1361" s="79">
        <f>VLOOKUP(D1361,'IBGE 2014'!$A$9:$I$120,3,0)/VLOOKUP(C1361,'IBGE 2014'!$A$9:$I$120,3,0)</f>
        <v>0.82760631522705153</v>
      </c>
      <c r="O1361" s="79">
        <f>VLOOKUP(D1361,'IBGE 2014'!$A$9:$I$120,6,0)</f>
        <v>10.361611814973374</v>
      </c>
      <c r="P1361" s="80">
        <f t="shared" si="322"/>
        <v>19086.640455335892</v>
      </c>
      <c r="Q1361" s="80">
        <f t="shared" si="323"/>
        <v>85059.117000000013</v>
      </c>
      <c r="R1361" s="80">
        <f t="shared" si="324"/>
        <v>-65972.476544664125</v>
      </c>
      <c r="S1361" s="80">
        <f t="shared" si="325"/>
        <v>28</v>
      </c>
      <c r="T1361" s="80">
        <f t="shared" si="326"/>
        <v>0.19563014309118829</v>
      </c>
      <c r="U1361" s="80">
        <f>VLOOKUP(D1361,'IBGE 2014'!$A$9:$I$120,3,0)/VLOOKUP(C1361+1,'IBGE 2014'!$A$9:$I$120,3,0)</f>
        <v>0.82938992235441167</v>
      </c>
      <c r="V1361" s="80">
        <f t="shared" si="327"/>
        <v>20275.441319426725</v>
      </c>
      <c r="W1361" s="80">
        <f t="shared" si="328"/>
        <v>82126.044000000009</v>
      </c>
      <c r="X1361" s="80">
        <f t="shared" si="329"/>
        <v>-61850.602680573284</v>
      </c>
      <c r="Y1361" s="120"/>
    </row>
    <row r="1362" spans="1:25">
      <c r="A1362" s="77">
        <v>1350</v>
      </c>
      <c r="B1362" s="79">
        <v>1</v>
      </c>
      <c r="C1362" s="78">
        <v>46</v>
      </c>
      <c r="D1362" s="78">
        <f t="shared" si="315"/>
        <v>70</v>
      </c>
      <c r="E1362" s="79">
        <f t="shared" si="316"/>
        <v>65</v>
      </c>
      <c r="F1362" s="79">
        <v>5</v>
      </c>
      <c r="G1362" s="79">
        <f t="shared" si="317"/>
        <v>30</v>
      </c>
      <c r="H1362" s="79">
        <f t="shared" si="318"/>
        <v>24</v>
      </c>
      <c r="I1362" s="80">
        <v>954</v>
      </c>
      <c r="J1362" s="80">
        <f>'Fator aplicado no salr'!$I$33*I1362</f>
        <v>843.35890276221915</v>
      </c>
      <c r="K1362" s="79">
        <f t="shared" si="319"/>
        <v>24</v>
      </c>
      <c r="L1362" s="92">
        <f t="shared" si="320"/>
        <v>0.24697854833412852</v>
      </c>
      <c r="M1362" s="79">
        <f t="shared" si="321"/>
        <v>70</v>
      </c>
      <c r="N1362" s="79">
        <f>VLOOKUP(D1362,'IBGE 2014'!$A$9:$I$120,3,0)/VLOOKUP(C1362,'IBGE 2014'!$A$9:$I$120,3,0)</f>
        <v>0.77214104728714072</v>
      </c>
      <c r="O1362" s="79">
        <f>VLOOKUP(D1362,'IBGE 2014'!$A$9:$I$120,6,0)</f>
        <v>9.1340168195096396</v>
      </c>
      <c r="P1362" s="80">
        <f t="shared" si="322"/>
        <v>19097.365810328152</v>
      </c>
      <c r="Q1362" s="80">
        <f t="shared" si="323"/>
        <v>63994.319999999992</v>
      </c>
      <c r="R1362" s="80">
        <f t="shared" si="324"/>
        <v>-44896.954189671844</v>
      </c>
      <c r="S1362" s="80">
        <f t="shared" si="325"/>
        <v>23</v>
      </c>
      <c r="T1362" s="80">
        <f t="shared" si="326"/>
        <v>0.26179726123417624</v>
      </c>
      <c r="U1362" s="80">
        <f>VLOOKUP(D1362,'IBGE 2014'!$A$9:$I$120,3,0)/VLOOKUP(C1362+1,'IBGE 2014'!$A$9:$I$120,3,0)</f>
        <v>0.77529075218081067</v>
      </c>
      <c r="V1362" s="80">
        <f t="shared" si="327"/>
        <v>20325.783514719344</v>
      </c>
      <c r="W1362" s="80">
        <f t="shared" si="328"/>
        <v>61327.89</v>
      </c>
      <c r="X1362" s="80">
        <f t="shared" si="329"/>
        <v>-41002.106485280659</v>
      </c>
      <c r="Y1362" s="120"/>
    </row>
    <row r="1363" spans="1:25">
      <c r="A1363" s="77">
        <v>1351</v>
      </c>
      <c r="B1363" s="79">
        <v>1</v>
      </c>
      <c r="C1363" s="78">
        <v>35</v>
      </c>
      <c r="D1363" s="78">
        <f t="shared" si="315"/>
        <v>65</v>
      </c>
      <c r="E1363" s="79">
        <f t="shared" si="316"/>
        <v>65</v>
      </c>
      <c r="F1363" s="79">
        <v>5</v>
      </c>
      <c r="G1363" s="79">
        <f t="shared" si="317"/>
        <v>30</v>
      </c>
      <c r="H1363" s="79">
        <f t="shared" si="318"/>
        <v>30</v>
      </c>
      <c r="I1363" s="80">
        <v>3165.18</v>
      </c>
      <c r="J1363" s="80">
        <f>'Fator aplicado no salr'!$I$33*I1363</f>
        <v>2798.0951067556821</v>
      </c>
      <c r="K1363" s="79">
        <f t="shared" si="319"/>
        <v>30</v>
      </c>
      <c r="L1363" s="92">
        <f t="shared" si="320"/>
        <v>0.1741101309106339</v>
      </c>
      <c r="M1363" s="79">
        <f t="shared" si="321"/>
        <v>65</v>
      </c>
      <c r="N1363" s="79">
        <f>VLOOKUP(D1363,'IBGE 2014'!$A$9:$I$120,3,0)/VLOOKUP(C1363,'IBGE 2014'!$A$9:$I$120,3,0)</f>
        <v>0.82589717900171766</v>
      </c>
      <c r="O1363" s="79">
        <f>VLOOKUP(D1363,'IBGE 2014'!$A$9:$I$120,6,0)</f>
        <v>10.361611814973374</v>
      </c>
      <c r="P1363" s="80">
        <f t="shared" si="322"/>
        <v>54197.988319176548</v>
      </c>
      <c r="Q1363" s="80">
        <f t="shared" si="323"/>
        <v>265400.34299999999</v>
      </c>
      <c r="R1363" s="80">
        <f t="shared" si="324"/>
        <v>-211202.35468082345</v>
      </c>
      <c r="S1363" s="80">
        <f t="shared" si="325"/>
        <v>29</v>
      </c>
      <c r="T1363" s="80">
        <f t="shared" si="326"/>
        <v>0.18455673876527198</v>
      </c>
      <c r="U1363" s="80">
        <f>VLOOKUP(D1363,'IBGE 2014'!$A$9:$I$120,3,0)/VLOOKUP(C1363+1,'IBGE 2014'!$A$9:$I$120,3,0)</f>
        <v>0.82760631522705153</v>
      </c>
      <c r="V1363" s="80">
        <f t="shared" si="327"/>
        <v>57568.756085782392</v>
      </c>
      <c r="W1363" s="80">
        <f t="shared" si="328"/>
        <v>256553.66489999997</v>
      </c>
      <c r="X1363" s="80">
        <f t="shared" si="329"/>
        <v>-198984.90881421758</v>
      </c>
      <c r="Y1363" s="120"/>
    </row>
    <row r="1364" spans="1:25">
      <c r="A1364" s="77">
        <v>1352</v>
      </c>
      <c r="B1364" s="79">
        <v>1</v>
      </c>
      <c r="C1364" s="78">
        <v>50</v>
      </c>
      <c r="D1364" s="78">
        <f t="shared" si="315"/>
        <v>70</v>
      </c>
      <c r="E1364" s="79">
        <f t="shared" si="316"/>
        <v>65</v>
      </c>
      <c r="F1364" s="79">
        <v>5</v>
      </c>
      <c r="G1364" s="79">
        <f t="shared" si="317"/>
        <v>30</v>
      </c>
      <c r="H1364" s="79">
        <f t="shared" si="318"/>
        <v>20</v>
      </c>
      <c r="I1364" s="80">
        <v>2142.62</v>
      </c>
      <c r="J1364" s="80">
        <f>'Fator aplicado no salr'!$I$33*I1364</f>
        <v>1894.1275180674904</v>
      </c>
      <c r="K1364" s="79">
        <f t="shared" si="319"/>
        <v>20</v>
      </c>
      <c r="L1364" s="92">
        <f t="shared" si="320"/>
        <v>0.31180472688608379</v>
      </c>
      <c r="M1364" s="79">
        <f t="shared" si="321"/>
        <v>70</v>
      </c>
      <c r="N1364" s="79">
        <f>VLOOKUP(D1364,'IBGE 2014'!$A$9:$I$120,3,0)/VLOOKUP(C1364,'IBGE 2014'!$A$9:$I$120,3,0)</f>
        <v>0.78638304548291271</v>
      </c>
      <c r="O1364" s="79">
        <f>VLOOKUP(D1364,'IBGE 2014'!$A$9:$I$120,6,0)</f>
        <v>9.1340168195096396</v>
      </c>
      <c r="P1364" s="80">
        <f t="shared" si="322"/>
        <v>55148.183129824516</v>
      </c>
      <c r="Q1364" s="80">
        <f t="shared" si="323"/>
        <v>119772.45800000001</v>
      </c>
      <c r="R1364" s="80">
        <f t="shared" si="324"/>
        <v>-64624.274870175497</v>
      </c>
      <c r="S1364" s="80">
        <f t="shared" si="325"/>
        <v>19</v>
      </c>
      <c r="T1364" s="80">
        <f t="shared" si="326"/>
        <v>0.33051301049924886</v>
      </c>
      <c r="U1364" s="80">
        <f>VLOOKUP(D1364,'IBGE 2014'!$A$9:$I$120,3,0)/VLOOKUP(C1364+1,'IBGE 2014'!$A$9:$I$120,3,0)</f>
        <v>0.79070302512191992</v>
      </c>
      <c r="V1364" s="80">
        <f t="shared" si="327"/>
        <v>58778.20689304018</v>
      </c>
      <c r="W1364" s="80">
        <f t="shared" si="328"/>
        <v>113783.83510000001</v>
      </c>
      <c r="X1364" s="80">
        <f t="shared" si="329"/>
        <v>-55005.628206959831</v>
      </c>
      <c r="Y1364" s="120"/>
    </row>
    <row r="1365" spans="1:25">
      <c r="A1365" s="77">
        <v>1353</v>
      </c>
      <c r="B1365" s="79">
        <v>1</v>
      </c>
      <c r="C1365" s="78">
        <v>35</v>
      </c>
      <c r="D1365" s="78">
        <f t="shared" si="315"/>
        <v>65</v>
      </c>
      <c r="E1365" s="79">
        <f t="shared" si="316"/>
        <v>65</v>
      </c>
      <c r="F1365" s="79">
        <v>5</v>
      </c>
      <c r="G1365" s="79">
        <f t="shared" si="317"/>
        <v>30</v>
      </c>
      <c r="H1365" s="79">
        <f t="shared" si="318"/>
        <v>30</v>
      </c>
      <c r="I1365" s="80">
        <v>1212.06</v>
      </c>
      <c r="J1365" s="80">
        <f>'Fator aplicado no salr'!$I$33*I1365</f>
        <v>1071.4901380314207</v>
      </c>
      <c r="K1365" s="79">
        <f t="shared" si="319"/>
        <v>30</v>
      </c>
      <c r="L1365" s="92">
        <f t="shared" si="320"/>
        <v>0.1741101309106339</v>
      </c>
      <c r="M1365" s="79">
        <f t="shared" si="321"/>
        <v>65</v>
      </c>
      <c r="N1365" s="79">
        <f>VLOOKUP(D1365,'IBGE 2014'!$A$9:$I$120,3,0)/VLOOKUP(C1365,'IBGE 2014'!$A$9:$I$120,3,0)</f>
        <v>0.82589717900171766</v>
      </c>
      <c r="O1365" s="79">
        <f>VLOOKUP(D1365,'IBGE 2014'!$A$9:$I$120,6,0)</f>
        <v>10.361611814973374</v>
      </c>
      <c r="P1365" s="80">
        <f t="shared" si="322"/>
        <v>20754.337422244906</v>
      </c>
      <c r="Q1365" s="80">
        <f t="shared" si="323"/>
        <v>101631.231</v>
      </c>
      <c r="R1365" s="80">
        <f t="shared" si="324"/>
        <v>-80876.893577755094</v>
      </c>
      <c r="S1365" s="80">
        <f t="shared" si="325"/>
        <v>29</v>
      </c>
      <c r="T1365" s="80">
        <f t="shared" si="326"/>
        <v>0.18455673876527198</v>
      </c>
      <c r="U1365" s="80">
        <f>VLOOKUP(D1365,'IBGE 2014'!$A$9:$I$120,3,0)/VLOOKUP(C1365+1,'IBGE 2014'!$A$9:$I$120,3,0)</f>
        <v>0.82760631522705153</v>
      </c>
      <c r="V1365" s="80">
        <f t="shared" si="327"/>
        <v>22045.124290351072</v>
      </c>
      <c r="W1365" s="80">
        <f t="shared" si="328"/>
        <v>98243.523300000001</v>
      </c>
      <c r="X1365" s="80">
        <f t="shared" si="329"/>
        <v>-76198.399009648929</v>
      </c>
      <c r="Y1365" s="120"/>
    </row>
    <row r="1366" spans="1:25">
      <c r="A1366" s="77">
        <v>1354</v>
      </c>
      <c r="B1366" s="79">
        <v>1</v>
      </c>
      <c r="C1366" s="78">
        <v>39</v>
      </c>
      <c r="D1366" s="78">
        <f t="shared" si="315"/>
        <v>65</v>
      </c>
      <c r="E1366" s="79">
        <f t="shared" si="316"/>
        <v>65</v>
      </c>
      <c r="F1366" s="79">
        <v>5</v>
      </c>
      <c r="G1366" s="79">
        <f t="shared" si="317"/>
        <v>30</v>
      </c>
      <c r="H1366" s="79">
        <f t="shared" si="318"/>
        <v>26</v>
      </c>
      <c r="I1366" s="80">
        <v>1259.28</v>
      </c>
      <c r="J1366" s="80">
        <f>'Fator aplicado no salr'!$I$33*I1366</f>
        <v>1113.2337516461291</v>
      </c>
      <c r="K1366" s="79">
        <f t="shared" si="319"/>
        <v>26</v>
      </c>
      <c r="L1366" s="92">
        <f t="shared" si="320"/>
        <v>0.21981002877725925</v>
      </c>
      <c r="M1366" s="79">
        <f t="shared" si="321"/>
        <v>65</v>
      </c>
      <c r="N1366" s="79">
        <f>VLOOKUP(D1366,'IBGE 2014'!$A$9:$I$120,3,0)/VLOOKUP(C1366,'IBGE 2014'!$A$9:$I$120,3,0)</f>
        <v>0.83323375827918489</v>
      </c>
      <c r="O1366" s="79">
        <f>VLOOKUP(D1366,'IBGE 2014'!$A$9:$I$120,6,0)</f>
        <v>10.361611814973374</v>
      </c>
      <c r="P1366" s="80">
        <f t="shared" si="322"/>
        <v>27464.480929089048</v>
      </c>
      <c r="Q1366" s="80">
        <f t="shared" si="323"/>
        <v>91511.877600000007</v>
      </c>
      <c r="R1366" s="80">
        <f t="shared" si="324"/>
        <v>-64047.396670910959</v>
      </c>
      <c r="S1366" s="80">
        <f t="shared" si="325"/>
        <v>25</v>
      </c>
      <c r="T1366" s="80">
        <f t="shared" si="326"/>
        <v>0.23299863050389483</v>
      </c>
      <c r="U1366" s="80">
        <f>VLOOKUP(D1366,'IBGE 2014'!$A$9:$I$120,3,0)/VLOOKUP(C1366+1,'IBGE 2014'!$A$9:$I$120,3,0)</f>
        <v>0.83532461266945157</v>
      </c>
      <c r="V1366" s="80">
        <f t="shared" si="327"/>
        <v>29185.402135094795</v>
      </c>
      <c r="W1366" s="80">
        <f t="shared" si="328"/>
        <v>87992.19</v>
      </c>
      <c r="X1366" s="80">
        <f t="shared" si="329"/>
        <v>-58806.787864905207</v>
      </c>
      <c r="Y1366" s="120"/>
    </row>
    <row r="1367" spans="1:25">
      <c r="A1367" s="77">
        <v>1355</v>
      </c>
      <c r="B1367" s="79">
        <v>1</v>
      </c>
      <c r="C1367" s="78">
        <v>32</v>
      </c>
      <c r="D1367" s="78">
        <f t="shared" si="315"/>
        <v>62</v>
      </c>
      <c r="E1367" s="79">
        <f t="shared" si="316"/>
        <v>65</v>
      </c>
      <c r="F1367" s="79">
        <v>5</v>
      </c>
      <c r="G1367" s="79">
        <f t="shared" si="317"/>
        <v>30</v>
      </c>
      <c r="H1367" s="79">
        <f t="shared" si="318"/>
        <v>30</v>
      </c>
      <c r="I1367" s="80">
        <v>1154.3399999999999</v>
      </c>
      <c r="J1367" s="80">
        <f>'Fator aplicado no salr'!$I$33*I1367</f>
        <v>1020.4642723422851</v>
      </c>
      <c r="K1367" s="79">
        <f t="shared" si="319"/>
        <v>30</v>
      </c>
      <c r="L1367" s="92">
        <f t="shared" si="320"/>
        <v>0.1741101309106339</v>
      </c>
      <c r="M1367" s="79">
        <f t="shared" si="321"/>
        <v>62</v>
      </c>
      <c r="N1367" s="79">
        <f>VLOOKUP(D1367,'IBGE 2014'!$A$9:$I$120,3,0)/VLOOKUP(C1367,'IBGE 2014'!$A$9:$I$120,3,0)</f>
        <v>0.85638097121439749</v>
      </c>
      <c r="O1367" s="79">
        <f>VLOOKUP(D1367,'IBGE 2014'!$A$9:$I$120,6,0)</f>
        <v>11.049834511016218</v>
      </c>
      <c r="P1367" s="80">
        <f t="shared" si="322"/>
        <v>21856.870596630815</v>
      </c>
      <c r="Q1367" s="80">
        <f t="shared" si="323"/>
        <v>96791.409</v>
      </c>
      <c r="R1367" s="80">
        <f t="shared" si="324"/>
        <v>-74934.538403369181</v>
      </c>
      <c r="S1367" s="80">
        <f t="shared" si="325"/>
        <v>29</v>
      </c>
      <c r="T1367" s="80">
        <f t="shared" si="326"/>
        <v>0.18455673876527198</v>
      </c>
      <c r="U1367" s="80">
        <f>VLOOKUP(D1367,'IBGE 2014'!$A$9:$I$120,3,0)/VLOOKUP(C1367+1,'IBGE 2014'!$A$9:$I$120,3,0)</f>
        <v>0.85799055822759585</v>
      </c>
      <c r="V1367" s="80">
        <f t="shared" si="327"/>
        <v>23211.828133432151</v>
      </c>
      <c r="W1367" s="80">
        <f t="shared" si="328"/>
        <v>93565.028699999995</v>
      </c>
      <c r="X1367" s="80">
        <f t="shared" si="329"/>
        <v>-70353.200566567844</v>
      </c>
      <c r="Y1367" s="120"/>
    </row>
    <row r="1368" spans="1:25">
      <c r="A1368" s="77">
        <v>1356</v>
      </c>
      <c r="B1368" s="79">
        <v>1</v>
      </c>
      <c r="C1368" s="78">
        <v>35</v>
      </c>
      <c r="D1368" s="78">
        <f t="shared" si="315"/>
        <v>65</v>
      </c>
      <c r="E1368" s="79">
        <f t="shared" si="316"/>
        <v>65</v>
      </c>
      <c r="F1368" s="79">
        <v>5</v>
      </c>
      <c r="G1368" s="79">
        <f t="shared" si="317"/>
        <v>30</v>
      </c>
      <c r="H1368" s="79">
        <f t="shared" si="318"/>
        <v>30</v>
      </c>
      <c r="I1368" s="80">
        <v>1269.77</v>
      </c>
      <c r="J1368" s="80">
        <f>'Fator aplicado no salr'!$I$33*I1368</f>
        <v>1122.5071634804854</v>
      </c>
      <c r="K1368" s="79">
        <f t="shared" si="319"/>
        <v>30</v>
      </c>
      <c r="L1368" s="92">
        <f t="shared" si="320"/>
        <v>0.1741101309106339</v>
      </c>
      <c r="M1368" s="79">
        <f t="shared" si="321"/>
        <v>65</v>
      </c>
      <c r="N1368" s="79">
        <f>VLOOKUP(D1368,'IBGE 2014'!$A$9:$I$120,3,0)/VLOOKUP(C1368,'IBGE 2014'!$A$9:$I$120,3,0)</f>
        <v>0.82589717900171766</v>
      </c>
      <c r="O1368" s="79">
        <f>VLOOKUP(D1368,'IBGE 2014'!$A$9:$I$120,6,0)</f>
        <v>10.361611814973374</v>
      </c>
      <c r="P1368" s="80">
        <f t="shared" si="322"/>
        <v>21742.516895734465</v>
      </c>
      <c r="Q1368" s="80">
        <f t="shared" si="323"/>
        <v>106470.21449999999</v>
      </c>
      <c r="R1368" s="80">
        <f t="shared" si="324"/>
        <v>-84727.69760426553</v>
      </c>
      <c r="S1368" s="80">
        <f t="shared" si="325"/>
        <v>29</v>
      </c>
      <c r="T1368" s="80">
        <f t="shared" si="326"/>
        <v>0.18455673876527198</v>
      </c>
      <c r="U1368" s="80">
        <f>VLOOKUP(D1368,'IBGE 2014'!$A$9:$I$120,3,0)/VLOOKUP(C1368+1,'IBGE 2014'!$A$9:$I$120,3,0)</f>
        <v>0.82760631522705153</v>
      </c>
      <c r="V1368" s="80">
        <f t="shared" si="327"/>
        <v>23094.76219837226</v>
      </c>
      <c r="W1368" s="80">
        <f t="shared" si="328"/>
        <v>102921.20734999998</v>
      </c>
      <c r="X1368" s="80">
        <f t="shared" si="329"/>
        <v>-79826.445151627719</v>
      </c>
      <c r="Y1368" s="120"/>
    </row>
    <row r="1369" spans="1:25">
      <c r="A1369" s="77">
        <v>1357</v>
      </c>
      <c r="B1369" s="79">
        <v>1</v>
      </c>
      <c r="C1369" s="78">
        <v>31</v>
      </c>
      <c r="D1369" s="78">
        <f t="shared" si="315"/>
        <v>61</v>
      </c>
      <c r="E1369" s="79">
        <f t="shared" si="316"/>
        <v>65</v>
      </c>
      <c r="F1369" s="79">
        <v>5</v>
      </c>
      <c r="G1369" s="79">
        <f t="shared" si="317"/>
        <v>30</v>
      </c>
      <c r="H1369" s="79">
        <f t="shared" si="318"/>
        <v>30</v>
      </c>
      <c r="I1369" s="80">
        <v>1259.28</v>
      </c>
      <c r="J1369" s="80">
        <f>'Fator aplicado no salr'!$I$33*I1369</f>
        <v>1113.2337516461291</v>
      </c>
      <c r="K1369" s="79">
        <f t="shared" si="319"/>
        <v>30</v>
      </c>
      <c r="L1369" s="92">
        <f t="shared" si="320"/>
        <v>0.1741101309106339</v>
      </c>
      <c r="M1369" s="79">
        <f t="shared" si="321"/>
        <v>61</v>
      </c>
      <c r="N1369" s="79">
        <f>VLOOKUP(D1369,'IBGE 2014'!$A$9:$I$120,3,0)/VLOOKUP(C1369,'IBGE 2014'!$A$9:$I$120,3,0)</f>
        <v>0.86514019417807453</v>
      </c>
      <c r="O1369" s="79">
        <f>VLOOKUP(D1369,'IBGE 2014'!$A$9:$I$120,6,0)</f>
        <v>11.26894206432668</v>
      </c>
      <c r="P1369" s="80">
        <f t="shared" si="322"/>
        <v>24565.374831011432</v>
      </c>
      <c r="Q1369" s="80">
        <f t="shared" si="323"/>
        <v>105590.62800000001</v>
      </c>
      <c r="R1369" s="80">
        <f t="shared" si="324"/>
        <v>-81025.25316898858</v>
      </c>
      <c r="S1369" s="80">
        <f t="shared" si="325"/>
        <v>29</v>
      </c>
      <c r="T1369" s="80">
        <f t="shared" si="326"/>
        <v>0.18455673876527198</v>
      </c>
      <c r="U1369" s="80">
        <f>VLOOKUP(D1369,'IBGE 2014'!$A$9:$I$120,3,0)/VLOOKUP(C1369+1,'IBGE 2014'!$A$9:$I$120,3,0)</f>
        <v>0.86671816855699424</v>
      </c>
      <c r="V1369" s="80">
        <f t="shared" si="327"/>
        <v>26086.791755062004</v>
      </c>
      <c r="W1369" s="80">
        <f t="shared" si="328"/>
        <v>102070.94040000001</v>
      </c>
      <c r="X1369" s="80">
        <f t="shared" si="329"/>
        <v>-75984.148644938003</v>
      </c>
      <c r="Y1369" s="120"/>
    </row>
    <row r="1370" spans="1:25">
      <c r="A1370" s="77">
        <v>1358</v>
      </c>
      <c r="B1370" s="79">
        <v>1</v>
      </c>
      <c r="C1370" s="78">
        <v>34</v>
      </c>
      <c r="D1370" s="78">
        <f t="shared" si="315"/>
        <v>64</v>
      </c>
      <c r="E1370" s="79">
        <f t="shared" si="316"/>
        <v>65</v>
      </c>
      <c r="F1370" s="79">
        <v>5</v>
      </c>
      <c r="G1370" s="79">
        <f t="shared" si="317"/>
        <v>30</v>
      </c>
      <c r="H1370" s="79">
        <f t="shared" si="318"/>
        <v>30</v>
      </c>
      <c r="I1370" s="80">
        <v>4220.24</v>
      </c>
      <c r="J1370" s="80">
        <f>'Fator aplicado no salr'!$I$33*I1370</f>
        <v>3730.7934756742425</v>
      </c>
      <c r="K1370" s="79">
        <f t="shared" si="319"/>
        <v>30</v>
      </c>
      <c r="L1370" s="92">
        <f t="shared" si="320"/>
        <v>0.1741101309106339</v>
      </c>
      <c r="M1370" s="79">
        <f t="shared" si="321"/>
        <v>64</v>
      </c>
      <c r="N1370" s="79">
        <f>VLOOKUP(D1370,'IBGE 2014'!$A$9:$I$120,3,0)/VLOOKUP(C1370,'IBGE 2014'!$A$9:$I$120,3,0)</f>
        <v>0.83683254098529347</v>
      </c>
      <c r="O1370" s="79">
        <f>VLOOKUP(D1370,'IBGE 2014'!$A$9:$I$120,6,0)</f>
        <v>10.595687644814832</v>
      </c>
      <c r="P1370" s="80">
        <f t="shared" si="322"/>
        <v>74874.909383779421</v>
      </c>
      <c r="Q1370" s="80">
        <f t="shared" si="323"/>
        <v>353867.12400000001</v>
      </c>
      <c r="R1370" s="80">
        <f t="shared" si="324"/>
        <v>-278992.21461622056</v>
      </c>
      <c r="S1370" s="80">
        <f t="shared" si="325"/>
        <v>29</v>
      </c>
      <c r="T1370" s="80">
        <f t="shared" si="326"/>
        <v>0.18455673876527198</v>
      </c>
      <c r="U1370" s="80">
        <f>VLOOKUP(D1370,'IBGE 2014'!$A$9:$I$120,3,0)/VLOOKUP(C1370+1,'IBGE 2014'!$A$9:$I$120,3,0)</f>
        <v>0.83850448420531443</v>
      </c>
      <c r="V1370" s="80">
        <f t="shared" si="327"/>
        <v>79525.975448773941</v>
      </c>
      <c r="W1370" s="80">
        <f t="shared" si="328"/>
        <v>342071.55319999997</v>
      </c>
      <c r="X1370" s="80">
        <f t="shared" si="329"/>
        <v>-262545.57775122602</v>
      </c>
      <c r="Y1370" s="120"/>
    </row>
    <row r="1371" spans="1:25">
      <c r="A1371" s="77">
        <v>1359</v>
      </c>
      <c r="B1371" s="79">
        <v>2</v>
      </c>
      <c r="C1371" s="78">
        <v>35</v>
      </c>
      <c r="D1371" s="78">
        <f t="shared" si="315"/>
        <v>60</v>
      </c>
      <c r="E1371" s="79">
        <f t="shared" si="316"/>
        <v>60</v>
      </c>
      <c r="F1371" s="79">
        <v>5</v>
      </c>
      <c r="G1371" s="79">
        <f t="shared" si="317"/>
        <v>25</v>
      </c>
      <c r="H1371" s="79">
        <f t="shared" si="318"/>
        <v>25</v>
      </c>
      <c r="I1371" s="80">
        <v>3376.19</v>
      </c>
      <c r="J1371" s="80">
        <f>'Fator aplicado no salr'!$I$33*I1371</f>
        <v>2984.6330124913802</v>
      </c>
      <c r="K1371" s="79">
        <f t="shared" si="319"/>
        <v>25</v>
      </c>
      <c r="L1371" s="92">
        <f t="shared" si="320"/>
        <v>0.23299863050389483</v>
      </c>
      <c r="M1371" s="79">
        <f t="shared" si="321"/>
        <v>60</v>
      </c>
      <c r="N1371" s="79">
        <f>VLOOKUP(D1371,'IBGE 2014'!$A$9:$I$120,3,0)/VLOOKUP(C1371,'IBGE 2014'!$A$9:$I$120,3,0)</f>
        <v>0.88156029257512269</v>
      </c>
      <c r="O1371" s="79">
        <f>VLOOKUP(D1371,'IBGE 2014'!$A$9:$I$120,6,0)</f>
        <v>11.482229001501651</v>
      </c>
      <c r="P1371" s="80">
        <f t="shared" si="322"/>
        <v>91509.437031280759</v>
      </c>
      <c r="Q1371" s="80">
        <f t="shared" si="323"/>
        <v>235911.27625</v>
      </c>
      <c r="R1371" s="80">
        <f t="shared" si="324"/>
        <v>-144401.83921871922</v>
      </c>
      <c r="S1371" s="80">
        <f t="shared" si="325"/>
        <v>24</v>
      </c>
      <c r="T1371" s="80">
        <f t="shared" si="326"/>
        <v>0.24697854833412852</v>
      </c>
      <c r="U1371" s="80">
        <f>VLOOKUP(D1371,'IBGE 2014'!$A$9:$I$120,3,0)/VLOOKUP(C1371+1,'IBGE 2014'!$A$9:$I$120,3,0)</f>
        <v>0.88338461970586457</v>
      </c>
      <c r="V1371" s="80">
        <f t="shared" si="327"/>
        <v>97200.737949476417</v>
      </c>
      <c r="W1371" s="80">
        <f t="shared" si="328"/>
        <v>226474.82519999999</v>
      </c>
      <c r="X1371" s="80">
        <f t="shared" si="329"/>
        <v>-129274.08725052357</v>
      </c>
      <c r="Y1371" s="120"/>
    </row>
    <row r="1372" spans="1:25">
      <c r="A1372" s="77">
        <v>1360</v>
      </c>
      <c r="B1372" s="79">
        <v>2</v>
      </c>
      <c r="C1372" s="78">
        <v>35</v>
      </c>
      <c r="D1372" s="78">
        <f t="shared" si="315"/>
        <v>60</v>
      </c>
      <c r="E1372" s="79">
        <f t="shared" si="316"/>
        <v>60</v>
      </c>
      <c r="F1372" s="79">
        <v>5</v>
      </c>
      <c r="G1372" s="79">
        <f t="shared" si="317"/>
        <v>25</v>
      </c>
      <c r="H1372" s="79">
        <f t="shared" si="318"/>
        <v>25</v>
      </c>
      <c r="I1372" s="80">
        <v>3989.98</v>
      </c>
      <c r="J1372" s="80">
        <f>'Fator aplicado no salr'!$I$33*I1372</f>
        <v>3527.2381078020953</v>
      </c>
      <c r="K1372" s="79">
        <f t="shared" si="319"/>
        <v>25</v>
      </c>
      <c r="L1372" s="92">
        <f t="shared" si="320"/>
        <v>0.23299863050389483</v>
      </c>
      <c r="M1372" s="79">
        <f t="shared" si="321"/>
        <v>60</v>
      </c>
      <c r="N1372" s="79">
        <f>VLOOKUP(D1372,'IBGE 2014'!$A$9:$I$120,3,0)/VLOOKUP(C1372,'IBGE 2014'!$A$9:$I$120,3,0)</f>
        <v>0.88156029257512269</v>
      </c>
      <c r="O1372" s="79">
        <f>VLOOKUP(D1372,'IBGE 2014'!$A$9:$I$120,6,0)</f>
        <v>11.482229001501651</v>
      </c>
      <c r="P1372" s="80">
        <f t="shared" si="322"/>
        <v>108145.81630952925</v>
      </c>
      <c r="Q1372" s="80">
        <f t="shared" si="323"/>
        <v>278799.85249999998</v>
      </c>
      <c r="R1372" s="80">
        <f t="shared" si="324"/>
        <v>-170654.03619047074</v>
      </c>
      <c r="S1372" s="80">
        <f t="shared" si="325"/>
        <v>24</v>
      </c>
      <c r="T1372" s="80">
        <f t="shared" si="326"/>
        <v>0.24697854833412852</v>
      </c>
      <c r="U1372" s="80">
        <f>VLOOKUP(D1372,'IBGE 2014'!$A$9:$I$120,3,0)/VLOOKUP(C1372+1,'IBGE 2014'!$A$9:$I$120,3,0)</f>
        <v>0.88338461970586457</v>
      </c>
      <c r="V1372" s="80">
        <f t="shared" si="327"/>
        <v>114871.79347242064</v>
      </c>
      <c r="W1372" s="80">
        <f t="shared" si="328"/>
        <v>267647.85840000003</v>
      </c>
      <c r="X1372" s="80">
        <f t="shared" si="329"/>
        <v>-152776.06492757937</v>
      </c>
      <c r="Y1372" s="120"/>
    </row>
    <row r="1373" spans="1:25">
      <c r="A1373" s="77">
        <v>1361</v>
      </c>
      <c r="B1373" s="79">
        <v>2</v>
      </c>
      <c r="C1373" s="78">
        <v>45</v>
      </c>
      <c r="D1373" s="78">
        <f t="shared" si="315"/>
        <v>60</v>
      </c>
      <c r="E1373" s="79">
        <f t="shared" si="316"/>
        <v>60</v>
      </c>
      <c r="F1373" s="79">
        <v>5</v>
      </c>
      <c r="G1373" s="79">
        <f t="shared" si="317"/>
        <v>25</v>
      </c>
      <c r="H1373" s="79">
        <f t="shared" si="318"/>
        <v>15</v>
      </c>
      <c r="I1373" s="80">
        <v>3376.19</v>
      </c>
      <c r="J1373" s="80">
        <f>'Fator aplicado no salr'!$I$33*I1373</f>
        <v>2984.6330124913802</v>
      </c>
      <c r="K1373" s="79">
        <f t="shared" si="319"/>
        <v>15</v>
      </c>
      <c r="L1373" s="92">
        <f t="shared" si="320"/>
        <v>0.41726506073553998</v>
      </c>
      <c r="M1373" s="79">
        <f t="shared" si="321"/>
        <v>60</v>
      </c>
      <c r="N1373" s="79">
        <f>VLOOKUP(D1373,'IBGE 2014'!$A$9:$I$120,3,0)/VLOOKUP(C1373,'IBGE 2014'!$A$9:$I$120,3,0)</f>
        <v>0.90532483645484907</v>
      </c>
      <c r="O1373" s="79">
        <f>VLOOKUP(D1373,'IBGE 2014'!$A$9:$I$120,6,0)</f>
        <v>11.482229001501651</v>
      </c>
      <c r="P1373" s="80">
        <f t="shared" si="322"/>
        <v>168297.22330273114</v>
      </c>
      <c r="Q1373" s="80">
        <f t="shared" si="323"/>
        <v>141546.76574999999</v>
      </c>
      <c r="R1373" s="80">
        <f t="shared" si="324"/>
        <v>26750.457552731154</v>
      </c>
      <c r="S1373" s="80">
        <f t="shared" si="325"/>
        <v>14</v>
      </c>
      <c r="T1373" s="80">
        <f t="shared" si="326"/>
        <v>0.44230096437967248</v>
      </c>
      <c r="U1373" s="80">
        <f>VLOOKUP(D1373,'IBGE 2014'!$A$9:$I$120,3,0)/VLOOKUP(C1373+1,'IBGE 2014'!$A$9:$I$120,3,0)</f>
        <v>0.90874809831371328</v>
      </c>
      <c r="V1373" s="80">
        <f t="shared" si="327"/>
        <v>179069.61346640423</v>
      </c>
      <c r="W1373" s="80">
        <f t="shared" si="328"/>
        <v>132110.31469999999</v>
      </c>
      <c r="X1373" s="80">
        <f t="shared" si="329"/>
        <v>46959.298766404245</v>
      </c>
      <c r="Y1373" s="120"/>
    </row>
    <row r="1374" spans="1:25">
      <c r="A1374" s="77">
        <v>1362</v>
      </c>
      <c r="B1374" s="79">
        <v>1</v>
      </c>
      <c r="C1374" s="78">
        <v>36</v>
      </c>
      <c r="D1374" s="78">
        <f t="shared" si="315"/>
        <v>65</v>
      </c>
      <c r="E1374" s="79">
        <f t="shared" si="316"/>
        <v>65</v>
      </c>
      <c r="F1374" s="79">
        <v>5</v>
      </c>
      <c r="G1374" s="79">
        <f t="shared" si="317"/>
        <v>30</v>
      </c>
      <c r="H1374" s="79">
        <f t="shared" si="318"/>
        <v>29</v>
      </c>
      <c r="I1374" s="80">
        <v>2532.14</v>
      </c>
      <c r="J1374" s="80">
        <f>'Fator aplicado no salr'!$I$33*I1374</f>
        <v>2238.472549308517</v>
      </c>
      <c r="K1374" s="79">
        <f t="shared" si="319"/>
        <v>29</v>
      </c>
      <c r="L1374" s="92">
        <f t="shared" si="320"/>
        <v>0.18455673876527198</v>
      </c>
      <c r="M1374" s="79">
        <f t="shared" si="321"/>
        <v>65</v>
      </c>
      <c r="N1374" s="79">
        <f>VLOOKUP(D1374,'IBGE 2014'!$A$9:$I$120,3,0)/VLOOKUP(C1374,'IBGE 2014'!$A$9:$I$120,3,0)</f>
        <v>0.82760631522705153</v>
      </c>
      <c r="O1374" s="79">
        <f>VLOOKUP(D1374,'IBGE 2014'!$A$9:$I$120,6,0)</f>
        <v>10.361611814973374</v>
      </c>
      <c r="P1374" s="80">
        <f t="shared" si="322"/>
        <v>46054.932116041746</v>
      </c>
      <c r="Q1374" s="80">
        <f t="shared" si="323"/>
        <v>205242.60769999996</v>
      </c>
      <c r="R1374" s="80">
        <f t="shared" si="324"/>
        <v>-159187.67558395822</v>
      </c>
      <c r="S1374" s="80">
        <f t="shared" si="325"/>
        <v>28</v>
      </c>
      <c r="T1374" s="80">
        <f t="shared" si="326"/>
        <v>0.19563014309118829</v>
      </c>
      <c r="U1374" s="80">
        <f>VLOOKUP(D1374,'IBGE 2014'!$A$9:$I$120,3,0)/VLOOKUP(C1374+1,'IBGE 2014'!$A$9:$I$120,3,0)</f>
        <v>0.82938992235441167</v>
      </c>
      <c r="V1374" s="80">
        <f t="shared" si="327"/>
        <v>48923.438138529811</v>
      </c>
      <c r="W1374" s="80">
        <f t="shared" si="328"/>
        <v>198165.27639999997</v>
      </c>
      <c r="X1374" s="80">
        <f t="shared" si="329"/>
        <v>-149241.83826147017</v>
      </c>
      <c r="Y1374" s="120"/>
    </row>
    <row r="1375" spans="1:25">
      <c r="A1375" s="77">
        <v>1363</v>
      </c>
      <c r="B1375" s="79">
        <v>1</v>
      </c>
      <c r="C1375" s="78">
        <v>43</v>
      </c>
      <c r="D1375" s="78">
        <f t="shared" si="315"/>
        <v>70</v>
      </c>
      <c r="E1375" s="79">
        <f t="shared" si="316"/>
        <v>65</v>
      </c>
      <c r="F1375" s="79">
        <v>5</v>
      </c>
      <c r="G1375" s="79">
        <f t="shared" si="317"/>
        <v>30</v>
      </c>
      <c r="H1375" s="79">
        <f t="shared" si="318"/>
        <v>27</v>
      </c>
      <c r="I1375" s="80">
        <v>3376.19</v>
      </c>
      <c r="J1375" s="80">
        <f>'Fator aplicado no salr'!$I$33*I1375</f>
        <v>2984.6330124913802</v>
      </c>
      <c r="K1375" s="79">
        <f t="shared" si="319"/>
        <v>27</v>
      </c>
      <c r="L1375" s="92">
        <f t="shared" si="320"/>
        <v>0.20736795167665964</v>
      </c>
      <c r="M1375" s="79">
        <f t="shared" si="321"/>
        <v>70</v>
      </c>
      <c r="N1375" s="79">
        <f>VLOOKUP(D1375,'IBGE 2014'!$A$9:$I$120,3,0)/VLOOKUP(C1375,'IBGE 2014'!$A$9:$I$120,3,0)</f>
        <v>0.764061720155367</v>
      </c>
      <c r="O1375" s="79">
        <f>VLOOKUP(D1375,'IBGE 2014'!$A$9:$I$120,6,0)</f>
        <v>9.1340168195096396</v>
      </c>
      <c r="P1375" s="80">
        <f t="shared" si="322"/>
        <v>56152.122564640558</v>
      </c>
      <c r="Q1375" s="80">
        <f t="shared" si="323"/>
        <v>254784.17835</v>
      </c>
      <c r="R1375" s="80">
        <f t="shared" si="324"/>
        <v>-198632.05578535944</v>
      </c>
      <c r="S1375" s="80">
        <f t="shared" si="325"/>
        <v>26</v>
      </c>
      <c r="T1375" s="80">
        <f t="shared" si="326"/>
        <v>0.21981002877725925</v>
      </c>
      <c r="U1375" s="80">
        <f>VLOOKUP(D1375,'IBGE 2014'!$A$9:$I$120,3,0)/VLOOKUP(C1375+1,'IBGE 2014'!$A$9:$I$120,3,0)</f>
        <v>0.76654613465184984</v>
      </c>
      <c r="V1375" s="80">
        <f t="shared" si="327"/>
        <v>59714.788545367475</v>
      </c>
      <c r="W1375" s="80">
        <f t="shared" si="328"/>
        <v>245347.7273</v>
      </c>
      <c r="X1375" s="80">
        <f t="shared" si="329"/>
        <v>-185632.93875463252</v>
      </c>
      <c r="Y1375" s="120"/>
    </row>
    <row r="1376" spans="1:25">
      <c r="A1376" s="77">
        <v>1364</v>
      </c>
      <c r="B1376" s="79">
        <v>1</v>
      </c>
      <c r="C1376" s="78">
        <v>32</v>
      </c>
      <c r="D1376" s="78">
        <f t="shared" si="315"/>
        <v>62</v>
      </c>
      <c r="E1376" s="79">
        <f t="shared" si="316"/>
        <v>65</v>
      </c>
      <c r="F1376" s="79">
        <v>5</v>
      </c>
      <c r="G1376" s="79">
        <f t="shared" si="317"/>
        <v>30</v>
      </c>
      <c r="H1376" s="79">
        <f t="shared" si="318"/>
        <v>30</v>
      </c>
      <c r="I1376" s="80">
        <v>3376.19</v>
      </c>
      <c r="J1376" s="80">
        <f>'Fator aplicado no salr'!$I$33*I1376</f>
        <v>2984.6330124913802</v>
      </c>
      <c r="K1376" s="79">
        <f t="shared" si="319"/>
        <v>30</v>
      </c>
      <c r="L1376" s="92">
        <f t="shared" si="320"/>
        <v>0.1741101309106339</v>
      </c>
      <c r="M1376" s="79">
        <f t="shared" si="321"/>
        <v>62</v>
      </c>
      <c r="N1376" s="79">
        <f>VLOOKUP(D1376,'IBGE 2014'!$A$9:$I$120,3,0)/VLOOKUP(C1376,'IBGE 2014'!$A$9:$I$120,3,0)</f>
        <v>0.85638097121439749</v>
      </c>
      <c r="O1376" s="79">
        <f>VLOOKUP(D1376,'IBGE 2014'!$A$9:$I$120,6,0)</f>
        <v>11.049834511016218</v>
      </c>
      <c r="P1376" s="80">
        <f t="shared" si="322"/>
        <v>63926.527660515094</v>
      </c>
      <c r="Q1376" s="80">
        <f t="shared" si="323"/>
        <v>283093.53149999998</v>
      </c>
      <c r="R1376" s="80">
        <f t="shared" si="324"/>
        <v>-219167.00383948488</v>
      </c>
      <c r="S1376" s="80">
        <f t="shared" si="325"/>
        <v>29</v>
      </c>
      <c r="T1376" s="80">
        <f t="shared" si="326"/>
        <v>0.18455673876527198</v>
      </c>
      <c r="U1376" s="80">
        <f>VLOOKUP(D1376,'IBGE 2014'!$A$9:$I$120,3,0)/VLOOKUP(C1376+1,'IBGE 2014'!$A$9:$I$120,3,0)</f>
        <v>0.85799055822759585</v>
      </c>
      <c r="V1376" s="80">
        <f t="shared" si="327"/>
        <v>67889.479725048324</v>
      </c>
      <c r="W1376" s="80">
        <f t="shared" si="328"/>
        <v>273657.08045000001</v>
      </c>
      <c r="X1376" s="80">
        <f t="shared" si="329"/>
        <v>-205767.60072495168</v>
      </c>
      <c r="Y1376" s="120"/>
    </row>
    <row r="1377" spans="1:25">
      <c r="A1377" s="77">
        <v>1365</v>
      </c>
      <c r="B1377" s="79">
        <v>1</v>
      </c>
      <c r="C1377" s="78">
        <v>37</v>
      </c>
      <c r="D1377" s="78">
        <f t="shared" si="315"/>
        <v>65</v>
      </c>
      <c r="E1377" s="79">
        <f t="shared" si="316"/>
        <v>65</v>
      </c>
      <c r="F1377" s="79">
        <v>5</v>
      </c>
      <c r="G1377" s="79">
        <f t="shared" si="317"/>
        <v>30</v>
      </c>
      <c r="H1377" s="79">
        <f t="shared" si="318"/>
        <v>28</v>
      </c>
      <c r="I1377" s="80">
        <v>4220.24</v>
      </c>
      <c r="J1377" s="80">
        <f>'Fator aplicado no salr'!$I$33*I1377</f>
        <v>3730.7934756742425</v>
      </c>
      <c r="K1377" s="79">
        <f t="shared" si="319"/>
        <v>28</v>
      </c>
      <c r="L1377" s="92">
        <f t="shared" si="320"/>
        <v>0.19563014309118829</v>
      </c>
      <c r="M1377" s="79">
        <f t="shared" si="321"/>
        <v>65</v>
      </c>
      <c r="N1377" s="79">
        <f>VLOOKUP(D1377,'IBGE 2014'!$A$9:$I$120,3,0)/VLOOKUP(C1377,'IBGE 2014'!$A$9:$I$120,3,0)</f>
        <v>0.82938992235441167</v>
      </c>
      <c r="O1377" s="79">
        <f>VLOOKUP(D1377,'IBGE 2014'!$A$9:$I$120,6,0)</f>
        <v>10.361611814973374</v>
      </c>
      <c r="P1377" s="80">
        <f t="shared" si="322"/>
        <v>81539.192370780846</v>
      </c>
      <c r="Q1377" s="80">
        <f t="shared" si="323"/>
        <v>330275.98239999998</v>
      </c>
      <c r="R1377" s="80">
        <f t="shared" si="324"/>
        <v>-248736.79002921912</v>
      </c>
      <c r="S1377" s="80">
        <f t="shared" si="325"/>
        <v>27</v>
      </c>
      <c r="T1377" s="80">
        <f t="shared" si="326"/>
        <v>0.20736795167665964</v>
      </c>
      <c r="U1377" s="80">
        <f>VLOOKUP(D1377,'IBGE 2014'!$A$9:$I$120,3,0)/VLOOKUP(C1377+1,'IBGE 2014'!$A$9:$I$120,3,0)</f>
        <v>0.83126079529714858</v>
      </c>
      <c r="V1377" s="80">
        <f t="shared" si="327"/>
        <v>86626.509432317893</v>
      </c>
      <c r="W1377" s="80">
        <f t="shared" si="328"/>
        <v>318480.41159999999</v>
      </c>
      <c r="X1377" s="80">
        <f t="shared" si="329"/>
        <v>-231853.9021676821</v>
      </c>
      <c r="Y1377" s="120"/>
    </row>
    <row r="1378" spans="1:25">
      <c r="A1378" s="77">
        <v>1366</v>
      </c>
      <c r="B1378" s="79">
        <v>2</v>
      </c>
      <c r="C1378" s="78">
        <v>35</v>
      </c>
      <c r="D1378" s="78">
        <f t="shared" si="315"/>
        <v>60</v>
      </c>
      <c r="E1378" s="79">
        <f t="shared" si="316"/>
        <v>60</v>
      </c>
      <c r="F1378" s="79">
        <v>5</v>
      </c>
      <c r="G1378" s="79">
        <f t="shared" si="317"/>
        <v>25</v>
      </c>
      <c r="H1378" s="79">
        <f t="shared" si="318"/>
        <v>25</v>
      </c>
      <c r="I1378" s="80">
        <v>3571.03</v>
      </c>
      <c r="J1378" s="80">
        <f>'Fator aplicado no salr'!$I$33*I1378</f>
        <v>3156.8762500324606</v>
      </c>
      <c r="K1378" s="79">
        <f t="shared" si="319"/>
        <v>25</v>
      </c>
      <c r="L1378" s="92">
        <f t="shared" si="320"/>
        <v>0.23299863050389483</v>
      </c>
      <c r="M1378" s="79">
        <f t="shared" si="321"/>
        <v>60</v>
      </c>
      <c r="N1378" s="79">
        <f>VLOOKUP(D1378,'IBGE 2014'!$A$9:$I$120,3,0)/VLOOKUP(C1378,'IBGE 2014'!$A$9:$I$120,3,0)</f>
        <v>0.88156029257512269</v>
      </c>
      <c r="O1378" s="79">
        <f>VLOOKUP(D1378,'IBGE 2014'!$A$9:$I$120,6,0)</f>
        <v>11.482229001501651</v>
      </c>
      <c r="P1378" s="80">
        <f t="shared" si="322"/>
        <v>96790.448677892695</v>
      </c>
      <c r="Q1378" s="80">
        <f t="shared" si="323"/>
        <v>249525.72125</v>
      </c>
      <c r="R1378" s="80">
        <f t="shared" si="324"/>
        <v>-152735.27257210732</v>
      </c>
      <c r="S1378" s="80">
        <f t="shared" si="325"/>
        <v>24</v>
      </c>
      <c r="T1378" s="80">
        <f t="shared" si="326"/>
        <v>0.24697854833412852</v>
      </c>
      <c r="U1378" s="80">
        <f>VLOOKUP(D1378,'IBGE 2014'!$A$9:$I$120,3,0)/VLOOKUP(C1378+1,'IBGE 2014'!$A$9:$I$120,3,0)</f>
        <v>0.88338461970586457</v>
      </c>
      <c r="V1378" s="80">
        <f t="shared" si="327"/>
        <v>102810.19469867475</v>
      </c>
      <c r="W1378" s="80">
        <f t="shared" si="328"/>
        <v>239544.6924</v>
      </c>
      <c r="X1378" s="80">
        <f t="shared" si="329"/>
        <v>-136734.49770132525</v>
      </c>
      <c r="Y1378" s="120"/>
    </row>
    <row r="1379" spans="1:25">
      <c r="A1379" s="77">
        <v>1367</v>
      </c>
      <c r="B1379" s="79">
        <v>1</v>
      </c>
      <c r="C1379" s="78">
        <v>46</v>
      </c>
      <c r="D1379" s="78">
        <f t="shared" si="315"/>
        <v>70</v>
      </c>
      <c r="E1379" s="79">
        <f t="shared" si="316"/>
        <v>65</v>
      </c>
      <c r="F1379" s="79">
        <v>5</v>
      </c>
      <c r="G1379" s="79">
        <f t="shared" si="317"/>
        <v>30</v>
      </c>
      <c r="H1379" s="79">
        <f t="shared" si="318"/>
        <v>24</v>
      </c>
      <c r="I1379" s="80">
        <v>954</v>
      </c>
      <c r="J1379" s="80">
        <f>'Fator aplicado no salr'!$I$33*I1379</f>
        <v>843.35890276221915</v>
      </c>
      <c r="K1379" s="79">
        <f t="shared" si="319"/>
        <v>24</v>
      </c>
      <c r="L1379" s="92">
        <f t="shared" si="320"/>
        <v>0.24697854833412852</v>
      </c>
      <c r="M1379" s="79">
        <f t="shared" si="321"/>
        <v>70</v>
      </c>
      <c r="N1379" s="79">
        <f>VLOOKUP(D1379,'IBGE 2014'!$A$9:$I$120,3,0)/VLOOKUP(C1379,'IBGE 2014'!$A$9:$I$120,3,0)</f>
        <v>0.77214104728714072</v>
      </c>
      <c r="O1379" s="79">
        <f>VLOOKUP(D1379,'IBGE 2014'!$A$9:$I$120,6,0)</f>
        <v>9.1340168195096396</v>
      </c>
      <c r="P1379" s="80">
        <f t="shared" si="322"/>
        <v>19097.365810328152</v>
      </c>
      <c r="Q1379" s="80">
        <f t="shared" si="323"/>
        <v>63994.319999999992</v>
      </c>
      <c r="R1379" s="80">
        <f t="shared" si="324"/>
        <v>-44896.954189671844</v>
      </c>
      <c r="S1379" s="80">
        <f t="shared" si="325"/>
        <v>23</v>
      </c>
      <c r="T1379" s="80">
        <f t="shared" si="326"/>
        <v>0.26179726123417624</v>
      </c>
      <c r="U1379" s="80">
        <f>VLOOKUP(D1379,'IBGE 2014'!$A$9:$I$120,3,0)/VLOOKUP(C1379+1,'IBGE 2014'!$A$9:$I$120,3,0)</f>
        <v>0.77529075218081067</v>
      </c>
      <c r="V1379" s="80">
        <f t="shared" si="327"/>
        <v>20325.783514719344</v>
      </c>
      <c r="W1379" s="80">
        <f t="shared" si="328"/>
        <v>61327.89</v>
      </c>
      <c r="X1379" s="80">
        <f t="shared" si="329"/>
        <v>-41002.106485280659</v>
      </c>
      <c r="Y1379" s="120"/>
    </row>
    <row r="1380" spans="1:25">
      <c r="A1380" s="77">
        <v>1368</v>
      </c>
      <c r="B1380" s="79">
        <v>1</v>
      </c>
      <c r="C1380" s="78">
        <v>34</v>
      </c>
      <c r="D1380" s="78">
        <f t="shared" si="315"/>
        <v>64</v>
      </c>
      <c r="E1380" s="79">
        <f t="shared" si="316"/>
        <v>65</v>
      </c>
      <c r="F1380" s="79">
        <v>5</v>
      </c>
      <c r="G1380" s="79">
        <f t="shared" si="317"/>
        <v>30</v>
      </c>
      <c r="H1380" s="79">
        <f t="shared" si="318"/>
        <v>30</v>
      </c>
      <c r="I1380" s="80">
        <v>954</v>
      </c>
      <c r="J1380" s="80">
        <f>'Fator aplicado no salr'!$I$33*I1380</f>
        <v>843.35890276221915</v>
      </c>
      <c r="K1380" s="79">
        <f t="shared" si="319"/>
        <v>30</v>
      </c>
      <c r="L1380" s="92">
        <f t="shared" si="320"/>
        <v>0.1741101309106339</v>
      </c>
      <c r="M1380" s="79">
        <f t="shared" si="321"/>
        <v>64</v>
      </c>
      <c r="N1380" s="79">
        <f>VLOOKUP(D1380,'IBGE 2014'!$A$9:$I$120,3,0)/VLOOKUP(C1380,'IBGE 2014'!$A$9:$I$120,3,0)</f>
        <v>0.83683254098529347</v>
      </c>
      <c r="O1380" s="79">
        <f>VLOOKUP(D1380,'IBGE 2014'!$A$9:$I$120,6,0)</f>
        <v>10.595687644814832</v>
      </c>
      <c r="P1380" s="80">
        <f t="shared" si="322"/>
        <v>16925.734923162086</v>
      </c>
      <c r="Q1380" s="80">
        <f t="shared" si="323"/>
        <v>79992.899999999994</v>
      </c>
      <c r="R1380" s="80">
        <f t="shared" si="324"/>
        <v>-63067.165076837904</v>
      </c>
      <c r="S1380" s="80">
        <f t="shared" si="325"/>
        <v>29</v>
      </c>
      <c r="T1380" s="80">
        <f t="shared" si="326"/>
        <v>0.18455673876527198</v>
      </c>
      <c r="U1380" s="80">
        <f>VLOOKUP(D1380,'IBGE 2014'!$A$9:$I$120,3,0)/VLOOKUP(C1380+1,'IBGE 2014'!$A$9:$I$120,3,0)</f>
        <v>0.83850448420531443</v>
      </c>
      <c r="V1380" s="80">
        <f t="shared" si="327"/>
        <v>17977.124660713693</v>
      </c>
      <c r="W1380" s="80">
        <f t="shared" si="328"/>
        <v>77326.47</v>
      </c>
      <c r="X1380" s="80">
        <f t="shared" si="329"/>
        <v>-59349.345339286308</v>
      </c>
      <c r="Y1380" s="120"/>
    </row>
    <row r="1381" spans="1:25">
      <c r="A1381" s="77">
        <v>1369</v>
      </c>
      <c r="B1381" s="79">
        <v>1</v>
      </c>
      <c r="C1381" s="78">
        <v>40</v>
      </c>
      <c r="D1381" s="78">
        <f t="shared" si="315"/>
        <v>65</v>
      </c>
      <c r="E1381" s="79">
        <f t="shared" si="316"/>
        <v>65</v>
      </c>
      <c r="F1381" s="79">
        <v>5</v>
      </c>
      <c r="G1381" s="79">
        <f t="shared" si="317"/>
        <v>30</v>
      </c>
      <c r="H1381" s="79">
        <f t="shared" si="318"/>
        <v>25</v>
      </c>
      <c r="I1381" s="80">
        <v>954</v>
      </c>
      <c r="J1381" s="80">
        <f>'Fator aplicado no salr'!$I$33*I1381</f>
        <v>843.35890276221915</v>
      </c>
      <c r="K1381" s="79">
        <f t="shared" si="319"/>
        <v>25</v>
      </c>
      <c r="L1381" s="92">
        <f t="shared" si="320"/>
        <v>0.23299863050389483</v>
      </c>
      <c r="M1381" s="79">
        <f t="shared" si="321"/>
        <v>65</v>
      </c>
      <c r="N1381" s="79">
        <f>VLOOKUP(D1381,'IBGE 2014'!$A$9:$I$120,3,0)/VLOOKUP(C1381,'IBGE 2014'!$A$9:$I$120,3,0)</f>
        <v>0.83532461266945157</v>
      </c>
      <c r="O1381" s="79">
        <f>VLOOKUP(D1381,'IBGE 2014'!$A$9:$I$120,6,0)</f>
        <v>10.361611814973374</v>
      </c>
      <c r="P1381" s="80">
        <f t="shared" si="322"/>
        <v>22110.153132647574</v>
      </c>
      <c r="Q1381" s="80">
        <f t="shared" si="323"/>
        <v>66660.75</v>
      </c>
      <c r="R1381" s="80">
        <f t="shared" si="324"/>
        <v>-44550.596867352426</v>
      </c>
      <c r="S1381" s="80">
        <f t="shared" si="325"/>
        <v>24</v>
      </c>
      <c r="T1381" s="80">
        <f t="shared" si="326"/>
        <v>0.24697854833412852</v>
      </c>
      <c r="U1381" s="80">
        <f>VLOOKUP(D1381,'IBGE 2014'!$A$9:$I$120,3,0)/VLOOKUP(C1381+1,'IBGE 2014'!$A$9:$I$120,3,0)</f>
        <v>0.83754716996263279</v>
      </c>
      <c r="V1381" s="80">
        <f t="shared" si="327"/>
        <v>23499.120769327048</v>
      </c>
      <c r="W1381" s="80">
        <f t="shared" si="328"/>
        <v>63994.319999999992</v>
      </c>
      <c r="X1381" s="80">
        <f t="shared" si="329"/>
        <v>-40495.199230672944</v>
      </c>
      <c r="Y1381" s="120"/>
    </row>
    <row r="1382" spans="1:25">
      <c r="A1382" s="77">
        <v>1370</v>
      </c>
      <c r="B1382" s="79">
        <v>1</v>
      </c>
      <c r="C1382" s="78">
        <v>34</v>
      </c>
      <c r="D1382" s="78">
        <f t="shared" si="315"/>
        <v>64</v>
      </c>
      <c r="E1382" s="79">
        <f t="shared" si="316"/>
        <v>65</v>
      </c>
      <c r="F1382" s="79">
        <v>5</v>
      </c>
      <c r="G1382" s="79">
        <f t="shared" si="317"/>
        <v>30</v>
      </c>
      <c r="H1382" s="79">
        <f t="shared" si="318"/>
        <v>30</v>
      </c>
      <c r="I1382" s="80">
        <v>1192.5</v>
      </c>
      <c r="J1382" s="80">
        <f>'Fator aplicado no salr'!$I$33*I1382</f>
        <v>1054.1986284527738</v>
      </c>
      <c r="K1382" s="79">
        <f t="shared" si="319"/>
        <v>30</v>
      </c>
      <c r="L1382" s="92">
        <f t="shared" si="320"/>
        <v>0.1741101309106339</v>
      </c>
      <c r="M1382" s="79">
        <f t="shared" si="321"/>
        <v>64</v>
      </c>
      <c r="N1382" s="79">
        <f>VLOOKUP(D1382,'IBGE 2014'!$A$9:$I$120,3,0)/VLOOKUP(C1382,'IBGE 2014'!$A$9:$I$120,3,0)</f>
        <v>0.83683254098529347</v>
      </c>
      <c r="O1382" s="79">
        <f>VLOOKUP(D1382,'IBGE 2014'!$A$9:$I$120,6,0)</f>
        <v>10.595687644814832</v>
      </c>
      <c r="P1382" s="80">
        <f t="shared" si="322"/>
        <v>21157.168653952605</v>
      </c>
      <c r="Q1382" s="80">
        <f t="shared" si="323"/>
        <v>99991.125</v>
      </c>
      <c r="R1382" s="80">
        <f t="shared" si="324"/>
        <v>-78833.956346047402</v>
      </c>
      <c r="S1382" s="80">
        <f t="shared" si="325"/>
        <v>29</v>
      </c>
      <c r="T1382" s="80">
        <f t="shared" si="326"/>
        <v>0.18455673876527198</v>
      </c>
      <c r="U1382" s="80">
        <f>VLOOKUP(D1382,'IBGE 2014'!$A$9:$I$120,3,0)/VLOOKUP(C1382+1,'IBGE 2014'!$A$9:$I$120,3,0)</f>
        <v>0.83850448420531443</v>
      </c>
      <c r="V1382" s="80">
        <f t="shared" si="327"/>
        <v>22471.405825892114</v>
      </c>
      <c r="W1382" s="80">
        <f t="shared" si="328"/>
        <v>96658.087499999994</v>
      </c>
      <c r="X1382" s="80">
        <f t="shared" si="329"/>
        <v>-74186.68167410788</v>
      </c>
      <c r="Y1382" s="120"/>
    </row>
    <row r="1383" spans="1:25">
      <c r="A1383" s="77">
        <v>1371</v>
      </c>
      <c r="B1383" s="79">
        <v>1</v>
      </c>
      <c r="C1383" s="78">
        <v>40</v>
      </c>
      <c r="D1383" s="78">
        <f t="shared" si="315"/>
        <v>65</v>
      </c>
      <c r="E1383" s="79">
        <f t="shared" si="316"/>
        <v>65</v>
      </c>
      <c r="F1383" s="79">
        <v>5</v>
      </c>
      <c r="G1383" s="79">
        <f t="shared" si="317"/>
        <v>30</v>
      </c>
      <c r="H1383" s="79">
        <f t="shared" si="318"/>
        <v>25</v>
      </c>
      <c r="I1383" s="80">
        <v>1192.5</v>
      </c>
      <c r="J1383" s="80">
        <f>'Fator aplicado no salr'!$I$33*I1383</f>
        <v>1054.1986284527738</v>
      </c>
      <c r="K1383" s="79">
        <f t="shared" si="319"/>
        <v>25</v>
      </c>
      <c r="L1383" s="92">
        <f t="shared" si="320"/>
        <v>0.23299863050389483</v>
      </c>
      <c r="M1383" s="79">
        <f t="shared" si="321"/>
        <v>65</v>
      </c>
      <c r="N1383" s="79">
        <f>VLOOKUP(D1383,'IBGE 2014'!$A$9:$I$120,3,0)/VLOOKUP(C1383,'IBGE 2014'!$A$9:$I$120,3,0)</f>
        <v>0.83532461266945157</v>
      </c>
      <c r="O1383" s="79">
        <f>VLOOKUP(D1383,'IBGE 2014'!$A$9:$I$120,6,0)</f>
        <v>10.361611814973374</v>
      </c>
      <c r="P1383" s="80">
        <f t="shared" si="322"/>
        <v>27637.691415809466</v>
      </c>
      <c r="Q1383" s="80">
        <f t="shared" si="323"/>
        <v>83325.9375</v>
      </c>
      <c r="R1383" s="80">
        <f t="shared" si="324"/>
        <v>-55688.246084190534</v>
      </c>
      <c r="S1383" s="80">
        <f t="shared" si="325"/>
        <v>24</v>
      </c>
      <c r="T1383" s="80">
        <f t="shared" si="326"/>
        <v>0.24697854833412852</v>
      </c>
      <c r="U1383" s="80">
        <f>VLOOKUP(D1383,'IBGE 2014'!$A$9:$I$120,3,0)/VLOOKUP(C1383+1,'IBGE 2014'!$A$9:$I$120,3,0)</f>
        <v>0.83754716996263279</v>
      </c>
      <c r="V1383" s="80">
        <f t="shared" si="327"/>
        <v>29373.900961658812</v>
      </c>
      <c r="W1383" s="80">
        <f t="shared" si="328"/>
        <v>79992.899999999994</v>
      </c>
      <c r="X1383" s="80">
        <f t="shared" si="329"/>
        <v>-50618.999038341179</v>
      </c>
      <c r="Y1383" s="120"/>
    </row>
    <row r="1384" spans="1:25">
      <c r="A1384" s="77">
        <v>1372</v>
      </c>
      <c r="B1384" s="79">
        <v>1</v>
      </c>
      <c r="C1384" s="78">
        <v>42</v>
      </c>
      <c r="D1384" s="78">
        <f t="shared" si="315"/>
        <v>70</v>
      </c>
      <c r="E1384" s="79">
        <f t="shared" si="316"/>
        <v>65</v>
      </c>
      <c r="F1384" s="79">
        <v>5</v>
      </c>
      <c r="G1384" s="79">
        <f t="shared" si="317"/>
        <v>30</v>
      </c>
      <c r="H1384" s="79">
        <f t="shared" si="318"/>
        <v>28</v>
      </c>
      <c r="I1384" s="80">
        <v>1154.3399999999999</v>
      </c>
      <c r="J1384" s="80">
        <f>'Fator aplicado no salr'!$I$33*I1384</f>
        <v>1020.4642723422851</v>
      </c>
      <c r="K1384" s="79">
        <f t="shared" si="319"/>
        <v>28</v>
      </c>
      <c r="L1384" s="92">
        <f t="shared" si="320"/>
        <v>0.19563014309118829</v>
      </c>
      <c r="M1384" s="79">
        <f t="shared" si="321"/>
        <v>70</v>
      </c>
      <c r="N1384" s="79">
        <f>VLOOKUP(D1384,'IBGE 2014'!$A$9:$I$120,3,0)/VLOOKUP(C1384,'IBGE 2014'!$A$9:$I$120,3,0)</f>
        <v>0.76175627933743351</v>
      </c>
      <c r="O1384" s="79">
        <f>VLOOKUP(D1384,'IBGE 2014'!$A$9:$I$120,6,0)</f>
        <v>9.1340168195096396</v>
      </c>
      <c r="P1384" s="80">
        <f t="shared" si="322"/>
        <v>18057.381725242012</v>
      </c>
      <c r="Q1384" s="80">
        <f t="shared" si="323"/>
        <v>90338.648399999991</v>
      </c>
      <c r="R1384" s="80">
        <f t="shared" si="324"/>
        <v>-72281.266674757979</v>
      </c>
      <c r="S1384" s="80">
        <f t="shared" si="325"/>
        <v>27</v>
      </c>
      <c r="T1384" s="80">
        <f t="shared" si="326"/>
        <v>0.20736795167665964</v>
      </c>
      <c r="U1384" s="80">
        <f>VLOOKUP(D1384,'IBGE 2014'!$A$9:$I$120,3,0)/VLOOKUP(C1384+1,'IBGE 2014'!$A$9:$I$120,3,0)</f>
        <v>0.764061720155367</v>
      </c>
      <c r="V1384" s="80">
        <f t="shared" si="327"/>
        <v>19198.75396860579</v>
      </c>
      <c r="W1384" s="80">
        <f t="shared" si="328"/>
        <v>87112.268100000001</v>
      </c>
      <c r="X1384" s="80">
        <f t="shared" si="329"/>
        <v>-67913.514131394215</v>
      </c>
      <c r="Y1384" s="120"/>
    </row>
    <row r="1385" spans="1:25">
      <c r="A1385" s="77">
        <v>1373</v>
      </c>
      <c r="B1385" s="79">
        <v>1</v>
      </c>
      <c r="C1385" s="78">
        <v>31</v>
      </c>
      <c r="D1385" s="78">
        <f t="shared" si="315"/>
        <v>61</v>
      </c>
      <c r="E1385" s="79">
        <f t="shared" si="316"/>
        <v>65</v>
      </c>
      <c r="F1385" s="79">
        <v>5</v>
      </c>
      <c r="G1385" s="79">
        <f t="shared" si="317"/>
        <v>30</v>
      </c>
      <c r="H1385" s="79">
        <f t="shared" si="318"/>
        <v>30</v>
      </c>
      <c r="I1385" s="80">
        <v>3165.18</v>
      </c>
      <c r="J1385" s="80">
        <f>'Fator aplicado no salr'!$I$33*I1385</f>
        <v>2798.0951067556821</v>
      </c>
      <c r="K1385" s="79">
        <f t="shared" si="319"/>
        <v>30</v>
      </c>
      <c r="L1385" s="92">
        <f t="shared" si="320"/>
        <v>0.1741101309106339</v>
      </c>
      <c r="M1385" s="79">
        <f t="shared" si="321"/>
        <v>61</v>
      </c>
      <c r="N1385" s="79">
        <f>VLOOKUP(D1385,'IBGE 2014'!$A$9:$I$120,3,0)/VLOOKUP(C1385,'IBGE 2014'!$A$9:$I$120,3,0)</f>
        <v>0.86514019417807453</v>
      </c>
      <c r="O1385" s="79">
        <f>VLOOKUP(D1385,'IBGE 2014'!$A$9:$I$120,6,0)</f>
        <v>11.26894206432668</v>
      </c>
      <c r="P1385" s="80">
        <f t="shared" si="322"/>
        <v>61744.67402612666</v>
      </c>
      <c r="Q1385" s="80">
        <f t="shared" si="323"/>
        <v>265400.34299999999</v>
      </c>
      <c r="R1385" s="80">
        <f t="shared" si="324"/>
        <v>-203655.66897387334</v>
      </c>
      <c r="S1385" s="80">
        <f t="shared" si="325"/>
        <v>29</v>
      </c>
      <c r="T1385" s="80">
        <f t="shared" si="326"/>
        <v>0.18455673876527198</v>
      </c>
      <c r="U1385" s="80">
        <f>VLOOKUP(D1385,'IBGE 2014'!$A$9:$I$120,3,0)/VLOOKUP(C1385+1,'IBGE 2014'!$A$9:$I$120,3,0)</f>
        <v>0.86671816855699424</v>
      </c>
      <c r="V1385" s="80">
        <f t="shared" si="327"/>
        <v>65568.730963159236</v>
      </c>
      <c r="W1385" s="80">
        <f t="shared" si="328"/>
        <v>256553.66489999997</v>
      </c>
      <c r="X1385" s="80">
        <f t="shared" si="329"/>
        <v>-190984.93393684074</v>
      </c>
      <c r="Y1385" s="120"/>
    </row>
    <row r="1386" spans="1:25">
      <c r="A1386" s="77">
        <v>1374</v>
      </c>
      <c r="B1386" s="79">
        <v>1</v>
      </c>
      <c r="C1386" s="78">
        <v>42</v>
      </c>
      <c r="D1386" s="78">
        <f t="shared" si="315"/>
        <v>70</v>
      </c>
      <c r="E1386" s="79">
        <f t="shared" si="316"/>
        <v>65</v>
      </c>
      <c r="F1386" s="79">
        <v>5</v>
      </c>
      <c r="G1386" s="79">
        <f t="shared" si="317"/>
        <v>30</v>
      </c>
      <c r="H1386" s="79">
        <f t="shared" si="318"/>
        <v>28</v>
      </c>
      <c r="I1386" s="80">
        <v>3165.18</v>
      </c>
      <c r="J1386" s="80">
        <f>'Fator aplicado no salr'!$I$33*I1386</f>
        <v>2798.0951067556821</v>
      </c>
      <c r="K1386" s="79">
        <f t="shared" si="319"/>
        <v>28</v>
      </c>
      <c r="L1386" s="92">
        <f t="shared" si="320"/>
        <v>0.19563014309118829</v>
      </c>
      <c r="M1386" s="79">
        <f t="shared" si="321"/>
        <v>70</v>
      </c>
      <c r="N1386" s="79">
        <f>VLOOKUP(D1386,'IBGE 2014'!$A$9:$I$120,3,0)/VLOOKUP(C1386,'IBGE 2014'!$A$9:$I$120,3,0)</f>
        <v>0.76175627933743351</v>
      </c>
      <c r="O1386" s="79">
        <f>VLOOKUP(D1386,'IBGE 2014'!$A$9:$I$120,6,0)</f>
        <v>9.1340168195096396</v>
      </c>
      <c r="P1386" s="80">
        <f t="shared" si="322"/>
        <v>49513.023449851433</v>
      </c>
      <c r="Q1386" s="80">
        <f t="shared" si="323"/>
        <v>247706.98679999998</v>
      </c>
      <c r="R1386" s="80">
        <f t="shared" si="324"/>
        <v>-198193.96335014855</v>
      </c>
      <c r="S1386" s="80">
        <f t="shared" si="325"/>
        <v>27</v>
      </c>
      <c r="T1386" s="80">
        <f t="shared" si="326"/>
        <v>0.20736795167665964</v>
      </c>
      <c r="U1386" s="80">
        <f>VLOOKUP(D1386,'IBGE 2014'!$A$9:$I$120,3,0)/VLOOKUP(C1386+1,'IBGE 2014'!$A$9:$I$120,3,0)</f>
        <v>0.764061720155367</v>
      </c>
      <c r="V1386" s="80">
        <f t="shared" si="327"/>
        <v>52642.646088978705</v>
      </c>
      <c r="W1386" s="80">
        <f t="shared" si="328"/>
        <v>238860.30869999997</v>
      </c>
      <c r="X1386" s="80">
        <f t="shared" si="329"/>
        <v>-186217.66261102125</v>
      </c>
      <c r="Y1386" s="120"/>
    </row>
    <row r="1387" spans="1:25">
      <c r="A1387" s="77">
        <v>1375</v>
      </c>
      <c r="B1387" s="79">
        <v>1</v>
      </c>
      <c r="C1387" s="78">
        <v>37</v>
      </c>
      <c r="D1387" s="78">
        <f t="shared" si="315"/>
        <v>65</v>
      </c>
      <c r="E1387" s="79">
        <f t="shared" si="316"/>
        <v>65</v>
      </c>
      <c r="F1387" s="79">
        <v>5</v>
      </c>
      <c r="G1387" s="79">
        <f t="shared" si="317"/>
        <v>30</v>
      </c>
      <c r="H1387" s="79">
        <f t="shared" si="318"/>
        <v>28</v>
      </c>
      <c r="I1387" s="80">
        <v>1601.7</v>
      </c>
      <c r="J1387" s="80">
        <f>'Fator aplicado no salr'!$I$33*I1387</f>
        <v>1415.9412521532981</v>
      </c>
      <c r="K1387" s="79">
        <f t="shared" si="319"/>
        <v>28</v>
      </c>
      <c r="L1387" s="92">
        <f t="shared" si="320"/>
        <v>0.19563014309118829</v>
      </c>
      <c r="M1387" s="79">
        <f t="shared" si="321"/>
        <v>65</v>
      </c>
      <c r="N1387" s="79">
        <f>VLOOKUP(D1387,'IBGE 2014'!$A$9:$I$120,3,0)/VLOOKUP(C1387,'IBGE 2014'!$A$9:$I$120,3,0)</f>
        <v>0.82938992235441167</v>
      </c>
      <c r="O1387" s="79">
        <f>VLOOKUP(D1387,'IBGE 2014'!$A$9:$I$120,6,0)</f>
        <v>10.361611814973374</v>
      </c>
      <c r="P1387" s="80">
        <f t="shared" si="322"/>
        <v>30946.421156209057</v>
      </c>
      <c r="Q1387" s="80">
        <f t="shared" si="323"/>
        <v>125349.04200000002</v>
      </c>
      <c r="R1387" s="80">
        <f t="shared" si="324"/>
        <v>-94402.620843790966</v>
      </c>
      <c r="S1387" s="80">
        <f t="shared" si="325"/>
        <v>27</v>
      </c>
      <c r="T1387" s="80">
        <f t="shared" si="326"/>
        <v>0.20736795167665964</v>
      </c>
      <c r="U1387" s="80">
        <f>VLOOKUP(D1387,'IBGE 2014'!$A$9:$I$120,3,0)/VLOOKUP(C1387+1,'IBGE 2014'!$A$9:$I$120,3,0)</f>
        <v>0.83126079529714858</v>
      </c>
      <c r="V1387" s="80">
        <f t="shared" si="327"/>
        <v>32877.201333986595</v>
      </c>
      <c r="W1387" s="80">
        <f t="shared" si="328"/>
        <v>120872.2905</v>
      </c>
      <c r="X1387" s="80">
        <f t="shared" si="329"/>
        <v>-87995.089166013408</v>
      </c>
      <c r="Y1387" s="120"/>
    </row>
    <row r="1388" spans="1:25">
      <c r="A1388" s="77">
        <v>1376</v>
      </c>
      <c r="B1388" s="79">
        <v>2</v>
      </c>
      <c r="C1388" s="78">
        <v>30</v>
      </c>
      <c r="D1388" s="78">
        <f t="shared" si="315"/>
        <v>55</v>
      </c>
      <c r="E1388" s="79">
        <f t="shared" si="316"/>
        <v>60</v>
      </c>
      <c r="F1388" s="79">
        <v>5</v>
      </c>
      <c r="G1388" s="79">
        <f t="shared" si="317"/>
        <v>25</v>
      </c>
      <c r="H1388" s="79">
        <f t="shared" si="318"/>
        <v>25</v>
      </c>
      <c r="I1388" s="80">
        <v>1554</v>
      </c>
      <c r="J1388" s="80">
        <f>'Fator aplicado no salr'!$I$33*I1388</f>
        <v>1373.7733070151871</v>
      </c>
      <c r="K1388" s="79">
        <f t="shared" si="319"/>
        <v>25</v>
      </c>
      <c r="L1388" s="92">
        <f t="shared" si="320"/>
        <v>0.23299863050389483</v>
      </c>
      <c r="M1388" s="79">
        <f t="shared" si="321"/>
        <v>55</v>
      </c>
      <c r="N1388" s="79">
        <f>VLOOKUP(D1388,'IBGE 2014'!$A$9:$I$120,3,0)/VLOOKUP(C1388,'IBGE 2014'!$A$9:$I$120,3,0)</f>
        <v>0.91401886020790168</v>
      </c>
      <c r="O1388" s="79">
        <f>VLOOKUP(D1388,'IBGE 2014'!$A$9:$I$120,6,0)</f>
        <v>12.461864196915771</v>
      </c>
      <c r="P1388" s="80">
        <f t="shared" si="322"/>
        <v>47396.903079063501</v>
      </c>
      <c r="Q1388" s="80">
        <f t="shared" si="323"/>
        <v>108585.75</v>
      </c>
      <c r="R1388" s="80">
        <f t="shared" si="324"/>
        <v>-61188.846920936499</v>
      </c>
      <c r="S1388" s="80">
        <f t="shared" si="325"/>
        <v>24</v>
      </c>
      <c r="T1388" s="80">
        <f t="shared" si="326"/>
        <v>0.24697854833412852</v>
      </c>
      <c r="U1388" s="80">
        <f>VLOOKUP(D1388,'IBGE 2014'!$A$9:$I$120,3,0)/VLOOKUP(C1388+1,'IBGE 2014'!$A$9:$I$120,3,0)</f>
        <v>0.91563764266816128</v>
      </c>
      <c r="V1388" s="80">
        <f t="shared" si="327"/>
        <v>50329.696600490817</v>
      </c>
      <c r="W1388" s="80">
        <f t="shared" si="328"/>
        <v>104242.32</v>
      </c>
      <c r="X1388" s="80">
        <f t="shared" si="329"/>
        <v>-53912.62339950919</v>
      </c>
      <c r="Y1388" s="120"/>
    </row>
    <row r="1389" spans="1:25">
      <c r="A1389" s="77">
        <v>1377</v>
      </c>
      <c r="B1389" s="79">
        <v>2</v>
      </c>
      <c r="C1389" s="78">
        <v>33</v>
      </c>
      <c r="D1389" s="78">
        <f t="shared" si="315"/>
        <v>58</v>
      </c>
      <c r="E1389" s="79">
        <f t="shared" si="316"/>
        <v>60</v>
      </c>
      <c r="F1389" s="79">
        <v>5</v>
      </c>
      <c r="G1389" s="79">
        <f t="shared" si="317"/>
        <v>25</v>
      </c>
      <c r="H1389" s="79">
        <f t="shared" si="318"/>
        <v>25</v>
      </c>
      <c r="I1389" s="80">
        <v>2003.4</v>
      </c>
      <c r="J1389" s="80">
        <f>'Fator aplicado no salr'!$I$33*I1389</f>
        <v>1771.0536958006603</v>
      </c>
      <c r="K1389" s="79">
        <f t="shared" si="319"/>
        <v>25</v>
      </c>
      <c r="L1389" s="92">
        <f t="shared" si="320"/>
        <v>0.23299863050389483</v>
      </c>
      <c r="M1389" s="79">
        <f t="shared" si="321"/>
        <v>58</v>
      </c>
      <c r="N1389" s="79">
        <f>VLOOKUP(D1389,'IBGE 2014'!$A$9:$I$120,3,0)/VLOOKUP(C1389,'IBGE 2014'!$A$9:$I$120,3,0)</f>
        <v>0.8959781582834917</v>
      </c>
      <c r="O1389" s="79">
        <f>VLOOKUP(D1389,'IBGE 2014'!$A$9:$I$120,6,0)</f>
        <v>11.890960856490537</v>
      </c>
      <c r="P1389" s="80">
        <f t="shared" si="322"/>
        <v>57153.498733682791</v>
      </c>
      <c r="Q1389" s="80">
        <f t="shared" si="323"/>
        <v>139987.57499999998</v>
      </c>
      <c r="R1389" s="80">
        <f t="shared" si="324"/>
        <v>-82834.076266317192</v>
      </c>
      <c r="S1389" s="80">
        <f t="shared" si="325"/>
        <v>24</v>
      </c>
      <c r="T1389" s="80">
        <f t="shared" si="326"/>
        <v>0.24697854833412852</v>
      </c>
      <c r="U1389" s="80">
        <f>VLOOKUP(D1389,'IBGE 2014'!$A$9:$I$120,3,0)/VLOOKUP(C1389+1,'IBGE 2014'!$A$9:$I$120,3,0)</f>
        <v>0.897713175076848</v>
      </c>
      <c r="V1389" s="80">
        <f t="shared" si="327"/>
        <v>60700.02403636153</v>
      </c>
      <c r="W1389" s="80">
        <f t="shared" si="328"/>
        <v>134388.07199999999</v>
      </c>
      <c r="X1389" s="80">
        <f t="shared" si="329"/>
        <v>-73688.047963638455</v>
      </c>
      <c r="Y1389" s="120"/>
    </row>
    <row r="1390" spans="1:25">
      <c r="A1390" s="77">
        <v>1378</v>
      </c>
      <c r="B1390" s="79">
        <v>2</v>
      </c>
      <c r="C1390" s="78">
        <v>38</v>
      </c>
      <c r="D1390" s="78">
        <f t="shared" si="315"/>
        <v>60</v>
      </c>
      <c r="E1390" s="79">
        <f t="shared" si="316"/>
        <v>60</v>
      </c>
      <c r="F1390" s="79">
        <v>5</v>
      </c>
      <c r="G1390" s="79">
        <f t="shared" si="317"/>
        <v>25</v>
      </c>
      <c r="H1390" s="79">
        <f t="shared" si="318"/>
        <v>22</v>
      </c>
      <c r="I1390" s="80">
        <v>954</v>
      </c>
      <c r="J1390" s="80">
        <f>'Fator aplicado no salr'!$I$33*I1390</f>
        <v>843.35890276221915</v>
      </c>
      <c r="K1390" s="79">
        <f t="shared" si="319"/>
        <v>22</v>
      </c>
      <c r="L1390" s="92">
        <f t="shared" si="320"/>
        <v>0.27750509690822689</v>
      </c>
      <c r="M1390" s="79">
        <f t="shared" si="321"/>
        <v>60</v>
      </c>
      <c r="N1390" s="79">
        <f>VLOOKUP(D1390,'IBGE 2014'!$A$9:$I$120,3,0)/VLOOKUP(C1390,'IBGE 2014'!$A$9:$I$120,3,0)</f>
        <v>0.88728540130642519</v>
      </c>
      <c r="O1390" s="79">
        <f>VLOOKUP(D1390,'IBGE 2014'!$A$9:$I$120,6,0)</f>
        <v>11.482229001501651</v>
      </c>
      <c r="P1390" s="80">
        <f t="shared" si="322"/>
        <v>30996.759276366844</v>
      </c>
      <c r="Q1390" s="80">
        <f t="shared" si="323"/>
        <v>58661.46</v>
      </c>
      <c r="R1390" s="80">
        <f t="shared" si="324"/>
        <v>-27664.700723633156</v>
      </c>
      <c r="S1390" s="80">
        <f t="shared" si="325"/>
        <v>21</v>
      </c>
      <c r="T1390" s="80">
        <f t="shared" si="326"/>
        <v>0.29415540272272056</v>
      </c>
      <c r="U1390" s="80">
        <f>VLOOKUP(D1390,'IBGE 2014'!$A$9:$I$120,3,0)/VLOOKUP(C1390+1,'IBGE 2014'!$A$9:$I$120,3,0)</f>
        <v>0.88939133636457135</v>
      </c>
      <c r="V1390" s="80">
        <f t="shared" si="327"/>
        <v>32934.54852530994</v>
      </c>
      <c r="W1390" s="80">
        <f t="shared" si="328"/>
        <v>55995.03</v>
      </c>
      <c r="X1390" s="80">
        <f t="shared" si="329"/>
        <v>-23060.481474690059</v>
      </c>
      <c r="Y1390" s="120"/>
    </row>
    <row r="1391" spans="1:25">
      <c r="A1391" s="77">
        <v>1379</v>
      </c>
      <c r="B1391" s="79">
        <v>2</v>
      </c>
      <c r="C1391" s="78">
        <v>34</v>
      </c>
      <c r="D1391" s="78">
        <f t="shared" si="315"/>
        <v>59</v>
      </c>
      <c r="E1391" s="79">
        <f t="shared" si="316"/>
        <v>60</v>
      </c>
      <c r="F1391" s="79">
        <v>5</v>
      </c>
      <c r="G1391" s="79">
        <f t="shared" si="317"/>
        <v>25</v>
      </c>
      <c r="H1391" s="79">
        <f t="shared" si="318"/>
        <v>25</v>
      </c>
      <c r="I1391" s="80">
        <v>2003.4</v>
      </c>
      <c r="J1391" s="80">
        <f>'Fator aplicado no salr'!$I$33*I1391</f>
        <v>1771.0536958006603</v>
      </c>
      <c r="K1391" s="79">
        <f t="shared" si="319"/>
        <v>25</v>
      </c>
      <c r="L1391" s="92">
        <f t="shared" si="320"/>
        <v>0.23299863050389483</v>
      </c>
      <c r="M1391" s="79">
        <f t="shared" si="321"/>
        <v>59</v>
      </c>
      <c r="N1391" s="79">
        <f>VLOOKUP(D1391,'IBGE 2014'!$A$9:$I$120,3,0)/VLOOKUP(C1391,'IBGE 2014'!$A$9:$I$120,3,0)</f>
        <v>0.88902070188335247</v>
      </c>
      <c r="O1391" s="79">
        <f>VLOOKUP(D1391,'IBGE 2014'!$A$9:$I$120,6,0)</f>
        <v>11.689545286895596</v>
      </c>
      <c r="P1391" s="80">
        <f t="shared" si="322"/>
        <v>55749.110344482426</v>
      </c>
      <c r="Q1391" s="80">
        <f t="shared" si="323"/>
        <v>139987.57499999998</v>
      </c>
      <c r="R1391" s="80">
        <f t="shared" si="324"/>
        <v>-84238.464655517557</v>
      </c>
      <c r="S1391" s="80">
        <f t="shared" si="325"/>
        <v>24</v>
      </c>
      <c r="T1391" s="80">
        <f t="shared" si="326"/>
        <v>0.24697854833412852</v>
      </c>
      <c r="U1391" s="80">
        <f>VLOOKUP(D1391,'IBGE 2014'!$A$9:$I$120,3,0)/VLOOKUP(C1391+1,'IBGE 2014'!$A$9:$I$120,3,0)</f>
        <v>0.89079691404310191</v>
      </c>
      <c r="V1391" s="80">
        <f t="shared" si="327"/>
        <v>59212.123487481018</v>
      </c>
      <c r="W1391" s="80">
        <f t="shared" si="328"/>
        <v>134388.07199999999</v>
      </c>
      <c r="X1391" s="80">
        <f t="shared" si="329"/>
        <v>-75175.948512518968</v>
      </c>
      <c r="Y1391" s="120"/>
    </row>
    <row r="1392" spans="1:25">
      <c r="A1392" s="77">
        <v>1380</v>
      </c>
      <c r="B1392" s="79">
        <v>2</v>
      </c>
      <c r="C1392" s="78">
        <v>42</v>
      </c>
      <c r="D1392" s="78">
        <f t="shared" si="315"/>
        <v>60</v>
      </c>
      <c r="E1392" s="79">
        <f t="shared" si="316"/>
        <v>60</v>
      </c>
      <c r="F1392" s="79">
        <v>5</v>
      </c>
      <c r="G1392" s="79">
        <f t="shared" si="317"/>
        <v>25</v>
      </c>
      <c r="H1392" s="79">
        <f t="shared" si="318"/>
        <v>18</v>
      </c>
      <c r="I1392" s="80">
        <v>2003.4</v>
      </c>
      <c r="J1392" s="80">
        <f>'Fator aplicado no salr'!$I$33*I1392</f>
        <v>1771.0536958006603</v>
      </c>
      <c r="K1392" s="79">
        <f t="shared" si="319"/>
        <v>18</v>
      </c>
      <c r="L1392" s="92">
        <f t="shared" si="320"/>
        <v>0.35034379112920383</v>
      </c>
      <c r="M1392" s="79">
        <f t="shared" si="321"/>
        <v>60</v>
      </c>
      <c r="N1392" s="79">
        <f>VLOOKUP(D1392,'IBGE 2014'!$A$9:$I$120,3,0)/VLOOKUP(C1392,'IBGE 2014'!$A$9:$I$120,3,0)</f>
        <v>0.89652605914239569</v>
      </c>
      <c r="O1392" s="79">
        <f>VLOOKUP(D1392,'IBGE 2014'!$A$9:$I$120,6,0)</f>
        <v>11.482229001501651</v>
      </c>
      <c r="P1392" s="80">
        <f t="shared" si="322"/>
        <v>83034.510146030734</v>
      </c>
      <c r="Q1392" s="80">
        <f t="shared" si="323"/>
        <v>100791.05399999999</v>
      </c>
      <c r="R1392" s="80">
        <f t="shared" si="324"/>
        <v>-17756.543853969255</v>
      </c>
      <c r="S1392" s="80">
        <f t="shared" si="325"/>
        <v>17</v>
      </c>
      <c r="T1392" s="80">
        <f t="shared" si="326"/>
        <v>0.37136441859695613</v>
      </c>
      <c r="U1392" s="80">
        <f>VLOOKUP(D1392,'IBGE 2014'!$A$9:$I$120,3,0)/VLOOKUP(C1392+1,'IBGE 2014'!$A$9:$I$120,3,0)</f>
        <v>0.89923937812269428</v>
      </c>
      <c r="V1392" s="80">
        <f t="shared" si="327"/>
        <v>88282.961253951085</v>
      </c>
      <c r="W1392" s="80">
        <f t="shared" si="328"/>
        <v>95191.550999999992</v>
      </c>
      <c r="X1392" s="80">
        <f t="shared" si="329"/>
        <v>-6908.5897460489068</v>
      </c>
      <c r="Y1392" s="120"/>
    </row>
    <row r="1393" spans="1:25">
      <c r="A1393" s="77">
        <v>1381</v>
      </c>
      <c r="B1393" s="79">
        <v>2</v>
      </c>
      <c r="C1393" s="78">
        <v>39</v>
      </c>
      <c r="D1393" s="78">
        <f t="shared" si="315"/>
        <v>60</v>
      </c>
      <c r="E1393" s="79">
        <f t="shared" si="316"/>
        <v>60</v>
      </c>
      <c r="F1393" s="79">
        <v>5</v>
      </c>
      <c r="G1393" s="79">
        <f t="shared" si="317"/>
        <v>25</v>
      </c>
      <c r="H1393" s="79">
        <f t="shared" si="318"/>
        <v>21</v>
      </c>
      <c r="I1393" s="80">
        <v>2003.4</v>
      </c>
      <c r="J1393" s="80">
        <f>'Fator aplicado no salr'!$I$33*I1393</f>
        <v>1771.0536958006603</v>
      </c>
      <c r="K1393" s="79">
        <f t="shared" si="319"/>
        <v>21</v>
      </c>
      <c r="L1393" s="92">
        <f t="shared" si="320"/>
        <v>0.29415540272272056</v>
      </c>
      <c r="M1393" s="79">
        <f t="shared" si="321"/>
        <v>60</v>
      </c>
      <c r="N1393" s="79">
        <f>VLOOKUP(D1393,'IBGE 2014'!$A$9:$I$120,3,0)/VLOOKUP(C1393,'IBGE 2014'!$A$9:$I$120,3,0)</f>
        <v>0.88939133636457135</v>
      </c>
      <c r="O1393" s="79">
        <f>VLOOKUP(D1393,'IBGE 2014'!$A$9:$I$120,6,0)</f>
        <v>11.482229001501651</v>
      </c>
      <c r="P1393" s="80">
        <f t="shared" si="322"/>
        <v>69162.551903150888</v>
      </c>
      <c r="Q1393" s="80">
        <f t="shared" si="323"/>
        <v>117589.56299999999</v>
      </c>
      <c r="R1393" s="80">
        <f t="shared" si="324"/>
        <v>-48427.011096849106</v>
      </c>
      <c r="S1393" s="80">
        <f t="shared" si="325"/>
        <v>20</v>
      </c>
      <c r="T1393" s="80">
        <f t="shared" si="326"/>
        <v>0.31180472688608379</v>
      </c>
      <c r="U1393" s="80">
        <f>VLOOKUP(D1393,'IBGE 2014'!$A$9:$I$120,3,0)/VLOOKUP(C1393+1,'IBGE 2014'!$A$9:$I$120,3,0)</f>
        <v>0.89162310837551761</v>
      </c>
      <c r="V1393" s="80">
        <f t="shared" si="327"/>
        <v>73496.269425026258</v>
      </c>
      <c r="W1393" s="80">
        <f t="shared" si="328"/>
        <v>111990.06</v>
      </c>
      <c r="X1393" s="80">
        <f t="shared" si="329"/>
        <v>-38493.79057497374</v>
      </c>
      <c r="Y1393" s="120"/>
    </row>
    <row r="1394" spans="1:25">
      <c r="A1394" s="77">
        <v>1382</v>
      </c>
      <c r="B1394" s="79">
        <v>2</v>
      </c>
      <c r="C1394" s="78">
        <v>43</v>
      </c>
      <c r="D1394" s="78">
        <f t="shared" si="315"/>
        <v>60</v>
      </c>
      <c r="E1394" s="79">
        <f t="shared" si="316"/>
        <v>60</v>
      </c>
      <c r="F1394" s="79">
        <v>5</v>
      </c>
      <c r="G1394" s="79">
        <f t="shared" si="317"/>
        <v>25</v>
      </c>
      <c r="H1394" s="79">
        <f t="shared" si="318"/>
        <v>17</v>
      </c>
      <c r="I1394" s="80">
        <v>2003.4</v>
      </c>
      <c r="J1394" s="80">
        <f>'Fator aplicado no salr'!$I$33*I1394</f>
        <v>1771.0536958006603</v>
      </c>
      <c r="K1394" s="79">
        <f t="shared" si="319"/>
        <v>17</v>
      </c>
      <c r="L1394" s="92">
        <f t="shared" si="320"/>
        <v>0.37136441859695613</v>
      </c>
      <c r="M1394" s="79">
        <f t="shared" si="321"/>
        <v>60</v>
      </c>
      <c r="N1394" s="79">
        <f>VLOOKUP(D1394,'IBGE 2014'!$A$9:$I$120,3,0)/VLOOKUP(C1394,'IBGE 2014'!$A$9:$I$120,3,0)</f>
        <v>0.89923937812269428</v>
      </c>
      <c r="O1394" s="79">
        <f>VLOOKUP(D1394,'IBGE 2014'!$A$9:$I$120,6,0)</f>
        <v>11.482229001501651</v>
      </c>
      <c r="P1394" s="80">
        <f t="shared" si="322"/>
        <v>88282.961253951085</v>
      </c>
      <c r="Q1394" s="80">
        <f t="shared" si="323"/>
        <v>95191.550999999992</v>
      </c>
      <c r="R1394" s="80">
        <f t="shared" si="324"/>
        <v>-6908.5897460489068</v>
      </c>
      <c r="S1394" s="80">
        <f t="shared" si="325"/>
        <v>16</v>
      </c>
      <c r="T1394" s="80">
        <f t="shared" si="326"/>
        <v>0.39364628371277355</v>
      </c>
      <c r="U1394" s="80">
        <f>VLOOKUP(D1394,'IBGE 2014'!$A$9:$I$120,3,0)/VLOOKUP(C1394+1,'IBGE 2014'!$A$9:$I$120,3,0)</f>
        <v>0.90216333477159161</v>
      </c>
      <c r="V1394" s="80">
        <f t="shared" si="327"/>
        <v>93884.222406193658</v>
      </c>
      <c r="W1394" s="80">
        <f t="shared" si="328"/>
        <v>89592.047999999995</v>
      </c>
      <c r="X1394" s="80">
        <f t="shared" si="329"/>
        <v>4292.1744061936624</v>
      </c>
      <c r="Y1394" s="120"/>
    </row>
    <row r="1395" spans="1:25">
      <c r="A1395" s="77">
        <v>1383</v>
      </c>
      <c r="B1395" s="79">
        <v>2</v>
      </c>
      <c r="C1395" s="78">
        <v>35</v>
      </c>
      <c r="D1395" s="78">
        <f t="shared" si="315"/>
        <v>60</v>
      </c>
      <c r="E1395" s="79">
        <f t="shared" si="316"/>
        <v>60</v>
      </c>
      <c r="F1395" s="79">
        <v>5</v>
      </c>
      <c r="G1395" s="79">
        <f t="shared" si="317"/>
        <v>25</v>
      </c>
      <c r="H1395" s="79">
        <f t="shared" si="318"/>
        <v>25</v>
      </c>
      <c r="I1395" s="80">
        <v>2003.4</v>
      </c>
      <c r="J1395" s="80">
        <f>'Fator aplicado no salr'!$I$33*I1395</f>
        <v>1771.0536958006603</v>
      </c>
      <c r="K1395" s="79">
        <f t="shared" si="319"/>
        <v>25</v>
      </c>
      <c r="L1395" s="92">
        <f t="shared" si="320"/>
        <v>0.23299863050389483</v>
      </c>
      <c r="M1395" s="79">
        <f t="shared" si="321"/>
        <v>60</v>
      </c>
      <c r="N1395" s="79">
        <f>VLOOKUP(D1395,'IBGE 2014'!$A$9:$I$120,3,0)/VLOOKUP(C1395,'IBGE 2014'!$A$9:$I$120,3,0)</f>
        <v>0.88156029257512269</v>
      </c>
      <c r="O1395" s="79">
        <f>VLOOKUP(D1395,'IBGE 2014'!$A$9:$I$120,6,0)</f>
        <v>11.482229001501651</v>
      </c>
      <c r="P1395" s="80">
        <f t="shared" si="322"/>
        <v>54300.855742262102</v>
      </c>
      <c r="Q1395" s="80">
        <f t="shared" si="323"/>
        <v>139987.57499999998</v>
      </c>
      <c r="R1395" s="80">
        <f t="shared" si="324"/>
        <v>-85686.719257737888</v>
      </c>
      <c r="S1395" s="80">
        <f t="shared" si="325"/>
        <v>24</v>
      </c>
      <c r="T1395" s="80">
        <f t="shared" si="326"/>
        <v>0.24697854833412852</v>
      </c>
      <c r="U1395" s="80">
        <f>VLOOKUP(D1395,'IBGE 2014'!$A$9:$I$120,3,0)/VLOOKUP(C1395+1,'IBGE 2014'!$A$9:$I$120,3,0)</f>
        <v>0.88338461970586457</v>
      </c>
      <c r="V1395" s="80">
        <f t="shared" si="327"/>
        <v>57678.021203777353</v>
      </c>
      <c r="W1395" s="80">
        <f t="shared" si="328"/>
        <v>134388.07199999999</v>
      </c>
      <c r="X1395" s="80">
        <f t="shared" si="329"/>
        <v>-76710.05079622264</v>
      </c>
      <c r="Y1395" s="120"/>
    </row>
    <row r="1396" spans="1:25">
      <c r="A1396" s="77">
        <v>1384</v>
      </c>
      <c r="B1396" s="79">
        <v>2</v>
      </c>
      <c r="C1396" s="78">
        <v>30</v>
      </c>
      <c r="D1396" s="78">
        <f t="shared" si="315"/>
        <v>55</v>
      </c>
      <c r="E1396" s="79">
        <f t="shared" si="316"/>
        <v>60</v>
      </c>
      <c r="F1396" s="79">
        <v>5</v>
      </c>
      <c r="G1396" s="79">
        <f t="shared" si="317"/>
        <v>25</v>
      </c>
      <c r="H1396" s="79">
        <f t="shared" si="318"/>
        <v>25</v>
      </c>
      <c r="I1396" s="80">
        <v>2003.4</v>
      </c>
      <c r="J1396" s="80">
        <f>'Fator aplicado no salr'!$I$33*I1396</f>
        <v>1771.0536958006603</v>
      </c>
      <c r="K1396" s="79">
        <f t="shared" si="319"/>
        <v>25</v>
      </c>
      <c r="L1396" s="92">
        <f t="shared" si="320"/>
        <v>0.23299863050389483</v>
      </c>
      <c r="M1396" s="79">
        <f t="shared" si="321"/>
        <v>55</v>
      </c>
      <c r="N1396" s="79">
        <f>VLOOKUP(D1396,'IBGE 2014'!$A$9:$I$120,3,0)/VLOOKUP(C1396,'IBGE 2014'!$A$9:$I$120,3,0)</f>
        <v>0.91401886020790168</v>
      </c>
      <c r="O1396" s="79">
        <f>VLOOKUP(D1396,'IBGE 2014'!$A$9:$I$120,6,0)</f>
        <v>12.461864196915771</v>
      </c>
      <c r="P1396" s="80">
        <f t="shared" si="322"/>
        <v>61103.575050576459</v>
      </c>
      <c r="Q1396" s="80">
        <f t="shared" si="323"/>
        <v>139987.57499999998</v>
      </c>
      <c r="R1396" s="80">
        <f t="shared" si="324"/>
        <v>-78883.999949423524</v>
      </c>
      <c r="S1396" s="80">
        <f t="shared" si="325"/>
        <v>24</v>
      </c>
      <c r="T1396" s="80">
        <f t="shared" si="326"/>
        <v>0.24697854833412852</v>
      </c>
      <c r="U1396" s="80">
        <f>VLOOKUP(D1396,'IBGE 2014'!$A$9:$I$120,3,0)/VLOOKUP(C1396+1,'IBGE 2014'!$A$9:$I$120,3,0)</f>
        <v>0.91563764266816128</v>
      </c>
      <c r="V1396" s="80">
        <f t="shared" si="327"/>
        <v>64884.500752524655</v>
      </c>
      <c r="W1396" s="80">
        <f t="shared" si="328"/>
        <v>134388.07199999999</v>
      </c>
      <c r="X1396" s="80">
        <f t="shared" si="329"/>
        <v>-69503.571247475338</v>
      </c>
      <c r="Y1396" s="120"/>
    </row>
    <row r="1397" spans="1:25">
      <c r="A1397" s="77">
        <v>1385</v>
      </c>
      <c r="B1397" s="79">
        <v>2</v>
      </c>
      <c r="C1397" s="78">
        <v>33</v>
      </c>
      <c r="D1397" s="78">
        <f t="shared" si="315"/>
        <v>58</v>
      </c>
      <c r="E1397" s="79">
        <f t="shared" si="316"/>
        <v>60</v>
      </c>
      <c r="F1397" s="79">
        <v>5</v>
      </c>
      <c r="G1397" s="79">
        <f t="shared" si="317"/>
        <v>25</v>
      </c>
      <c r="H1397" s="79">
        <f t="shared" si="318"/>
        <v>25</v>
      </c>
      <c r="I1397" s="80">
        <v>2003.4</v>
      </c>
      <c r="J1397" s="80">
        <f>'Fator aplicado no salr'!$I$33*I1397</f>
        <v>1771.0536958006603</v>
      </c>
      <c r="K1397" s="79">
        <f t="shared" si="319"/>
        <v>25</v>
      </c>
      <c r="L1397" s="92">
        <f t="shared" si="320"/>
        <v>0.23299863050389483</v>
      </c>
      <c r="M1397" s="79">
        <f t="shared" si="321"/>
        <v>58</v>
      </c>
      <c r="N1397" s="79">
        <f>VLOOKUP(D1397,'IBGE 2014'!$A$9:$I$120,3,0)/VLOOKUP(C1397,'IBGE 2014'!$A$9:$I$120,3,0)</f>
        <v>0.8959781582834917</v>
      </c>
      <c r="O1397" s="79">
        <f>VLOOKUP(D1397,'IBGE 2014'!$A$9:$I$120,6,0)</f>
        <v>11.890960856490537</v>
      </c>
      <c r="P1397" s="80">
        <f t="shared" si="322"/>
        <v>57153.498733682791</v>
      </c>
      <c r="Q1397" s="80">
        <f t="shared" si="323"/>
        <v>139987.57499999998</v>
      </c>
      <c r="R1397" s="80">
        <f t="shared" si="324"/>
        <v>-82834.076266317192</v>
      </c>
      <c r="S1397" s="80">
        <f t="shared" si="325"/>
        <v>24</v>
      </c>
      <c r="T1397" s="80">
        <f t="shared" si="326"/>
        <v>0.24697854833412852</v>
      </c>
      <c r="U1397" s="80">
        <f>VLOOKUP(D1397,'IBGE 2014'!$A$9:$I$120,3,0)/VLOOKUP(C1397+1,'IBGE 2014'!$A$9:$I$120,3,0)</f>
        <v>0.897713175076848</v>
      </c>
      <c r="V1397" s="80">
        <f t="shared" si="327"/>
        <v>60700.02403636153</v>
      </c>
      <c r="W1397" s="80">
        <f t="shared" si="328"/>
        <v>134388.07199999999</v>
      </c>
      <c r="X1397" s="80">
        <f t="shared" si="329"/>
        <v>-73688.047963638455</v>
      </c>
      <c r="Y1397" s="120"/>
    </row>
    <row r="1398" spans="1:25">
      <c r="A1398" s="77">
        <v>1386</v>
      </c>
      <c r="B1398" s="79">
        <v>1</v>
      </c>
      <c r="C1398" s="78">
        <v>35</v>
      </c>
      <c r="D1398" s="78">
        <f t="shared" si="315"/>
        <v>65</v>
      </c>
      <c r="E1398" s="79">
        <f t="shared" si="316"/>
        <v>65</v>
      </c>
      <c r="F1398" s="79">
        <v>5</v>
      </c>
      <c r="G1398" s="79">
        <f t="shared" si="317"/>
        <v>30</v>
      </c>
      <c r="H1398" s="79">
        <f t="shared" si="318"/>
        <v>30</v>
      </c>
      <c r="I1398" s="80">
        <v>1259.28</v>
      </c>
      <c r="J1398" s="80">
        <f>'Fator aplicado no salr'!$I$33*I1398</f>
        <v>1113.2337516461291</v>
      </c>
      <c r="K1398" s="79">
        <f t="shared" si="319"/>
        <v>30</v>
      </c>
      <c r="L1398" s="92">
        <f t="shared" si="320"/>
        <v>0.1741101309106339</v>
      </c>
      <c r="M1398" s="79">
        <f t="shared" si="321"/>
        <v>65</v>
      </c>
      <c r="N1398" s="79">
        <f>VLOOKUP(D1398,'IBGE 2014'!$A$9:$I$120,3,0)/VLOOKUP(C1398,'IBGE 2014'!$A$9:$I$120,3,0)</f>
        <v>0.82589717900171766</v>
      </c>
      <c r="O1398" s="79">
        <f>VLOOKUP(D1398,'IBGE 2014'!$A$9:$I$120,6,0)</f>
        <v>10.361611814973374</v>
      </c>
      <c r="P1398" s="80">
        <f t="shared" si="322"/>
        <v>21562.894600172072</v>
      </c>
      <c r="Q1398" s="80">
        <f t="shared" si="323"/>
        <v>105590.62800000001</v>
      </c>
      <c r="R1398" s="80">
        <f t="shared" si="324"/>
        <v>-84027.733399827936</v>
      </c>
      <c r="S1398" s="80">
        <f t="shared" si="325"/>
        <v>29</v>
      </c>
      <c r="T1398" s="80">
        <f t="shared" si="326"/>
        <v>0.18455673876527198</v>
      </c>
      <c r="U1398" s="80">
        <f>VLOOKUP(D1398,'IBGE 2014'!$A$9:$I$120,3,0)/VLOOKUP(C1398+1,'IBGE 2014'!$A$9:$I$120,3,0)</f>
        <v>0.82760631522705153</v>
      </c>
      <c r="V1398" s="80">
        <f t="shared" si="327"/>
        <v>22903.968546403063</v>
      </c>
      <c r="W1398" s="80">
        <f t="shared" si="328"/>
        <v>102070.94040000001</v>
      </c>
      <c r="X1398" s="80">
        <f t="shared" si="329"/>
        <v>-79166.971853596944</v>
      </c>
      <c r="Y1398" s="120"/>
    </row>
    <row r="1399" spans="1:25">
      <c r="A1399" s="77">
        <v>1387</v>
      </c>
      <c r="B1399" s="79">
        <v>2</v>
      </c>
      <c r="C1399" s="78">
        <v>34</v>
      </c>
      <c r="D1399" s="78">
        <f t="shared" si="315"/>
        <v>59</v>
      </c>
      <c r="E1399" s="79">
        <f t="shared" si="316"/>
        <v>60</v>
      </c>
      <c r="F1399" s="79">
        <v>5</v>
      </c>
      <c r="G1399" s="79">
        <f t="shared" si="317"/>
        <v>25</v>
      </c>
      <c r="H1399" s="79">
        <f t="shared" si="318"/>
        <v>25</v>
      </c>
      <c r="I1399" s="80">
        <v>2003.4</v>
      </c>
      <c r="J1399" s="80">
        <f>'Fator aplicado no salr'!$I$33*I1399</f>
        <v>1771.0536958006603</v>
      </c>
      <c r="K1399" s="79">
        <f t="shared" si="319"/>
        <v>25</v>
      </c>
      <c r="L1399" s="92">
        <f t="shared" si="320"/>
        <v>0.23299863050389483</v>
      </c>
      <c r="M1399" s="79">
        <f t="shared" si="321"/>
        <v>59</v>
      </c>
      <c r="N1399" s="79">
        <f>VLOOKUP(D1399,'IBGE 2014'!$A$9:$I$120,3,0)/VLOOKUP(C1399,'IBGE 2014'!$A$9:$I$120,3,0)</f>
        <v>0.88902070188335247</v>
      </c>
      <c r="O1399" s="79">
        <f>VLOOKUP(D1399,'IBGE 2014'!$A$9:$I$120,6,0)</f>
        <v>11.689545286895596</v>
      </c>
      <c r="P1399" s="80">
        <f t="shared" si="322"/>
        <v>55749.110344482426</v>
      </c>
      <c r="Q1399" s="80">
        <f t="shared" si="323"/>
        <v>139987.57499999998</v>
      </c>
      <c r="R1399" s="80">
        <f t="shared" si="324"/>
        <v>-84238.464655517557</v>
      </c>
      <c r="S1399" s="80">
        <f t="shared" si="325"/>
        <v>24</v>
      </c>
      <c r="T1399" s="80">
        <f t="shared" si="326"/>
        <v>0.24697854833412852</v>
      </c>
      <c r="U1399" s="80">
        <f>VLOOKUP(D1399,'IBGE 2014'!$A$9:$I$120,3,0)/VLOOKUP(C1399+1,'IBGE 2014'!$A$9:$I$120,3,0)</f>
        <v>0.89079691404310191</v>
      </c>
      <c r="V1399" s="80">
        <f t="shared" si="327"/>
        <v>59212.123487481018</v>
      </c>
      <c r="W1399" s="80">
        <f t="shared" si="328"/>
        <v>134388.07199999999</v>
      </c>
      <c r="X1399" s="80">
        <f t="shared" si="329"/>
        <v>-75175.948512518968</v>
      </c>
      <c r="Y1399" s="120"/>
    </row>
    <row r="1400" spans="1:25">
      <c r="A1400" s="77">
        <v>1388</v>
      </c>
      <c r="B1400" s="79">
        <v>1</v>
      </c>
      <c r="C1400" s="78">
        <v>32</v>
      </c>
      <c r="D1400" s="78">
        <f t="shared" si="315"/>
        <v>62</v>
      </c>
      <c r="E1400" s="79">
        <f t="shared" si="316"/>
        <v>65</v>
      </c>
      <c r="F1400" s="79">
        <v>5</v>
      </c>
      <c r="G1400" s="79">
        <f t="shared" si="317"/>
        <v>30</v>
      </c>
      <c r="H1400" s="79">
        <f t="shared" si="318"/>
        <v>30</v>
      </c>
      <c r="I1400" s="80">
        <v>1101.8699999999999</v>
      </c>
      <c r="J1400" s="80">
        <f>'Fator aplicado no salr'!$I$33*I1400</f>
        <v>974.07953269036295</v>
      </c>
      <c r="K1400" s="79">
        <f t="shared" si="319"/>
        <v>30</v>
      </c>
      <c r="L1400" s="92">
        <f t="shared" si="320"/>
        <v>0.1741101309106339</v>
      </c>
      <c r="M1400" s="79">
        <f t="shared" si="321"/>
        <v>62</v>
      </c>
      <c r="N1400" s="79">
        <f>VLOOKUP(D1400,'IBGE 2014'!$A$9:$I$120,3,0)/VLOOKUP(C1400,'IBGE 2014'!$A$9:$I$120,3,0)</f>
        <v>0.85638097121439749</v>
      </c>
      <c r="O1400" s="79">
        <f>VLOOKUP(D1400,'IBGE 2014'!$A$9:$I$120,6,0)</f>
        <v>11.049834511016218</v>
      </c>
      <c r="P1400" s="80">
        <f t="shared" si="322"/>
        <v>20863.376478602142</v>
      </c>
      <c r="Q1400" s="80">
        <f t="shared" si="323"/>
        <v>92391.799499999994</v>
      </c>
      <c r="R1400" s="80">
        <f t="shared" si="324"/>
        <v>-71528.423021397844</v>
      </c>
      <c r="S1400" s="80">
        <f t="shared" si="325"/>
        <v>29</v>
      </c>
      <c r="T1400" s="80">
        <f t="shared" si="326"/>
        <v>0.18455673876527198</v>
      </c>
      <c r="U1400" s="80">
        <f>VLOOKUP(D1400,'IBGE 2014'!$A$9:$I$120,3,0)/VLOOKUP(C1400+1,'IBGE 2014'!$A$9:$I$120,3,0)</f>
        <v>0.85799055822759585</v>
      </c>
      <c r="V1400" s="80">
        <f t="shared" si="327"/>
        <v>22156.745036457956</v>
      </c>
      <c r="W1400" s="80">
        <f t="shared" si="328"/>
        <v>89312.072849999982</v>
      </c>
      <c r="X1400" s="80">
        <f t="shared" si="329"/>
        <v>-67155.327813542026</v>
      </c>
      <c r="Y1400" s="120"/>
    </row>
    <row r="1401" spans="1:25">
      <c r="A1401" s="77">
        <v>1389</v>
      </c>
      <c r="B1401" s="79">
        <v>1</v>
      </c>
      <c r="C1401" s="78">
        <v>38</v>
      </c>
      <c r="D1401" s="78">
        <f t="shared" si="315"/>
        <v>65</v>
      </c>
      <c r="E1401" s="79">
        <f t="shared" si="316"/>
        <v>65</v>
      </c>
      <c r="F1401" s="79">
        <v>5</v>
      </c>
      <c r="G1401" s="79">
        <f t="shared" si="317"/>
        <v>30</v>
      </c>
      <c r="H1401" s="79">
        <f t="shared" si="318"/>
        <v>27</v>
      </c>
      <c r="I1401" s="80">
        <v>954</v>
      </c>
      <c r="J1401" s="80">
        <f>'Fator aplicado no salr'!$I$33*I1401</f>
        <v>843.35890276221915</v>
      </c>
      <c r="K1401" s="79">
        <f t="shared" si="319"/>
        <v>27</v>
      </c>
      <c r="L1401" s="92">
        <f t="shared" si="320"/>
        <v>0.20736795167665964</v>
      </c>
      <c r="M1401" s="79">
        <f t="shared" si="321"/>
        <v>65</v>
      </c>
      <c r="N1401" s="79">
        <f>VLOOKUP(D1401,'IBGE 2014'!$A$9:$I$120,3,0)/VLOOKUP(C1401,'IBGE 2014'!$A$9:$I$120,3,0)</f>
        <v>0.83126079529714858</v>
      </c>
      <c r="O1401" s="79">
        <f>VLOOKUP(D1401,'IBGE 2014'!$A$9:$I$120,6,0)</f>
        <v>10.361611814973374</v>
      </c>
      <c r="P1401" s="80">
        <f t="shared" si="322"/>
        <v>19582.225181134556</v>
      </c>
      <c r="Q1401" s="80">
        <f t="shared" si="323"/>
        <v>71993.61</v>
      </c>
      <c r="R1401" s="80">
        <f t="shared" si="324"/>
        <v>-52411.384818865445</v>
      </c>
      <c r="S1401" s="80">
        <f t="shared" si="325"/>
        <v>26</v>
      </c>
      <c r="T1401" s="80">
        <f t="shared" si="326"/>
        <v>0.21981002877725925</v>
      </c>
      <c r="U1401" s="80">
        <f>VLOOKUP(D1401,'IBGE 2014'!$A$9:$I$120,3,0)/VLOOKUP(C1401+1,'IBGE 2014'!$A$9:$I$120,3,0)</f>
        <v>0.83323375827918489</v>
      </c>
      <c r="V1401" s="80">
        <f t="shared" si="327"/>
        <v>20806.424946279589</v>
      </c>
      <c r="W1401" s="80">
        <f t="shared" si="328"/>
        <v>69327.179999999993</v>
      </c>
      <c r="X1401" s="80">
        <f t="shared" si="329"/>
        <v>-48520.755053720408</v>
      </c>
      <c r="Y1401" s="120"/>
    </row>
    <row r="1402" spans="1:25">
      <c r="A1402" s="77">
        <v>1390</v>
      </c>
      <c r="B1402" s="79">
        <v>1</v>
      </c>
      <c r="C1402" s="78">
        <v>29</v>
      </c>
      <c r="D1402" s="78">
        <f t="shared" si="315"/>
        <v>60</v>
      </c>
      <c r="E1402" s="79">
        <f t="shared" si="316"/>
        <v>65</v>
      </c>
      <c r="F1402" s="79">
        <v>5</v>
      </c>
      <c r="G1402" s="79">
        <f t="shared" si="317"/>
        <v>30</v>
      </c>
      <c r="H1402" s="79">
        <f t="shared" si="318"/>
        <v>31</v>
      </c>
      <c r="I1402" s="80">
        <v>1001.7</v>
      </c>
      <c r="J1402" s="80">
        <f>'Fator aplicado no salr'!$I$33*I1402</f>
        <v>885.52684790033015</v>
      </c>
      <c r="K1402" s="79">
        <f t="shared" si="319"/>
        <v>31</v>
      </c>
      <c r="L1402" s="92">
        <f t="shared" si="320"/>
        <v>0.16425484048173006</v>
      </c>
      <c r="M1402" s="79">
        <f t="shared" si="321"/>
        <v>60</v>
      </c>
      <c r="N1402" s="79">
        <f>VLOOKUP(D1402,'IBGE 2014'!$A$9:$I$120,3,0)/VLOOKUP(C1402,'IBGE 2014'!$A$9:$I$120,3,0)</f>
        <v>0.87181489555752378</v>
      </c>
      <c r="O1402" s="79">
        <f>VLOOKUP(D1402,'IBGE 2014'!$A$9:$I$120,6,0)</f>
        <v>11.482229001501651</v>
      </c>
      <c r="P1402" s="80">
        <f t="shared" si="322"/>
        <v>18928.393294585585</v>
      </c>
      <c r="Q1402" s="80">
        <f t="shared" si="323"/>
        <v>86792.296499999997</v>
      </c>
      <c r="R1402" s="80">
        <f t="shared" si="324"/>
        <v>-67863.903205414419</v>
      </c>
      <c r="S1402" s="80">
        <f t="shared" si="325"/>
        <v>30</v>
      </c>
      <c r="T1402" s="80">
        <f t="shared" si="326"/>
        <v>0.1741101309106339</v>
      </c>
      <c r="U1402" s="80">
        <f>VLOOKUP(D1402,'IBGE 2014'!$A$9:$I$120,3,0)/VLOOKUP(C1402+1,'IBGE 2014'!$A$9:$I$120,3,0)</f>
        <v>0.87331239096249591</v>
      </c>
      <c r="V1402" s="80">
        <f t="shared" si="327"/>
        <v>20098.560507248472</v>
      </c>
      <c r="W1402" s="80">
        <f t="shared" si="328"/>
        <v>83992.544999999998</v>
      </c>
      <c r="X1402" s="80">
        <f t="shared" si="329"/>
        <v>-63893.984492751522</v>
      </c>
      <c r="Y1402" s="120"/>
    </row>
    <row r="1403" spans="1:25">
      <c r="A1403" s="77">
        <v>1391</v>
      </c>
      <c r="B1403" s="79">
        <v>1</v>
      </c>
      <c r="C1403" s="78">
        <v>35</v>
      </c>
      <c r="D1403" s="78">
        <f t="shared" si="315"/>
        <v>65</v>
      </c>
      <c r="E1403" s="79">
        <f t="shared" si="316"/>
        <v>65</v>
      </c>
      <c r="F1403" s="79">
        <v>5</v>
      </c>
      <c r="G1403" s="79">
        <f t="shared" si="317"/>
        <v>30</v>
      </c>
      <c r="H1403" s="79">
        <f t="shared" si="318"/>
        <v>30</v>
      </c>
      <c r="I1403" s="80">
        <v>1001.7</v>
      </c>
      <c r="J1403" s="80">
        <f>'Fator aplicado no salr'!$I$33*I1403</f>
        <v>885.52684790033015</v>
      </c>
      <c r="K1403" s="79">
        <f t="shared" si="319"/>
        <v>30</v>
      </c>
      <c r="L1403" s="92">
        <f t="shared" si="320"/>
        <v>0.1741101309106339</v>
      </c>
      <c r="M1403" s="79">
        <f t="shared" si="321"/>
        <v>65</v>
      </c>
      <c r="N1403" s="79">
        <f>VLOOKUP(D1403,'IBGE 2014'!$A$9:$I$120,3,0)/VLOOKUP(C1403,'IBGE 2014'!$A$9:$I$120,3,0)</f>
        <v>0.82589717900171766</v>
      </c>
      <c r="O1403" s="79">
        <f>VLOOKUP(D1403,'IBGE 2014'!$A$9:$I$120,6,0)</f>
        <v>10.361611814973374</v>
      </c>
      <c r="P1403" s="80">
        <f t="shared" si="322"/>
        <v>17152.302522864149</v>
      </c>
      <c r="Q1403" s="80">
        <f t="shared" si="323"/>
        <v>83992.544999999998</v>
      </c>
      <c r="R1403" s="80">
        <f t="shared" si="324"/>
        <v>-66840.242477135849</v>
      </c>
      <c r="S1403" s="80">
        <f t="shared" si="325"/>
        <v>29</v>
      </c>
      <c r="T1403" s="80">
        <f t="shared" si="326"/>
        <v>0.18455673876527198</v>
      </c>
      <c r="U1403" s="80">
        <f>VLOOKUP(D1403,'IBGE 2014'!$A$9:$I$120,3,0)/VLOOKUP(C1403+1,'IBGE 2014'!$A$9:$I$120,3,0)</f>
        <v>0.82760631522705153</v>
      </c>
      <c r="V1403" s="80">
        <f t="shared" si="327"/>
        <v>18219.065889184258</v>
      </c>
      <c r="W1403" s="80">
        <f t="shared" si="328"/>
        <v>81192.7935</v>
      </c>
      <c r="X1403" s="80">
        <f t="shared" si="329"/>
        <v>-62973.727610815738</v>
      </c>
      <c r="Y1403" s="120"/>
    </row>
    <row r="1404" spans="1:25">
      <c r="A1404" s="77">
        <v>1392</v>
      </c>
      <c r="B1404" s="79">
        <v>2</v>
      </c>
      <c r="C1404" s="78">
        <v>33</v>
      </c>
      <c r="D1404" s="78">
        <f t="shared" si="315"/>
        <v>58</v>
      </c>
      <c r="E1404" s="79">
        <f t="shared" si="316"/>
        <v>60</v>
      </c>
      <c r="F1404" s="79">
        <v>5</v>
      </c>
      <c r="G1404" s="79">
        <f t="shared" si="317"/>
        <v>25</v>
      </c>
      <c r="H1404" s="79">
        <f t="shared" si="318"/>
        <v>25</v>
      </c>
      <c r="I1404" s="80">
        <v>2003.4</v>
      </c>
      <c r="J1404" s="80">
        <f>'Fator aplicado no salr'!$I$33*I1404</f>
        <v>1771.0536958006603</v>
      </c>
      <c r="K1404" s="79">
        <f t="shared" si="319"/>
        <v>25</v>
      </c>
      <c r="L1404" s="92">
        <f t="shared" si="320"/>
        <v>0.23299863050389483</v>
      </c>
      <c r="M1404" s="79">
        <f t="shared" si="321"/>
        <v>58</v>
      </c>
      <c r="N1404" s="79">
        <f>VLOOKUP(D1404,'IBGE 2014'!$A$9:$I$120,3,0)/VLOOKUP(C1404,'IBGE 2014'!$A$9:$I$120,3,0)</f>
        <v>0.8959781582834917</v>
      </c>
      <c r="O1404" s="79">
        <f>VLOOKUP(D1404,'IBGE 2014'!$A$9:$I$120,6,0)</f>
        <v>11.890960856490537</v>
      </c>
      <c r="P1404" s="80">
        <f t="shared" si="322"/>
        <v>57153.498733682791</v>
      </c>
      <c r="Q1404" s="80">
        <f t="shared" si="323"/>
        <v>139987.57499999998</v>
      </c>
      <c r="R1404" s="80">
        <f t="shared" si="324"/>
        <v>-82834.076266317192</v>
      </c>
      <c r="S1404" s="80">
        <f t="shared" si="325"/>
        <v>24</v>
      </c>
      <c r="T1404" s="80">
        <f t="shared" si="326"/>
        <v>0.24697854833412852</v>
      </c>
      <c r="U1404" s="80">
        <f>VLOOKUP(D1404,'IBGE 2014'!$A$9:$I$120,3,0)/VLOOKUP(C1404+1,'IBGE 2014'!$A$9:$I$120,3,0)</f>
        <v>0.897713175076848</v>
      </c>
      <c r="V1404" s="80">
        <f t="shared" si="327"/>
        <v>60700.02403636153</v>
      </c>
      <c r="W1404" s="80">
        <f t="shared" si="328"/>
        <v>134388.07199999999</v>
      </c>
      <c r="X1404" s="80">
        <f t="shared" si="329"/>
        <v>-73688.047963638455</v>
      </c>
      <c r="Y1404" s="120"/>
    </row>
    <row r="1405" spans="1:25">
      <c r="A1405" s="77">
        <v>1393</v>
      </c>
      <c r="B1405" s="79">
        <v>2</v>
      </c>
      <c r="C1405" s="78">
        <v>49</v>
      </c>
      <c r="D1405" s="78">
        <f t="shared" si="315"/>
        <v>70</v>
      </c>
      <c r="E1405" s="79">
        <f t="shared" si="316"/>
        <v>60</v>
      </c>
      <c r="F1405" s="79">
        <v>5</v>
      </c>
      <c r="G1405" s="79">
        <f t="shared" si="317"/>
        <v>25</v>
      </c>
      <c r="H1405" s="79">
        <f t="shared" si="318"/>
        <v>21</v>
      </c>
      <c r="I1405" s="80">
        <v>2003.4</v>
      </c>
      <c r="J1405" s="80">
        <f>'Fator aplicado no salr'!$I$33*I1405</f>
        <v>1771.0536958006603</v>
      </c>
      <c r="K1405" s="79">
        <f t="shared" si="319"/>
        <v>21</v>
      </c>
      <c r="L1405" s="92">
        <f t="shared" si="320"/>
        <v>0.29415540272272056</v>
      </c>
      <c r="M1405" s="79">
        <f t="shared" si="321"/>
        <v>70</v>
      </c>
      <c r="N1405" s="79">
        <f>VLOOKUP(D1405,'IBGE 2014'!$A$9:$I$120,3,0)/VLOOKUP(C1405,'IBGE 2014'!$A$9:$I$120,3,0)</f>
        <v>0.78239117386008128</v>
      </c>
      <c r="O1405" s="79">
        <f>VLOOKUP(D1405,'IBGE 2014'!$A$9:$I$120,6,0)</f>
        <v>9.1340168195096396</v>
      </c>
      <c r="P1405" s="80">
        <f t="shared" si="322"/>
        <v>48399.141679950553</v>
      </c>
      <c r="Q1405" s="80">
        <f t="shared" si="323"/>
        <v>117589.56299999999</v>
      </c>
      <c r="R1405" s="80">
        <f t="shared" si="324"/>
        <v>-69190.421320049441</v>
      </c>
      <c r="S1405" s="80">
        <f t="shared" si="325"/>
        <v>20</v>
      </c>
      <c r="T1405" s="80">
        <f t="shared" si="326"/>
        <v>0.31180472688608379</v>
      </c>
      <c r="U1405" s="80">
        <f>VLOOKUP(D1405,'IBGE 2014'!$A$9:$I$120,3,0)/VLOOKUP(C1405+1,'IBGE 2014'!$A$9:$I$120,3,0)</f>
        <v>0.78638304548291271</v>
      </c>
      <c r="V1405" s="80">
        <f t="shared" si="327"/>
        <v>51564.845881346402</v>
      </c>
      <c r="W1405" s="80">
        <f t="shared" si="328"/>
        <v>111990.06</v>
      </c>
      <c r="X1405" s="80">
        <f t="shared" si="329"/>
        <v>-60425.214118653596</v>
      </c>
      <c r="Y1405" s="120"/>
    </row>
    <row r="1406" spans="1:25">
      <c r="A1406" s="77">
        <v>1394</v>
      </c>
      <c r="B1406" s="79">
        <v>1</v>
      </c>
      <c r="C1406" s="78">
        <v>50</v>
      </c>
      <c r="D1406" s="78">
        <f t="shared" si="315"/>
        <v>70</v>
      </c>
      <c r="E1406" s="79">
        <f t="shared" si="316"/>
        <v>65</v>
      </c>
      <c r="F1406" s="79">
        <v>5</v>
      </c>
      <c r="G1406" s="79">
        <f t="shared" si="317"/>
        <v>30</v>
      </c>
      <c r="H1406" s="79">
        <f t="shared" si="318"/>
        <v>20</v>
      </c>
      <c r="I1406" s="80">
        <v>2003.4</v>
      </c>
      <c r="J1406" s="80">
        <f>'Fator aplicado no salr'!$I$33*I1406</f>
        <v>1771.0536958006603</v>
      </c>
      <c r="K1406" s="79">
        <f t="shared" si="319"/>
        <v>20</v>
      </c>
      <c r="L1406" s="92">
        <f t="shared" si="320"/>
        <v>0.31180472688608379</v>
      </c>
      <c r="M1406" s="79">
        <f t="shared" si="321"/>
        <v>70</v>
      </c>
      <c r="N1406" s="79">
        <f>VLOOKUP(D1406,'IBGE 2014'!$A$9:$I$120,3,0)/VLOOKUP(C1406,'IBGE 2014'!$A$9:$I$120,3,0)</f>
        <v>0.78638304548291271</v>
      </c>
      <c r="O1406" s="79">
        <f>VLOOKUP(D1406,'IBGE 2014'!$A$9:$I$120,6,0)</f>
        <v>9.1340168195096396</v>
      </c>
      <c r="P1406" s="80">
        <f t="shared" si="322"/>
        <v>51564.845881346402</v>
      </c>
      <c r="Q1406" s="80">
        <f t="shared" si="323"/>
        <v>111990.06</v>
      </c>
      <c r="R1406" s="80">
        <f t="shared" si="324"/>
        <v>-60425.214118653596</v>
      </c>
      <c r="S1406" s="80">
        <f t="shared" si="325"/>
        <v>19</v>
      </c>
      <c r="T1406" s="80">
        <f t="shared" si="326"/>
        <v>0.33051301049924886</v>
      </c>
      <c r="U1406" s="80">
        <f>VLOOKUP(D1406,'IBGE 2014'!$A$9:$I$120,3,0)/VLOOKUP(C1406+1,'IBGE 2014'!$A$9:$I$120,3,0)</f>
        <v>0.79070302512191992</v>
      </c>
      <c r="V1406" s="80">
        <f t="shared" si="327"/>
        <v>54959.003318141673</v>
      </c>
      <c r="W1406" s="80">
        <f t="shared" si="328"/>
        <v>106390.557</v>
      </c>
      <c r="X1406" s="80">
        <f t="shared" si="329"/>
        <v>-51431.553681858328</v>
      </c>
      <c r="Y1406" s="120"/>
    </row>
    <row r="1407" spans="1:25">
      <c r="A1407" s="77">
        <v>1395</v>
      </c>
      <c r="B1407" s="79">
        <v>1</v>
      </c>
      <c r="C1407" s="78">
        <v>42</v>
      </c>
      <c r="D1407" s="78">
        <f t="shared" si="315"/>
        <v>70</v>
      </c>
      <c r="E1407" s="79">
        <f t="shared" si="316"/>
        <v>65</v>
      </c>
      <c r="F1407" s="79">
        <v>5</v>
      </c>
      <c r="G1407" s="79">
        <f t="shared" si="317"/>
        <v>30</v>
      </c>
      <c r="H1407" s="79">
        <f t="shared" si="318"/>
        <v>28</v>
      </c>
      <c r="I1407" s="80">
        <v>1812.6</v>
      </c>
      <c r="J1407" s="80">
        <f>'Fator aplicado no salr'!$I$33*I1407</f>
        <v>1602.3819152482163</v>
      </c>
      <c r="K1407" s="79">
        <f t="shared" si="319"/>
        <v>28</v>
      </c>
      <c r="L1407" s="92">
        <f t="shared" si="320"/>
        <v>0.19563014309118829</v>
      </c>
      <c r="M1407" s="79">
        <f t="shared" si="321"/>
        <v>70</v>
      </c>
      <c r="N1407" s="79">
        <f>VLOOKUP(D1407,'IBGE 2014'!$A$9:$I$120,3,0)/VLOOKUP(C1407,'IBGE 2014'!$A$9:$I$120,3,0)</f>
        <v>0.76175627933743351</v>
      </c>
      <c r="O1407" s="79">
        <f>VLOOKUP(D1407,'IBGE 2014'!$A$9:$I$120,6,0)</f>
        <v>9.1340168195096396</v>
      </c>
      <c r="P1407" s="80">
        <f t="shared" si="322"/>
        <v>28354.566345421343</v>
      </c>
      <c r="Q1407" s="80">
        <f t="shared" si="323"/>
        <v>141854.076</v>
      </c>
      <c r="R1407" s="80">
        <f t="shared" si="324"/>
        <v>-113499.50965457867</v>
      </c>
      <c r="S1407" s="80">
        <f t="shared" si="325"/>
        <v>27</v>
      </c>
      <c r="T1407" s="80">
        <f t="shared" si="326"/>
        <v>0.20736795167665964</v>
      </c>
      <c r="U1407" s="80">
        <f>VLOOKUP(D1407,'IBGE 2014'!$A$9:$I$120,3,0)/VLOOKUP(C1407+1,'IBGE 2014'!$A$9:$I$120,3,0)</f>
        <v>0.764061720155367</v>
      </c>
      <c r="V1407" s="80">
        <f t="shared" si="327"/>
        <v>30146.803752356202</v>
      </c>
      <c r="W1407" s="80">
        <f t="shared" si="328"/>
        <v>136787.859</v>
      </c>
      <c r="X1407" s="80">
        <f t="shared" si="329"/>
        <v>-106641.05524764379</v>
      </c>
      <c r="Y1407" s="120"/>
    </row>
    <row r="1408" spans="1:25">
      <c r="A1408" s="77">
        <v>1396</v>
      </c>
      <c r="B1408" s="79">
        <v>2</v>
      </c>
      <c r="C1408" s="78">
        <v>40</v>
      </c>
      <c r="D1408" s="78">
        <f t="shared" si="315"/>
        <v>60</v>
      </c>
      <c r="E1408" s="79">
        <f t="shared" si="316"/>
        <v>60</v>
      </c>
      <c r="F1408" s="79">
        <v>5</v>
      </c>
      <c r="G1408" s="79">
        <f t="shared" si="317"/>
        <v>25</v>
      </c>
      <c r="H1408" s="79">
        <f t="shared" si="318"/>
        <v>20</v>
      </c>
      <c r="I1408" s="80">
        <v>2003.4</v>
      </c>
      <c r="J1408" s="80">
        <f>'Fator aplicado no salr'!$I$33*I1408</f>
        <v>1771.0536958006603</v>
      </c>
      <c r="K1408" s="79">
        <f t="shared" si="319"/>
        <v>20</v>
      </c>
      <c r="L1408" s="92">
        <f t="shared" si="320"/>
        <v>0.31180472688608379</v>
      </c>
      <c r="M1408" s="79">
        <f t="shared" si="321"/>
        <v>60</v>
      </c>
      <c r="N1408" s="79">
        <f>VLOOKUP(D1408,'IBGE 2014'!$A$9:$I$120,3,0)/VLOOKUP(C1408,'IBGE 2014'!$A$9:$I$120,3,0)</f>
        <v>0.89162310837551761</v>
      </c>
      <c r="O1408" s="79">
        <f>VLOOKUP(D1408,'IBGE 2014'!$A$9:$I$120,6,0)</f>
        <v>11.482229001501651</v>
      </c>
      <c r="P1408" s="80">
        <f t="shared" si="322"/>
        <v>73496.269425026258</v>
      </c>
      <c r="Q1408" s="80">
        <f t="shared" si="323"/>
        <v>111990.06</v>
      </c>
      <c r="R1408" s="80">
        <f t="shared" si="324"/>
        <v>-38493.79057497374</v>
      </c>
      <c r="S1408" s="80">
        <f t="shared" si="325"/>
        <v>19</v>
      </c>
      <c r="T1408" s="80">
        <f t="shared" si="326"/>
        <v>0.33051301049924886</v>
      </c>
      <c r="U1408" s="80">
        <f>VLOOKUP(D1408,'IBGE 2014'!$A$9:$I$120,3,0)/VLOOKUP(C1408+1,'IBGE 2014'!$A$9:$I$120,3,0)</f>
        <v>0.8939954596892854</v>
      </c>
      <c r="V1408" s="80">
        <f t="shared" si="327"/>
        <v>78113.331054386988</v>
      </c>
      <c r="W1408" s="80">
        <f t="shared" si="328"/>
        <v>106390.557</v>
      </c>
      <c r="X1408" s="80">
        <f t="shared" si="329"/>
        <v>-28277.225945613012</v>
      </c>
      <c r="Y1408" s="120"/>
    </row>
    <row r="1409" spans="1:25">
      <c r="A1409" s="77">
        <v>1397</v>
      </c>
      <c r="B1409" s="79">
        <v>2</v>
      </c>
      <c r="C1409" s="78">
        <v>29</v>
      </c>
      <c r="D1409" s="78">
        <f t="shared" si="315"/>
        <v>55</v>
      </c>
      <c r="E1409" s="79">
        <f t="shared" si="316"/>
        <v>60</v>
      </c>
      <c r="F1409" s="79">
        <v>5</v>
      </c>
      <c r="G1409" s="79">
        <f t="shared" si="317"/>
        <v>25</v>
      </c>
      <c r="H1409" s="79">
        <f t="shared" si="318"/>
        <v>26</v>
      </c>
      <c r="I1409" s="80">
        <v>2003.4</v>
      </c>
      <c r="J1409" s="80">
        <f>'Fator aplicado no salr'!$I$33*I1409</f>
        <v>1771.0536958006603</v>
      </c>
      <c r="K1409" s="79">
        <f t="shared" si="319"/>
        <v>26</v>
      </c>
      <c r="L1409" s="92">
        <f t="shared" si="320"/>
        <v>0.21981002877725925</v>
      </c>
      <c r="M1409" s="79">
        <f t="shared" si="321"/>
        <v>55</v>
      </c>
      <c r="N1409" s="79">
        <f>VLOOKUP(D1409,'IBGE 2014'!$A$9:$I$120,3,0)/VLOOKUP(C1409,'IBGE 2014'!$A$9:$I$120,3,0)</f>
        <v>0.91245156417800033</v>
      </c>
      <c r="O1409" s="79">
        <f>VLOOKUP(D1409,'IBGE 2014'!$A$9:$I$120,6,0)</f>
        <v>12.461864196915771</v>
      </c>
      <c r="P1409" s="80">
        <f t="shared" si="322"/>
        <v>57546.036684837112</v>
      </c>
      <c r="Q1409" s="80">
        <f t="shared" si="323"/>
        <v>145587.07799999998</v>
      </c>
      <c r="R1409" s="80">
        <f t="shared" si="324"/>
        <v>-88041.041315162875</v>
      </c>
      <c r="S1409" s="80">
        <f t="shared" si="325"/>
        <v>25</v>
      </c>
      <c r="T1409" s="80">
        <f t="shared" si="326"/>
        <v>0.23299863050389483</v>
      </c>
      <c r="U1409" s="80">
        <f>VLOOKUP(D1409,'IBGE 2014'!$A$9:$I$120,3,0)/VLOOKUP(C1409+1,'IBGE 2014'!$A$9:$I$120,3,0)</f>
        <v>0.91401886020790168</v>
      </c>
      <c r="V1409" s="80">
        <f t="shared" si="327"/>
        <v>61103.575050576459</v>
      </c>
      <c r="W1409" s="80">
        <f t="shared" si="328"/>
        <v>139987.57499999998</v>
      </c>
      <c r="X1409" s="80">
        <f t="shared" si="329"/>
        <v>-78883.999949423524</v>
      </c>
      <c r="Y1409" s="120"/>
    </row>
    <row r="1410" spans="1:25">
      <c r="A1410" s="77">
        <v>1398</v>
      </c>
      <c r="B1410" s="79">
        <v>2</v>
      </c>
      <c r="C1410" s="78">
        <v>39</v>
      </c>
      <c r="D1410" s="78">
        <f t="shared" si="315"/>
        <v>60</v>
      </c>
      <c r="E1410" s="79">
        <f t="shared" si="316"/>
        <v>60</v>
      </c>
      <c r="F1410" s="79">
        <v>5</v>
      </c>
      <c r="G1410" s="79">
        <f t="shared" si="317"/>
        <v>25</v>
      </c>
      <c r="H1410" s="79">
        <f t="shared" si="318"/>
        <v>21</v>
      </c>
      <c r="I1410" s="80">
        <v>2003.4</v>
      </c>
      <c r="J1410" s="80">
        <f>'Fator aplicado no salr'!$I$33*I1410</f>
        <v>1771.0536958006603</v>
      </c>
      <c r="K1410" s="79">
        <f t="shared" si="319"/>
        <v>21</v>
      </c>
      <c r="L1410" s="92">
        <f t="shared" si="320"/>
        <v>0.29415540272272056</v>
      </c>
      <c r="M1410" s="79">
        <f t="shared" si="321"/>
        <v>60</v>
      </c>
      <c r="N1410" s="79">
        <f>VLOOKUP(D1410,'IBGE 2014'!$A$9:$I$120,3,0)/VLOOKUP(C1410,'IBGE 2014'!$A$9:$I$120,3,0)</f>
        <v>0.88939133636457135</v>
      </c>
      <c r="O1410" s="79">
        <f>VLOOKUP(D1410,'IBGE 2014'!$A$9:$I$120,6,0)</f>
        <v>11.482229001501651</v>
      </c>
      <c r="P1410" s="80">
        <f t="shared" si="322"/>
        <v>69162.551903150888</v>
      </c>
      <c r="Q1410" s="80">
        <f t="shared" si="323"/>
        <v>117589.56299999999</v>
      </c>
      <c r="R1410" s="80">
        <f t="shared" si="324"/>
        <v>-48427.011096849106</v>
      </c>
      <c r="S1410" s="80">
        <f t="shared" si="325"/>
        <v>20</v>
      </c>
      <c r="T1410" s="80">
        <f t="shared" si="326"/>
        <v>0.31180472688608379</v>
      </c>
      <c r="U1410" s="80">
        <f>VLOOKUP(D1410,'IBGE 2014'!$A$9:$I$120,3,0)/VLOOKUP(C1410+1,'IBGE 2014'!$A$9:$I$120,3,0)</f>
        <v>0.89162310837551761</v>
      </c>
      <c r="V1410" s="80">
        <f t="shared" si="327"/>
        <v>73496.269425026258</v>
      </c>
      <c r="W1410" s="80">
        <f t="shared" si="328"/>
        <v>111990.06</v>
      </c>
      <c r="X1410" s="80">
        <f t="shared" si="329"/>
        <v>-38493.79057497374</v>
      </c>
      <c r="Y1410" s="120"/>
    </row>
    <row r="1411" spans="1:25">
      <c r="A1411" s="77">
        <v>1399</v>
      </c>
      <c r="B1411" s="79">
        <v>2</v>
      </c>
      <c r="C1411" s="78">
        <v>33</v>
      </c>
      <c r="D1411" s="78">
        <f t="shared" si="315"/>
        <v>58</v>
      </c>
      <c r="E1411" s="79">
        <f t="shared" si="316"/>
        <v>60</v>
      </c>
      <c r="F1411" s="79">
        <v>5</v>
      </c>
      <c r="G1411" s="79">
        <f t="shared" si="317"/>
        <v>25</v>
      </c>
      <c r="H1411" s="79">
        <f t="shared" si="318"/>
        <v>25</v>
      </c>
      <c r="I1411" s="80">
        <v>2003.4</v>
      </c>
      <c r="J1411" s="80">
        <f>'Fator aplicado no salr'!$I$33*I1411</f>
        <v>1771.0536958006603</v>
      </c>
      <c r="K1411" s="79">
        <f t="shared" si="319"/>
        <v>25</v>
      </c>
      <c r="L1411" s="92">
        <f t="shared" si="320"/>
        <v>0.23299863050389483</v>
      </c>
      <c r="M1411" s="79">
        <f t="shared" si="321"/>
        <v>58</v>
      </c>
      <c r="N1411" s="79">
        <f>VLOOKUP(D1411,'IBGE 2014'!$A$9:$I$120,3,0)/VLOOKUP(C1411,'IBGE 2014'!$A$9:$I$120,3,0)</f>
        <v>0.8959781582834917</v>
      </c>
      <c r="O1411" s="79">
        <f>VLOOKUP(D1411,'IBGE 2014'!$A$9:$I$120,6,0)</f>
        <v>11.890960856490537</v>
      </c>
      <c r="P1411" s="80">
        <f t="shared" si="322"/>
        <v>57153.498733682791</v>
      </c>
      <c r="Q1411" s="80">
        <f t="shared" si="323"/>
        <v>139987.57499999998</v>
      </c>
      <c r="R1411" s="80">
        <f t="shared" si="324"/>
        <v>-82834.076266317192</v>
      </c>
      <c r="S1411" s="80">
        <f t="shared" si="325"/>
        <v>24</v>
      </c>
      <c r="T1411" s="80">
        <f t="shared" si="326"/>
        <v>0.24697854833412852</v>
      </c>
      <c r="U1411" s="80">
        <f>VLOOKUP(D1411,'IBGE 2014'!$A$9:$I$120,3,0)/VLOOKUP(C1411+1,'IBGE 2014'!$A$9:$I$120,3,0)</f>
        <v>0.897713175076848</v>
      </c>
      <c r="V1411" s="80">
        <f t="shared" si="327"/>
        <v>60700.02403636153</v>
      </c>
      <c r="W1411" s="80">
        <f t="shared" si="328"/>
        <v>134388.07199999999</v>
      </c>
      <c r="X1411" s="80">
        <f t="shared" si="329"/>
        <v>-73688.047963638455</v>
      </c>
      <c r="Y1411" s="120"/>
    </row>
    <row r="1412" spans="1:25">
      <c r="A1412" s="77">
        <v>1400</v>
      </c>
      <c r="B1412" s="79">
        <v>2</v>
      </c>
      <c r="C1412" s="78">
        <v>36</v>
      </c>
      <c r="D1412" s="78">
        <f t="shared" si="315"/>
        <v>60</v>
      </c>
      <c r="E1412" s="79">
        <f t="shared" si="316"/>
        <v>60</v>
      </c>
      <c r="F1412" s="79">
        <v>5</v>
      </c>
      <c r="G1412" s="79">
        <f t="shared" si="317"/>
        <v>25</v>
      </c>
      <c r="H1412" s="79">
        <f t="shared" si="318"/>
        <v>24</v>
      </c>
      <c r="I1412" s="80">
        <v>2003.4</v>
      </c>
      <c r="J1412" s="80">
        <f>'Fator aplicado no salr'!$I$33*I1412</f>
        <v>1771.0536958006603</v>
      </c>
      <c r="K1412" s="79">
        <f t="shared" si="319"/>
        <v>24</v>
      </c>
      <c r="L1412" s="92">
        <f t="shared" si="320"/>
        <v>0.24697854833412852</v>
      </c>
      <c r="M1412" s="79">
        <f t="shared" si="321"/>
        <v>60</v>
      </c>
      <c r="N1412" s="79">
        <f>VLOOKUP(D1412,'IBGE 2014'!$A$9:$I$120,3,0)/VLOOKUP(C1412,'IBGE 2014'!$A$9:$I$120,3,0)</f>
        <v>0.88338461970586457</v>
      </c>
      <c r="O1412" s="79">
        <f>VLOOKUP(D1412,'IBGE 2014'!$A$9:$I$120,6,0)</f>
        <v>11.482229001501651</v>
      </c>
      <c r="P1412" s="80">
        <f t="shared" si="322"/>
        <v>57678.021203777353</v>
      </c>
      <c r="Q1412" s="80">
        <f t="shared" si="323"/>
        <v>134388.07199999999</v>
      </c>
      <c r="R1412" s="80">
        <f t="shared" si="324"/>
        <v>-76710.05079622264</v>
      </c>
      <c r="S1412" s="80">
        <f t="shared" si="325"/>
        <v>23</v>
      </c>
      <c r="T1412" s="80">
        <f t="shared" si="326"/>
        <v>0.26179726123417624</v>
      </c>
      <c r="U1412" s="80">
        <f>VLOOKUP(D1412,'IBGE 2014'!$A$9:$I$120,3,0)/VLOOKUP(C1412+1,'IBGE 2014'!$A$9:$I$120,3,0)</f>
        <v>0.88528843686496339</v>
      </c>
      <c r="V1412" s="80">
        <f t="shared" si="327"/>
        <v>61270.464913635755</v>
      </c>
      <c r="W1412" s="80">
        <f t="shared" si="328"/>
        <v>128788.56899999999</v>
      </c>
      <c r="X1412" s="80">
        <f t="shared" si="329"/>
        <v>-67518.104086364241</v>
      </c>
      <c r="Y1412" s="120"/>
    </row>
    <row r="1413" spans="1:25">
      <c r="A1413" s="77">
        <v>1401</v>
      </c>
      <c r="B1413" s="79">
        <v>2</v>
      </c>
      <c r="C1413" s="78">
        <v>45</v>
      </c>
      <c r="D1413" s="78">
        <f t="shared" si="315"/>
        <v>60</v>
      </c>
      <c r="E1413" s="79">
        <f t="shared" si="316"/>
        <v>60</v>
      </c>
      <c r="F1413" s="79">
        <v>5</v>
      </c>
      <c r="G1413" s="79">
        <f t="shared" si="317"/>
        <v>25</v>
      </c>
      <c r="H1413" s="79">
        <f t="shared" si="318"/>
        <v>15</v>
      </c>
      <c r="I1413" s="80">
        <v>2003.4</v>
      </c>
      <c r="J1413" s="80">
        <f>'Fator aplicado no salr'!$I$33*I1413</f>
        <v>1771.0536958006603</v>
      </c>
      <c r="K1413" s="79">
        <f t="shared" si="319"/>
        <v>15</v>
      </c>
      <c r="L1413" s="92">
        <f t="shared" si="320"/>
        <v>0.41726506073553998</v>
      </c>
      <c r="M1413" s="79">
        <f t="shared" si="321"/>
        <v>60</v>
      </c>
      <c r="N1413" s="79">
        <f>VLOOKUP(D1413,'IBGE 2014'!$A$9:$I$120,3,0)/VLOOKUP(C1413,'IBGE 2014'!$A$9:$I$120,3,0)</f>
        <v>0.90532483645484907</v>
      </c>
      <c r="O1413" s="79">
        <f>VLOOKUP(D1413,'IBGE 2014'!$A$9:$I$120,6,0)</f>
        <v>11.482229001501651</v>
      </c>
      <c r="P1413" s="80">
        <f t="shared" si="322"/>
        <v>99866.019733691413</v>
      </c>
      <c r="Q1413" s="80">
        <f t="shared" si="323"/>
        <v>83992.544999999998</v>
      </c>
      <c r="R1413" s="80">
        <f t="shared" si="324"/>
        <v>15873.474733691415</v>
      </c>
      <c r="S1413" s="80">
        <f t="shared" si="325"/>
        <v>14</v>
      </c>
      <c r="T1413" s="80">
        <f t="shared" si="326"/>
        <v>0.44230096437967248</v>
      </c>
      <c r="U1413" s="80">
        <f>VLOOKUP(D1413,'IBGE 2014'!$A$9:$I$120,3,0)/VLOOKUP(C1413+1,'IBGE 2014'!$A$9:$I$120,3,0)</f>
        <v>0.90874809831371328</v>
      </c>
      <c r="V1413" s="80">
        <f t="shared" si="327"/>
        <v>106258.25667945057</v>
      </c>
      <c r="W1413" s="80">
        <f t="shared" si="328"/>
        <v>78393.042000000001</v>
      </c>
      <c r="X1413" s="80">
        <f t="shared" si="329"/>
        <v>27865.214679450568</v>
      </c>
      <c r="Y1413" s="120"/>
    </row>
    <row r="1414" spans="1:25">
      <c r="A1414" s="77">
        <v>1402</v>
      </c>
      <c r="B1414" s="79">
        <v>2</v>
      </c>
      <c r="C1414" s="78">
        <v>43</v>
      </c>
      <c r="D1414" s="78">
        <f t="shared" si="315"/>
        <v>60</v>
      </c>
      <c r="E1414" s="79">
        <f t="shared" si="316"/>
        <v>60</v>
      </c>
      <c r="F1414" s="79">
        <v>5</v>
      </c>
      <c r="G1414" s="79">
        <f t="shared" si="317"/>
        <v>25</v>
      </c>
      <c r="H1414" s="79">
        <f t="shared" si="318"/>
        <v>17</v>
      </c>
      <c r="I1414" s="80">
        <v>2003.4</v>
      </c>
      <c r="J1414" s="80">
        <f>'Fator aplicado no salr'!$I$33*I1414</f>
        <v>1771.0536958006603</v>
      </c>
      <c r="K1414" s="79">
        <f t="shared" si="319"/>
        <v>17</v>
      </c>
      <c r="L1414" s="92">
        <f t="shared" si="320"/>
        <v>0.37136441859695613</v>
      </c>
      <c r="M1414" s="79">
        <f t="shared" si="321"/>
        <v>60</v>
      </c>
      <c r="N1414" s="79">
        <f>VLOOKUP(D1414,'IBGE 2014'!$A$9:$I$120,3,0)/VLOOKUP(C1414,'IBGE 2014'!$A$9:$I$120,3,0)</f>
        <v>0.89923937812269428</v>
      </c>
      <c r="O1414" s="79">
        <f>VLOOKUP(D1414,'IBGE 2014'!$A$9:$I$120,6,0)</f>
        <v>11.482229001501651</v>
      </c>
      <c r="P1414" s="80">
        <f t="shared" si="322"/>
        <v>88282.961253951085</v>
      </c>
      <c r="Q1414" s="80">
        <f t="shared" si="323"/>
        <v>95191.550999999992</v>
      </c>
      <c r="R1414" s="80">
        <f t="shared" si="324"/>
        <v>-6908.5897460489068</v>
      </c>
      <c r="S1414" s="80">
        <f t="shared" si="325"/>
        <v>16</v>
      </c>
      <c r="T1414" s="80">
        <f t="shared" si="326"/>
        <v>0.39364628371277355</v>
      </c>
      <c r="U1414" s="80">
        <f>VLOOKUP(D1414,'IBGE 2014'!$A$9:$I$120,3,0)/VLOOKUP(C1414+1,'IBGE 2014'!$A$9:$I$120,3,0)</f>
        <v>0.90216333477159161</v>
      </c>
      <c r="V1414" s="80">
        <f t="shared" si="327"/>
        <v>93884.222406193658</v>
      </c>
      <c r="W1414" s="80">
        <f t="shared" si="328"/>
        <v>89592.047999999995</v>
      </c>
      <c r="X1414" s="80">
        <f t="shared" si="329"/>
        <v>4292.1744061936624</v>
      </c>
      <c r="Y1414" s="120"/>
    </row>
    <row r="1415" spans="1:25">
      <c r="A1415" s="77">
        <v>1403</v>
      </c>
      <c r="B1415" s="79">
        <v>2</v>
      </c>
      <c r="C1415" s="78">
        <v>46</v>
      </c>
      <c r="D1415" s="78">
        <f t="shared" si="315"/>
        <v>70</v>
      </c>
      <c r="E1415" s="79">
        <f t="shared" si="316"/>
        <v>60</v>
      </c>
      <c r="F1415" s="79">
        <v>5</v>
      </c>
      <c r="G1415" s="79">
        <f t="shared" si="317"/>
        <v>25</v>
      </c>
      <c r="H1415" s="79">
        <f t="shared" si="318"/>
        <v>24</v>
      </c>
      <c r="I1415" s="80">
        <v>2003.4</v>
      </c>
      <c r="J1415" s="80">
        <f>'Fator aplicado no salr'!$I$33*I1415</f>
        <v>1771.0536958006603</v>
      </c>
      <c r="K1415" s="79">
        <f t="shared" si="319"/>
        <v>24</v>
      </c>
      <c r="L1415" s="92">
        <f t="shared" si="320"/>
        <v>0.24697854833412852</v>
      </c>
      <c r="M1415" s="79">
        <f t="shared" si="321"/>
        <v>70</v>
      </c>
      <c r="N1415" s="79">
        <f>VLOOKUP(D1415,'IBGE 2014'!$A$9:$I$120,3,0)/VLOOKUP(C1415,'IBGE 2014'!$A$9:$I$120,3,0)</f>
        <v>0.77214104728714072</v>
      </c>
      <c r="O1415" s="79">
        <f>VLOOKUP(D1415,'IBGE 2014'!$A$9:$I$120,6,0)</f>
        <v>9.1340168195096396</v>
      </c>
      <c r="P1415" s="80">
        <f t="shared" si="322"/>
        <v>40104.468201689131</v>
      </c>
      <c r="Q1415" s="80">
        <f t="shared" si="323"/>
        <v>134388.07199999999</v>
      </c>
      <c r="R1415" s="80">
        <f t="shared" si="324"/>
        <v>-94283.603798310854</v>
      </c>
      <c r="S1415" s="80">
        <f t="shared" si="325"/>
        <v>23</v>
      </c>
      <c r="T1415" s="80">
        <f t="shared" si="326"/>
        <v>0.26179726123417624</v>
      </c>
      <c r="U1415" s="80">
        <f>VLOOKUP(D1415,'IBGE 2014'!$A$9:$I$120,3,0)/VLOOKUP(C1415+1,'IBGE 2014'!$A$9:$I$120,3,0)</f>
        <v>0.77529075218081067</v>
      </c>
      <c r="V1415" s="80">
        <f t="shared" si="327"/>
        <v>42684.145380910632</v>
      </c>
      <c r="W1415" s="80">
        <f t="shared" si="328"/>
        <v>128788.56899999999</v>
      </c>
      <c r="X1415" s="80">
        <f t="shared" si="329"/>
        <v>-86104.423619089357</v>
      </c>
      <c r="Y1415" s="120"/>
    </row>
    <row r="1416" spans="1:25">
      <c r="A1416" s="77">
        <v>1404</v>
      </c>
      <c r="B1416" s="79">
        <v>2</v>
      </c>
      <c r="C1416" s="78">
        <v>27</v>
      </c>
      <c r="D1416" s="78">
        <f t="shared" si="315"/>
        <v>55</v>
      </c>
      <c r="E1416" s="79">
        <f t="shared" si="316"/>
        <v>60</v>
      </c>
      <c r="F1416" s="79">
        <v>5</v>
      </c>
      <c r="G1416" s="79">
        <f t="shared" si="317"/>
        <v>25</v>
      </c>
      <c r="H1416" s="79">
        <f t="shared" si="318"/>
        <v>28</v>
      </c>
      <c r="I1416" s="80">
        <v>1812.6</v>
      </c>
      <c r="J1416" s="80">
        <f>'Fator aplicado no salr'!$I$33*I1416</f>
        <v>1602.3819152482163</v>
      </c>
      <c r="K1416" s="79">
        <f t="shared" si="319"/>
        <v>28</v>
      </c>
      <c r="L1416" s="92">
        <f t="shared" si="320"/>
        <v>0.19563014309118829</v>
      </c>
      <c r="M1416" s="79">
        <f t="shared" si="321"/>
        <v>55</v>
      </c>
      <c r="N1416" s="79">
        <f>VLOOKUP(D1416,'IBGE 2014'!$A$9:$I$120,3,0)/VLOOKUP(C1416,'IBGE 2014'!$A$9:$I$120,3,0)</f>
        <v>0.90943569445694217</v>
      </c>
      <c r="O1416" s="79">
        <f>VLOOKUP(D1416,'IBGE 2014'!$A$9:$I$120,6,0)</f>
        <v>12.461864196915771</v>
      </c>
      <c r="P1416" s="80">
        <f t="shared" si="322"/>
        <v>46184.917240916366</v>
      </c>
      <c r="Q1416" s="80">
        <f t="shared" si="323"/>
        <v>141854.076</v>
      </c>
      <c r="R1416" s="80">
        <f t="shared" si="324"/>
        <v>-95669.158759083628</v>
      </c>
      <c r="S1416" s="80">
        <f t="shared" si="325"/>
        <v>27</v>
      </c>
      <c r="T1416" s="80">
        <f t="shared" si="326"/>
        <v>0.20736795167665964</v>
      </c>
      <c r="U1416" s="80">
        <f>VLOOKUP(D1416,'IBGE 2014'!$A$9:$I$120,3,0)/VLOOKUP(C1416+1,'IBGE 2014'!$A$9:$I$120,3,0)</f>
        <v>0.91092922327251868</v>
      </c>
      <c r="V1416" s="80">
        <f t="shared" si="327"/>
        <v>49036.410719675492</v>
      </c>
      <c r="W1416" s="80">
        <f t="shared" si="328"/>
        <v>136787.859</v>
      </c>
      <c r="X1416" s="80">
        <f t="shared" si="329"/>
        <v>-87751.448280324505</v>
      </c>
      <c r="Y1416" s="120"/>
    </row>
    <row r="1417" spans="1:25">
      <c r="A1417" s="77">
        <v>1405</v>
      </c>
      <c r="B1417" s="79">
        <v>2</v>
      </c>
      <c r="C1417" s="78">
        <v>33</v>
      </c>
      <c r="D1417" s="78">
        <f t="shared" si="315"/>
        <v>58</v>
      </c>
      <c r="E1417" s="79">
        <f t="shared" si="316"/>
        <v>60</v>
      </c>
      <c r="F1417" s="79">
        <v>5</v>
      </c>
      <c r="G1417" s="79">
        <f t="shared" si="317"/>
        <v>25</v>
      </c>
      <c r="H1417" s="79">
        <f t="shared" si="318"/>
        <v>25</v>
      </c>
      <c r="I1417" s="80">
        <v>2003.4</v>
      </c>
      <c r="J1417" s="80">
        <f>'Fator aplicado no salr'!$I$33*I1417</f>
        <v>1771.0536958006603</v>
      </c>
      <c r="K1417" s="79">
        <f t="shared" si="319"/>
        <v>25</v>
      </c>
      <c r="L1417" s="92">
        <f t="shared" si="320"/>
        <v>0.23299863050389483</v>
      </c>
      <c r="M1417" s="79">
        <f t="shared" si="321"/>
        <v>58</v>
      </c>
      <c r="N1417" s="79">
        <f>VLOOKUP(D1417,'IBGE 2014'!$A$9:$I$120,3,0)/VLOOKUP(C1417,'IBGE 2014'!$A$9:$I$120,3,0)</f>
        <v>0.8959781582834917</v>
      </c>
      <c r="O1417" s="79">
        <f>VLOOKUP(D1417,'IBGE 2014'!$A$9:$I$120,6,0)</f>
        <v>11.890960856490537</v>
      </c>
      <c r="P1417" s="80">
        <f t="shared" si="322"/>
        <v>57153.498733682791</v>
      </c>
      <c r="Q1417" s="80">
        <f t="shared" si="323"/>
        <v>139987.57499999998</v>
      </c>
      <c r="R1417" s="80">
        <f t="shared" si="324"/>
        <v>-82834.076266317192</v>
      </c>
      <c r="S1417" s="80">
        <f t="shared" si="325"/>
        <v>24</v>
      </c>
      <c r="T1417" s="80">
        <f t="shared" si="326"/>
        <v>0.24697854833412852</v>
      </c>
      <c r="U1417" s="80">
        <f>VLOOKUP(D1417,'IBGE 2014'!$A$9:$I$120,3,0)/VLOOKUP(C1417+1,'IBGE 2014'!$A$9:$I$120,3,0)</f>
        <v>0.897713175076848</v>
      </c>
      <c r="V1417" s="80">
        <f t="shared" si="327"/>
        <v>60700.02403636153</v>
      </c>
      <c r="W1417" s="80">
        <f t="shared" si="328"/>
        <v>134388.07199999999</v>
      </c>
      <c r="X1417" s="80">
        <f t="shared" si="329"/>
        <v>-73688.047963638455</v>
      </c>
      <c r="Y1417" s="120"/>
    </row>
    <row r="1418" spans="1:25">
      <c r="A1418" s="77">
        <v>1406</v>
      </c>
      <c r="B1418" s="79">
        <v>1</v>
      </c>
      <c r="C1418" s="78">
        <v>32</v>
      </c>
      <c r="D1418" s="78">
        <f t="shared" si="315"/>
        <v>62</v>
      </c>
      <c r="E1418" s="79">
        <f t="shared" si="316"/>
        <v>65</v>
      </c>
      <c r="F1418" s="79">
        <v>5</v>
      </c>
      <c r="G1418" s="79">
        <f t="shared" si="317"/>
        <v>30</v>
      </c>
      <c r="H1418" s="79">
        <f t="shared" si="318"/>
        <v>30</v>
      </c>
      <c r="I1418" s="80">
        <v>2003.4</v>
      </c>
      <c r="J1418" s="80">
        <f>'Fator aplicado no salr'!$I$33*I1418</f>
        <v>1771.0536958006603</v>
      </c>
      <c r="K1418" s="79">
        <f t="shared" si="319"/>
        <v>30</v>
      </c>
      <c r="L1418" s="92">
        <f t="shared" si="320"/>
        <v>0.1741101309106339</v>
      </c>
      <c r="M1418" s="79">
        <f t="shared" si="321"/>
        <v>62</v>
      </c>
      <c r="N1418" s="79">
        <f>VLOOKUP(D1418,'IBGE 2014'!$A$9:$I$120,3,0)/VLOOKUP(C1418,'IBGE 2014'!$A$9:$I$120,3,0)</f>
        <v>0.85638097121439749</v>
      </c>
      <c r="O1418" s="79">
        <f>VLOOKUP(D1418,'IBGE 2014'!$A$9:$I$120,6,0)</f>
        <v>11.049834511016218</v>
      </c>
      <c r="P1418" s="80">
        <f t="shared" si="322"/>
        <v>37933.411779276619</v>
      </c>
      <c r="Q1418" s="80">
        <f t="shared" si="323"/>
        <v>167985.09</v>
      </c>
      <c r="R1418" s="80">
        <f t="shared" si="324"/>
        <v>-130051.67822072338</v>
      </c>
      <c r="S1418" s="80">
        <f t="shared" si="325"/>
        <v>29</v>
      </c>
      <c r="T1418" s="80">
        <f t="shared" si="326"/>
        <v>0.18455673876527198</v>
      </c>
      <c r="U1418" s="80">
        <f>VLOOKUP(D1418,'IBGE 2014'!$A$9:$I$120,3,0)/VLOOKUP(C1418+1,'IBGE 2014'!$A$9:$I$120,3,0)</f>
        <v>0.85799055822759585</v>
      </c>
      <c r="V1418" s="80">
        <f t="shared" si="327"/>
        <v>40284.99097537811</v>
      </c>
      <c r="W1418" s="80">
        <f t="shared" si="328"/>
        <v>162385.587</v>
      </c>
      <c r="X1418" s="80">
        <f t="shared" si="329"/>
        <v>-122100.59602462189</v>
      </c>
      <c r="Y1418" s="120"/>
    </row>
    <row r="1419" spans="1:25">
      <c r="A1419" s="77">
        <v>1407</v>
      </c>
      <c r="B1419" s="79">
        <v>2</v>
      </c>
      <c r="C1419" s="78">
        <v>31</v>
      </c>
      <c r="D1419" s="78">
        <f t="shared" si="315"/>
        <v>56</v>
      </c>
      <c r="E1419" s="79">
        <f t="shared" si="316"/>
        <v>60</v>
      </c>
      <c r="F1419" s="79">
        <v>5</v>
      </c>
      <c r="G1419" s="79">
        <f t="shared" si="317"/>
        <v>25</v>
      </c>
      <c r="H1419" s="79">
        <f t="shared" si="318"/>
        <v>25</v>
      </c>
      <c r="I1419" s="80">
        <v>2003.4</v>
      </c>
      <c r="J1419" s="80">
        <f>'Fator aplicado no salr'!$I$33*I1419</f>
        <v>1771.0536958006603</v>
      </c>
      <c r="K1419" s="79">
        <f t="shared" si="319"/>
        <v>25</v>
      </c>
      <c r="L1419" s="92">
        <f t="shared" si="320"/>
        <v>0.23299863050389483</v>
      </c>
      <c r="M1419" s="79">
        <f t="shared" si="321"/>
        <v>56</v>
      </c>
      <c r="N1419" s="79">
        <f>VLOOKUP(D1419,'IBGE 2014'!$A$9:$I$120,3,0)/VLOOKUP(C1419,'IBGE 2014'!$A$9:$I$120,3,0)</f>
        <v>0.90846221870149746</v>
      </c>
      <c r="O1419" s="79">
        <f>VLOOKUP(D1419,'IBGE 2014'!$A$9:$I$120,6,0)</f>
        <v>12.276875927517381</v>
      </c>
      <c r="P1419" s="80">
        <f t="shared" si="322"/>
        <v>59830.57636720252</v>
      </c>
      <c r="Q1419" s="80">
        <f t="shared" si="323"/>
        <v>139987.57499999998</v>
      </c>
      <c r="R1419" s="80">
        <f t="shared" si="324"/>
        <v>-80156.998632797462</v>
      </c>
      <c r="S1419" s="80">
        <f t="shared" si="325"/>
        <v>24</v>
      </c>
      <c r="T1419" s="80">
        <f t="shared" si="326"/>
        <v>0.24697854833412852</v>
      </c>
      <c r="U1419" s="80">
        <f>VLOOKUP(D1419,'IBGE 2014'!$A$9:$I$120,3,0)/VLOOKUP(C1419+1,'IBGE 2014'!$A$9:$I$120,3,0)</f>
        <v>0.91011921038327848</v>
      </c>
      <c r="V1419" s="80">
        <f t="shared" si="327"/>
        <v>63536.086748662223</v>
      </c>
      <c r="W1419" s="80">
        <f t="shared" si="328"/>
        <v>134388.07199999999</v>
      </c>
      <c r="X1419" s="80">
        <f t="shared" si="329"/>
        <v>-70851.985251337755</v>
      </c>
      <c r="Y1419" s="120"/>
    </row>
    <row r="1420" spans="1:25">
      <c r="A1420" s="77">
        <v>1408</v>
      </c>
      <c r="B1420" s="79">
        <v>2</v>
      </c>
      <c r="C1420" s="78">
        <v>36</v>
      </c>
      <c r="D1420" s="78">
        <f t="shared" si="315"/>
        <v>60</v>
      </c>
      <c r="E1420" s="79">
        <f t="shared" si="316"/>
        <v>60</v>
      </c>
      <c r="F1420" s="79">
        <v>5</v>
      </c>
      <c r="G1420" s="79">
        <f t="shared" si="317"/>
        <v>25</v>
      </c>
      <c r="H1420" s="79">
        <f t="shared" si="318"/>
        <v>24</v>
      </c>
      <c r="I1420" s="80">
        <v>2003.4</v>
      </c>
      <c r="J1420" s="80">
        <f>'Fator aplicado no salr'!$I$33*I1420</f>
        <v>1771.0536958006603</v>
      </c>
      <c r="K1420" s="79">
        <f t="shared" si="319"/>
        <v>24</v>
      </c>
      <c r="L1420" s="92">
        <f t="shared" si="320"/>
        <v>0.24697854833412852</v>
      </c>
      <c r="M1420" s="79">
        <f t="shared" si="321"/>
        <v>60</v>
      </c>
      <c r="N1420" s="79">
        <f>VLOOKUP(D1420,'IBGE 2014'!$A$9:$I$120,3,0)/VLOOKUP(C1420,'IBGE 2014'!$A$9:$I$120,3,0)</f>
        <v>0.88338461970586457</v>
      </c>
      <c r="O1420" s="79">
        <f>VLOOKUP(D1420,'IBGE 2014'!$A$9:$I$120,6,0)</f>
        <v>11.482229001501651</v>
      </c>
      <c r="P1420" s="80">
        <f t="shared" si="322"/>
        <v>57678.021203777353</v>
      </c>
      <c r="Q1420" s="80">
        <f t="shared" si="323"/>
        <v>134388.07199999999</v>
      </c>
      <c r="R1420" s="80">
        <f t="shared" si="324"/>
        <v>-76710.05079622264</v>
      </c>
      <c r="S1420" s="80">
        <f t="shared" si="325"/>
        <v>23</v>
      </c>
      <c r="T1420" s="80">
        <f t="shared" si="326"/>
        <v>0.26179726123417624</v>
      </c>
      <c r="U1420" s="80">
        <f>VLOOKUP(D1420,'IBGE 2014'!$A$9:$I$120,3,0)/VLOOKUP(C1420+1,'IBGE 2014'!$A$9:$I$120,3,0)</f>
        <v>0.88528843686496339</v>
      </c>
      <c r="V1420" s="80">
        <f t="shared" si="327"/>
        <v>61270.464913635755</v>
      </c>
      <c r="W1420" s="80">
        <f t="shared" si="328"/>
        <v>128788.56899999999</v>
      </c>
      <c r="X1420" s="80">
        <f t="shared" si="329"/>
        <v>-67518.104086364241</v>
      </c>
      <c r="Y1420" s="120"/>
    </row>
    <row r="1421" spans="1:25">
      <c r="A1421" s="77">
        <v>1409</v>
      </c>
      <c r="B1421" s="79">
        <v>2</v>
      </c>
      <c r="C1421" s="78">
        <v>31</v>
      </c>
      <c r="D1421" s="78">
        <f t="shared" si="315"/>
        <v>56</v>
      </c>
      <c r="E1421" s="79">
        <f t="shared" si="316"/>
        <v>60</v>
      </c>
      <c r="F1421" s="79">
        <v>5</v>
      </c>
      <c r="G1421" s="79">
        <f t="shared" si="317"/>
        <v>25</v>
      </c>
      <c r="H1421" s="79">
        <f t="shared" si="318"/>
        <v>25</v>
      </c>
      <c r="I1421" s="80">
        <v>2003.4</v>
      </c>
      <c r="J1421" s="80">
        <f>'Fator aplicado no salr'!$I$33*I1421</f>
        <v>1771.0536958006603</v>
      </c>
      <c r="K1421" s="79">
        <f t="shared" si="319"/>
        <v>25</v>
      </c>
      <c r="L1421" s="92">
        <f t="shared" si="320"/>
        <v>0.23299863050389483</v>
      </c>
      <c r="M1421" s="79">
        <f t="shared" si="321"/>
        <v>56</v>
      </c>
      <c r="N1421" s="79">
        <f>VLOOKUP(D1421,'IBGE 2014'!$A$9:$I$120,3,0)/VLOOKUP(C1421,'IBGE 2014'!$A$9:$I$120,3,0)</f>
        <v>0.90846221870149746</v>
      </c>
      <c r="O1421" s="79">
        <f>VLOOKUP(D1421,'IBGE 2014'!$A$9:$I$120,6,0)</f>
        <v>12.276875927517381</v>
      </c>
      <c r="P1421" s="80">
        <f t="shared" si="322"/>
        <v>59830.57636720252</v>
      </c>
      <c r="Q1421" s="80">
        <f t="shared" si="323"/>
        <v>139987.57499999998</v>
      </c>
      <c r="R1421" s="80">
        <f t="shared" si="324"/>
        <v>-80156.998632797462</v>
      </c>
      <c r="S1421" s="80">
        <f t="shared" si="325"/>
        <v>24</v>
      </c>
      <c r="T1421" s="80">
        <f t="shared" si="326"/>
        <v>0.24697854833412852</v>
      </c>
      <c r="U1421" s="80">
        <f>VLOOKUP(D1421,'IBGE 2014'!$A$9:$I$120,3,0)/VLOOKUP(C1421+1,'IBGE 2014'!$A$9:$I$120,3,0)</f>
        <v>0.91011921038327848</v>
      </c>
      <c r="V1421" s="80">
        <f t="shared" si="327"/>
        <v>63536.086748662223</v>
      </c>
      <c r="W1421" s="80">
        <f t="shared" si="328"/>
        <v>134388.07199999999</v>
      </c>
      <c r="X1421" s="80">
        <f t="shared" si="329"/>
        <v>-70851.985251337755</v>
      </c>
      <c r="Y1421" s="120"/>
    </row>
    <row r="1422" spans="1:25">
      <c r="A1422" s="77">
        <v>1410</v>
      </c>
      <c r="B1422" s="79">
        <v>2</v>
      </c>
      <c r="C1422" s="78">
        <v>33</v>
      </c>
      <c r="D1422" s="78">
        <f t="shared" ref="D1422:D1485" si="330">IF(IF(C1422+G1422&gt;70,70,IF(C1422+G1422&lt;E1422,IF(B1422=1,IF(C1422+G1422&lt;60,60,C1422+G1422),IF(C1422+G1422&lt;55,55,C1422+G1422)),E1422))&lt;C1422,C1422,IF(C1422+G1422&gt;70,70,IF(C1422+G1422&lt;E1422,IF(B1422=1,IF(C1422+G1422&lt;60,60,C1422+G1422),IF(C1422+G1422&lt;55,55,C1422+G1422)),E1422)))</f>
        <v>58</v>
      </c>
      <c r="E1422" s="79">
        <f t="shared" ref="E1422:E1485" si="331">IF(B1422=1,65,60)</f>
        <v>60</v>
      </c>
      <c r="F1422" s="79">
        <v>5</v>
      </c>
      <c r="G1422" s="79">
        <f t="shared" ref="G1422:G1485" si="332">IF(B1422=1,IF(35-F1422&lt;=1,1,35-F1422),IF(30-F1422&lt;=1,1,30-F1422))</f>
        <v>25</v>
      </c>
      <c r="H1422" s="79">
        <f t="shared" ref="H1422:H1485" si="333">D1422-C1422</f>
        <v>25</v>
      </c>
      <c r="I1422" s="80">
        <v>954</v>
      </c>
      <c r="J1422" s="80">
        <f>'Fator aplicado no salr'!$I$33*I1422</f>
        <v>843.35890276221915</v>
      </c>
      <c r="K1422" s="79">
        <f t="shared" ref="K1422:K1485" si="334">H1422</f>
        <v>25</v>
      </c>
      <c r="L1422" s="92">
        <f t="shared" ref="L1422:L1485" si="335">(1/(1+$F$6))^K1422</f>
        <v>0.23299863050389483</v>
      </c>
      <c r="M1422" s="79">
        <f t="shared" ref="M1422:M1485" si="336">D1422</f>
        <v>58</v>
      </c>
      <c r="N1422" s="79">
        <f>VLOOKUP(D1422,'IBGE 2014'!$A$9:$I$120,3,0)/VLOOKUP(C1422,'IBGE 2014'!$A$9:$I$120,3,0)</f>
        <v>0.8959781582834917</v>
      </c>
      <c r="O1422" s="79">
        <f>VLOOKUP(D1422,'IBGE 2014'!$A$9:$I$120,6,0)</f>
        <v>11.890960856490537</v>
      </c>
      <c r="P1422" s="80">
        <f t="shared" ref="P1422:P1485" si="337">J1422*L1422*N1422*O1422*13</f>
        <v>27215.951777944181</v>
      </c>
      <c r="Q1422" s="80">
        <f t="shared" ref="Q1422:Q1485" si="338">0.215*I1422*13*H1422+IF(J1422&gt;5839.45,0.11*(J1422-5839.45)*O1422*N1422*L1422*13,0)</f>
        <v>66660.75</v>
      </c>
      <c r="R1422" s="80">
        <f t="shared" ref="R1422:R1485" si="339">P1422-Q1422</f>
        <v>-39444.798222055819</v>
      </c>
      <c r="S1422" s="80">
        <f t="shared" ref="S1422:S1485" si="340">IF(K1422=0,0,K1422-1)</f>
        <v>24</v>
      </c>
      <c r="T1422" s="80">
        <f t="shared" ref="T1422:T1485" si="341">(1/(1+$F$6))^S1422</f>
        <v>0.24697854833412852</v>
      </c>
      <c r="U1422" s="80">
        <f>VLOOKUP(D1422,'IBGE 2014'!$A$9:$I$120,3,0)/VLOOKUP(C1422+1,'IBGE 2014'!$A$9:$I$120,3,0)</f>
        <v>0.897713175076848</v>
      </c>
      <c r="V1422" s="80">
        <f t="shared" ref="V1422:V1485" si="342">J1422*T1422*U1422*13*O1422</f>
        <v>28904.773350648346</v>
      </c>
      <c r="W1422" s="80">
        <f t="shared" ref="W1422:W1485" si="343">0.215*I1422*13*S1422+IF(J1422&gt;5839.45,0.11*(J1422-5839.45)*O1422*U1422*T1422*13,0)</f>
        <v>63994.319999999992</v>
      </c>
      <c r="X1422" s="80">
        <f t="shared" ref="X1422:X1485" si="344">V1422-W1422</f>
        <v>-35089.546649351643</v>
      </c>
      <c r="Y1422" s="120"/>
    </row>
    <row r="1423" spans="1:25">
      <c r="A1423" s="77">
        <v>1411</v>
      </c>
      <c r="B1423" s="79">
        <v>2</v>
      </c>
      <c r="C1423" s="78">
        <v>37</v>
      </c>
      <c r="D1423" s="78">
        <f t="shared" si="330"/>
        <v>60</v>
      </c>
      <c r="E1423" s="79">
        <f t="shared" si="331"/>
        <v>60</v>
      </c>
      <c r="F1423" s="79">
        <v>5</v>
      </c>
      <c r="G1423" s="79">
        <f t="shared" si="332"/>
        <v>25</v>
      </c>
      <c r="H1423" s="79">
        <f t="shared" si="333"/>
        <v>23</v>
      </c>
      <c r="I1423" s="80">
        <v>3165.18</v>
      </c>
      <c r="J1423" s="80">
        <f>'Fator aplicado no salr'!$I$33*I1423</f>
        <v>2798.0951067556821</v>
      </c>
      <c r="K1423" s="79">
        <f t="shared" si="334"/>
        <v>23</v>
      </c>
      <c r="L1423" s="92">
        <f t="shared" si="335"/>
        <v>0.26179726123417624</v>
      </c>
      <c r="M1423" s="79">
        <f t="shared" si="336"/>
        <v>60</v>
      </c>
      <c r="N1423" s="79">
        <f>VLOOKUP(D1423,'IBGE 2014'!$A$9:$I$120,3,0)/VLOOKUP(C1423,'IBGE 2014'!$A$9:$I$120,3,0)</f>
        <v>0.88528843686496339</v>
      </c>
      <c r="O1423" s="79">
        <f>VLOOKUP(D1423,'IBGE 2014'!$A$9:$I$120,6,0)</f>
        <v>11.482229001501651</v>
      </c>
      <c r="P1423" s="80">
        <f t="shared" si="337"/>
        <v>96801.462581282627</v>
      </c>
      <c r="Q1423" s="80">
        <f t="shared" si="338"/>
        <v>203473.59629999998</v>
      </c>
      <c r="R1423" s="80">
        <f t="shared" si="339"/>
        <v>-106672.13371871735</v>
      </c>
      <c r="S1423" s="80">
        <f t="shared" si="340"/>
        <v>22</v>
      </c>
      <c r="T1423" s="80">
        <f t="shared" si="341"/>
        <v>0.27750509690822689</v>
      </c>
      <c r="U1423" s="80">
        <f>VLOOKUP(D1423,'IBGE 2014'!$A$9:$I$120,3,0)/VLOOKUP(C1423+1,'IBGE 2014'!$A$9:$I$120,3,0)</f>
        <v>0.88728540130642519</v>
      </c>
      <c r="V1423" s="80">
        <f t="shared" si="342"/>
        <v>102841.00893749559</v>
      </c>
      <c r="W1423" s="80">
        <f t="shared" si="343"/>
        <v>194626.91819999999</v>
      </c>
      <c r="X1423" s="80">
        <f t="shared" si="344"/>
        <v>-91785.9092625044</v>
      </c>
      <c r="Y1423" s="120"/>
    </row>
    <row r="1424" spans="1:25">
      <c r="A1424" s="77">
        <v>1412</v>
      </c>
      <c r="B1424" s="79">
        <v>1</v>
      </c>
      <c r="C1424" s="78">
        <v>36</v>
      </c>
      <c r="D1424" s="78">
        <f t="shared" si="330"/>
        <v>65</v>
      </c>
      <c r="E1424" s="79">
        <f t="shared" si="331"/>
        <v>65</v>
      </c>
      <c r="F1424" s="79">
        <v>5</v>
      </c>
      <c r="G1424" s="79">
        <f t="shared" si="332"/>
        <v>30</v>
      </c>
      <c r="H1424" s="79">
        <f t="shared" si="333"/>
        <v>29</v>
      </c>
      <c r="I1424" s="80">
        <v>1001.7</v>
      </c>
      <c r="J1424" s="80">
        <f>'Fator aplicado no salr'!$I$33*I1424</f>
        <v>885.52684790033015</v>
      </c>
      <c r="K1424" s="79">
        <f t="shared" si="334"/>
        <v>29</v>
      </c>
      <c r="L1424" s="92">
        <f t="shared" si="335"/>
        <v>0.18455673876527198</v>
      </c>
      <c r="M1424" s="79">
        <f t="shared" si="336"/>
        <v>65</v>
      </c>
      <c r="N1424" s="79">
        <f>VLOOKUP(D1424,'IBGE 2014'!$A$9:$I$120,3,0)/VLOOKUP(C1424,'IBGE 2014'!$A$9:$I$120,3,0)</f>
        <v>0.82760631522705153</v>
      </c>
      <c r="O1424" s="79">
        <f>VLOOKUP(D1424,'IBGE 2014'!$A$9:$I$120,6,0)</f>
        <v>10.361611814973374</v>
      </c>
      <c r="P1424" s="80">
        <f t="shared" si="337"/>
        <v>18219.065889184258</v>
      </c>
      <c r="Q1424" s="80">
        <f t="shared" si="338"/>
        <v>81192.7935</v>
      </c>
      <c r="R1424" s="80">
        <f t="shared" si="339"/>
        <v>-62973.727610815738</v>
      </c>
      <c r="S1424" s="80">
        <f t="shared" si="340"/>
        <v>28</v>
      </c>
      <c r="T1424" s="80">
        <f t="shared" si="341"/>
        <v>0.19563014309118829</v>
      </c>
      <c r="U1424" s="80">
        <f>VLOOKUP(D1424,'IBGE 2014'!$A$9:$I$120,3,0)/VLOOKUP(C1424+1,'IBGE 2014'!$A$9:$I$120,3,0)</f>
        <v>0.82938992235441167</v>
      </c>
      <c r="V1424" s="80">
        <f t="shared" si="342"/>
        <v>19353.830350361877</v>
      </c>
      <c r="W1424" s="80">
        <f t="shared" si="343"/>
        <v>78393.042000000001</v>
      </c>
      <c r="X1424" s="80">
        <f t="shared" si="344"/>
        <v>-59039.21164963812</v>
      </c>
      <c r="Y1424" s="120"/>
    </row>
    <row r="1425" spans="1:25">
      <c r="A1425" s="77">
        <v>1413</v>
      </c>
      <c r="B1425" s="79">
        <v>1</v>
      </c>
      <c r="C1425" s="78">
        <v>45</v>
      </c>
      <c r="D1425" s="78">
        <f t="shared" si="330"/>
        <v>70</v>
      </c>
      <c r="E1425" s="79">
        <f t="shared" si="331"/>
        <v>65</v>
      </c>
      <c r="F1425" s="79">
        <v>5</v>
      </c>
      <c r="G1425" s="79">
        <f t="shared" si="332"/>
        <v>30</v>
      </c>
      <c r="H1425" s="79">
        <f t="shared" si="333"/>
        <v>25</v>
      </c>
      <c r="I1425" s="80">
        <v>954</v>
      </c>
      <c r="J1425" s="80">
        <f>'Fator aplicado no salr'!$I$33*I1425</f>
        <v>843.35890276221915</v>
      </c>
      <c r="K1425" s="79">
        <f t="shared" si="334"/>
        <v>25</v>
      </c>
      <c r="L1425" s="92">
        <f t="shared" si="335"/>
        <v>0.23299863050389483</v>
      </c>
      <c r="M1425" s="79">
        <f t="shared" si="336"/>
        <v>70</v>
      </c>
      <c r="N1425" s="79">
        <f>VLOOKUP(D1425,'IBGE 2014'!$A$9:$I$120,3,0)/VLOOKUP(C1425,'IBGE 2014'!$A$9:$I$120,3,0)</f>
        <v>0.76923238535789284</v>
      </c>
      <c r="O1425" s="79">
        <f>VLOOKUP(D1425,'IBGE 2014'!$A$9:$I$120,6,0)</f>
        <v>9.1340168195096396</v>
      </c>
      <c r="P1425" s="80">
        <f t="shared" si="337"/>
        <v>17948.514971680193</v>
      </c>
      <c r="Q1425" s="80">
        <f t="shared" si="338"/>
        <v>66660.75</v>
      </c>
      <c r="R1425" s="80">
        <f t="shared" si="339"/>
        <v>-48712.235028319803</v>
      </c>
      <c r="S1425" s="80">
        <f t="shared" si="340"/>
        <v>24</v>
      </c>
      <c r="T1425" s="80">
        <f t="shared" si="341"/>
        <v>0.24697854833412852</v>
      </c>
      <c r="U1425" s="80">
        <f>VLOOKUP(D1425,'IBGE 2014'!$A$9:$I$120,3,0)/VLOOKUP(C1425+1,'IBGE 2014'!$A$9:$I$120,3,0)</f>
        <v>0.77214104728714072</v>
      </c>
      <c r="V1425" s="80">
        <f t="shared" si="342"/>
        <v>19097.365810328152</v>
      </c>
      <c r="W1425" s="80">
        <f t="shared" si="343"/>
        <v>63994.319999999992</v>
      </c>
      <c r="X1425" s="80">
        <f t="shared" si="344"/>
        <v>-44896.954189671844</v>
      </c>
      <c r="Y1425" s="120"/>
    </row>
    <row r="1426" spans="1:25">
      <c r="A1426" s="77">
        <v>1414</v>
      </c>
      <c r="B1426" s="79">
        <v>1</v>
      </c>
      <c r="C1426" s="78">
        <v>50</v>
      </c>
      <c r="D1426" s="78">
        <f t="shared" si="330"/>
        <v>70</v>
      </c>
      <c r="E1426" s="79">
        <f t="shared" si="331"/>
        <v>65</v>
      </c>
      <c r="F1426" s="79">
        <v>5</v>
      </c>
      <c r="G1426" s="79">
        <f t="shared" si="332"/>
        <v>30</v>
      </c>
      <c r="H1426" s="79">
        <f t="shared" si="333"/>
        <v>20</v>
      </c>
      <c r="I1426" s="80">
        <v>954</v>
      </c>
      <c r="J1426" s="80">
        <f>'Fator aplicado no salr'!$I$33*I1426</f>
        <v>843.35890276221915</v>
      </c>
      <c r="K1426" s="79">
        <f t="shared" si="334"/>
        <v>20</v>
      </c>
      <c r="L1426" s="92">
        <f t="shared" si="335"/>
        <v>0.31180472688608379</v>
      </c>
      <c r="M1426" s="79">
        <f t="shared" si="336"/>
        <v>70</v>
      </c>
      <c r="N1426" s="79">
        <f>VLOOKUP(D1426,'IBGE 2014'!$A$9:$I$120,3,0)/VLOOKUP(C1426,'IBGE 2014'!$A$9:$I$120,3,0)</f>
        <v>0.78638304548291271</v>
      </c>
      <c r="O1426" s="79">
        <f>VLOOKUP(D1426,'IBGE 2014'!$A$9:$I$120,6,0)</f>
        <v>9.1340168195096396</v>
      </c>
      <c r="P1426" s="80">
        <f t="shared" si="337"/>
        <v>24554.688514926856</v>
      </c>
      <c r="Q1426" s="80">
        <f t="shared" si="338"/>
        <v>53328.6</v>
      </c>
      <c r="R1426" s="80">
        <f t="shared" si="339"/>
        <v>-28773.911485073142</v>
      </c>
      <c r="S1426" s="80">
        <f t="shared" si="340"/>
        <v>19</v>
      </c>
      <c r="T1426" s="80">
        <f t="shared" si="341"/>
        <v>0.33051301049924886</v>
      </c>
      <c r="U1426" s="80">
        <f>VLOOKUP(D1426,'IBGE 2014'!$A$9:$I$120,3,0)/VLOOKUP(C1426+1,'IBGE 2014'!$A$9:$I$120,3,0)</f>
        <v>0.79070302512191992</v>
      </c>
      <c r="V1426" s="80">
        <f t="shared" si="342"/>
        <v>26170.953961019844</v>
      </c>
      <c r="W1426" s="80">
        <f t="shared" si="343"/>
        <v>50662.17</v>
      </c>
      <c r="X1426" s="80">
        <f t="shared" si="344"/>
        <v>-24491.216038980154</v>
      </c>
      <c r="Y1426" s="120"/>
    </row>
    <row r="1427" spans="1:25">
      <c r="A1427" s="77">
        <v>1415</v>
      </c>
      <c r="B1427" s="79">
        <v>2</v>
      </c>
      <c r="C1427" s="78">
        <v>55</v>
      </c>
      <c r="D1427" s="78">
        <f t="shared" si="330"/>
        <v>70</v>
      </c>
      <c r="E1427" s="79">
        <f t="shared" si="331"/>
        <v>60</v>
      </c>
      <c r="F1427" s="79">
        <v>5</v>
      </c>
      <c r="G1427" s="79">
        <f t="shared" si="332"/>
        <v>25</v>
      </c>
      <c r="H1427" s="79">
        <f t="shared" si="333"/>
        <v>15</v>
      </c>
      <c r="I1427" s="80">
        <v>954</v>
      </c>
      <c r="J1427" s="80">
        <f>'Fator aplicado no salr'!$I$33*I1427</f>
        <v>843.35890276221915</v>
      </c>
      <c r="K1427" s="79">
        <f t="shared" si="334"/>
        <v>15</v>
      </c>
      <c r="L1427" s="92">
        <f t="shared" si="335"/>
        <v>0.41726506073553998</v>
      </c>
      <c r="M1427" s="79">
        <f t="shared" si="336"/>
        <v>70</v>
      </c>
      <c r="N1427" s="79">
        <f>VLOOKUP(D1427,'IBGE 2014'!$A$9:$I$120,3,0)/VLOOKUP(C1427,'IBGE 2014'!$A$9:$I$120,3,0)</f>
        <v>0.81183466248225811</v>
      </c>
      <c r="O1427" s="79">
        <f>VLOOKUP(D1427,'IBGE 2014'!$A$9:$I$120,6,0)</f>
        <v>9.1340168195096396</v>
      </c>
      <c r="P1427" s="80">
        <f t="shared" si="337"/>
        <v>33923.230584854173</v>
      </c>
      <c r="Q1427" s="80">
        <f t="shared" si="338"/>
        <v>39996.449999999997</v>
      </c>
      <c r="R1427" s="80">
        <f t="shared" si="339"/>
        <v>-6073.2194151458243</v>
      </c>
      <c r="S1427" s="80">
        <f t="shared" si="340"/>
        <v>14</v>
      </c>
      <c r="T1427" s="80">
        <f t="shared" si="341"/>
        <v>0.44230096437967248</v>
      </c>
      <c r="U1427" s="80">
        <f>VLOOKUP(D1427,'IBGE 2014'!$A$9:$I$120,3,0)/VLOOKUP(C1427+1,'IBGE 2014'!$A$9:$I$120,3,0)</f>
        <v>0.81824688059570916</v>
      </c>
      <c r="V1427" s="80">
        <f t="shared" si="342"/>
        <v>36242.641047340177</v>
      </c>
      <c r="W1427" s="80">
        <f t="shared" si="343"/>
        <v>37330.019999999997</v>
      </c>
      <c r="X1427" s="80">
        <f t="shared" si="344"/>
        <v>-1087.3789526598193</v>
      </c>
      <c r="Y1427" s="120"/>
    </row>
    <row r="1428" spans="1:25">
      <c r="A1428" s="77">
        <v>1416</v>
      </c>
      <c r="B1428" s="79">
        <v>1</v>
      </c>
      <c r="C1428" s="78">
        <v>31</v>
      </c>
      <c r="D1428" s="78">
        <f t="shared" si="330"/>
        <v>61</v>
      </c>
      <c r="E1428" s="79">
        <f t="shared" si="331"/>
        <v>65</v>
      </c>
      <c r="F1428" s="79">
        <v>5</v>
      </c>
      <c r="G1428" s="79">
        <f t="shared" si="332"/>
        <v>30</v>
      </c>
      <c r="H1428" s="79">
        <f t="shared" si="333"/>
        <v>30</v>
      </c>
      <c r="I1428" s="80">
        <v>954</v>
      </c>
      <c r="J1428" s="80">
        <f>'Fator aplicado no salr'!$I$33*I1428</f>
        <v>843.35890276221915</v>
      </c>
      <c r="K1428" s="79">
        <f t="shared" si="334"/>
        <v>30</v>
      </c>
      <c r="L1428" s="92">
        <f t="shared" si="335"/>
        <v>0.1741101309106339</v>
      </c>
      <c r="M1428" s="79">
        <f t="shared" si="336"/>
        <v>61</v>
      </c>
      <c r="N1428" s="79">
        <f>VLOOKUP(D1428,'IBGE 2014'!$A$9:$I$120,3,0)/VLOOKUP(C1428,'IBGE 2014'!$A$9:$I$120,3,0)</f>
        <v>0.86514019417807453</v>
      </c>
      <c r="O1428" s="79">
        <f>VLOOKUP(D1428,'IBGE 2014'!$A$9:$I$120,6,0)</f>
        <v>11.26894206432668</v>
      </c>
      <c r="P1428" s="80">
        <f t="shared" si="337"/>
        <v>18610.132447735938</v>
      </c>
      <c r="Q1428" s="80">
        <f t="shared" si="338"/>
        <v>79992.899999999994</v>
      </c>
      <c r="R1428" s="80">
        <f t="shared" si="339"/>
        <v>-61382.767552264057</v>
      </c>
      <c r="S1428" s="80">
        <f t="shared" si="340"/>
        <v>29</v>
      </c>
      <c r="T1428" s="80">
        <f t="shared" si="341"/>
        <v>0.18455673876527198</v>
      </c>
      <c r="U1428" s="80">
        <f>VLOOKUP(D1428,'IBGE 2014'!$A$9:$I$120,3,0)/VLOOKUP(C1428+1,'IBGE 2014'!$A$9:$I$120,3,0)</f>
        <v>0.86671816855699424</v>
      </c>
      <c r="V1428" s="80">
        <f t="shared" si="342"/>
        <v>19762.721026562132</v>
      </c>
      <c r="W1428" s="80">
        <f t="shared" si="343"/>
        <v>77326.47</v>
      </c>
      <c r="X1428" s="80">
        <f t="shared" si="344"/>
        <v>-57563.748973437869</v>
      </c>
      <c r="Y1428" s="120"/>
    </row>
    <row r="1429" spans="1:25">
      <c r="A1429" s="77">
        <v>1417</v>
      </c>
      <c r="B1429" s="79">
        <v>1</v>
      </c>
      <c r="C1429" s="78">
        <v>45</v>
      </c>
      <c r="D1429" s="78">
        <f t="shared" si="330"/>
        <v>70</v>
      </c>
      <c r="E1429" s="79">
        <f t="shared" si="331"/>
        <v>65</v>
      </c>
      <c r="F1429" s="79">
        <v>5</v>
      </c>
      <c r="G1429" s="79">
        <f t="shared" si="332"/>
        <v>30</v>
      </c>
      <c r="H1429" s="79">
        <f t="shared" si="333"/>
        <v>25</v>
      </c>
      <c r="I1429" s="80">
        <v>1192.5</v>
      </c>
      <c r="J1429" s="80">
        <f>'Fator aplicado no salr'!$I$33*I1429</f>
        <v>1054.1986284527738</v>
      </c>
      <c r="K1429" s="79">
        <f t="shared" si="334"/>
        <v>25</v>
      </c>
      <c r="L1429" s="92">
        <f t="shared" si="335"/>
        <v>0.23299863050389483</v>
      </c>
      <c r="M1429" s="79">
        <f t="shared" si="336"/>
        <v>70</v>
      </c>
      <c r="N1429" s="79">
        <f>VLOOKUP(D1429,'IBGE 2014'!$A$9:$I$120,3,0)/VLOOKUP(C1429,'IBGE 2014'!$A$9:$I$120,3,0)</f>
        <v>0.76923238535789284</v>
      </c>
      <c r="O1429" s="79">
        <f>VLOOKUP(D1429,'IBGE 2014'!$A$9:$I$120,6,0)</f>
        <v>9.1340168195096396</v>
      </c>
      <c r="P1429" s="80">
        <f t="shared" si="337"/>
        <v>22435.643714600239</v>
      </c>
      <c r="Q1429" s="80">
        <f t="shared" si="338"/>
        <v>83325.9375</v>
      </c>
      <c r="R1429" s="80">
        <f t="shared" si="339"/>
        <v>-60890.293785399757</v>
      </c>
      <c r="S1429" s="80">
        <f t="shared" si="340"/>
        <v>24</v>
      </c>
      <c r="T1429" s="80">
        <f t="shared" si="341"/>
        <v>0.24697854833412852</v>
      </c>
      <c r="U1429" s="80">
        <f>VLOOKUP(D1429,'IBGE 2014'!$A$9:$I$120,3,0)/VLOOKUP(C1429+1,'IBGE 2014'!$A$9:$I$120,3,0)</f>
        <v>0.77214104728714072</v>
      </c>
      <c r="V1429" s="80">
        <f t="shared" si="342"/>
        <v>23871.707262910193</v>
      </c>
      <c r="W1429" s="80">
        <f t="shared" si="343"/>
        <v>79992.899999999994</v>
      </c>
      <c r="X1429" s="80">
        <f t="shared" si="344"/>
        <v>-56121.192737089805</v>
      </c>
      <c r="Y1429" s="120"/>
    </row>
    <row r="1430" spans="1:25">
      <c r="A1430" s="77">
        <v>1418</v>
      </c>
      <c r="B1430" s="79">
        <v>1</v>
      </c>
      <c r="C1430" s="78">
        <v>41</v>
      </c>
      <c r="D1430" s="78">
        <f t="shared" si="330"/>
        <v>70</v>
      </c>
      <c r="E1430" s="79">
        <f t="shared" si="331"/>
        <v>65</v>
      </c>
      <c r="F1430" s="79">
        <v>5</v>
      </c>
      <c r="G1430" s="79">
        <f t="shared" si="332"/>
        <v>30</v>
      </c>
      <c r="H1430" s="79">
        <f t="shared" si="333"/>
        <v>29</v>
      </c>
      <c r="I1430" s="80">
        <v>954</v>
      </c>
      <c r="J1430" s="80">
        <f>'Fator aplicado no salr'!$I$33*I1430</f>
        <v>843.35890276221915</v>
      </c>
      <c r="K1430" s="79">
        <f t="shared" si="334"/>
        <v>29</v>
      </c>
      <c r="L1430" s="92">
        <f t="shared" si="335"/>
        <v>0.18455673876527198</v>
      </c>
      <c r="M1430" s="79">
        <f t="shared" si="336"/>
        <v>70</v>
      </c>
      <c r="N1430" s="79">
        <f>VLOOKUP(D1430,'IBGE 2014'!$A$9:$I$120,3,0)/VLOOKUP(C1430,'IBGE 2014'!$A$9:$I$120,3,0)</f>
        <v>0.75960609083567521</v>
      </c>
      <c r="O1430" s="79">
        <f>VLOOKUP(D1430,'IBGE 2014'!$A$9:$I$120,6,0)</f>
        <v>9.1340168195096396</v>
      </c>
      <c r="P1430" s="80">
        <f t="shared" si="337"/>
        <v>14038.992398577418</v>
      </c>
      <c r="Q1430" s="80">
        <f t="shared" si="338"/>
        <v>77326.47</v>
      </c>
      <c r="R1430" s="80">
        <f t="shared" si="339"/>
        <v>-63287.477601422579</v>
      </c>
      <c r="S1430" s="80">
        <f t="shared" si="340"/>
        <v>28</v>
      </c>
      <c r="T1430" s="80">
        <f t="shared" si="341"/>
        <v>0.19563014309118829</v>
      </c>
      <c r="U1430" s="80">
        <f>VLOOKUP(D1430,'IBGE 2014'!$A$9:$I$120,3,0)/VLOOKUP(C1430+1,'IBGE 2014'!$A$9:$I$120,3,0)</f>
        <v>0.76175627933743351</v>
      </c>
      <c r="V1430" s="80">
        <f t="shared" si="342"/>
        <v>14923.45597127439</v>
      </c>
      <c r="W1430" s="80">
        <f t="shared" si="343"/>
        <v>74660.039999999994</v>
      </c>
      <c r="X1430" s="80">
        <f t="shared" si="344"/>
        <v>-59736.5840287256</v>
      </c>
      <c r="Y1430" s="120"/>
    </row>
    <row r="1431" spans="1:25">
      <c r="A1431" s="77">
        <v>1419</v>
      </c>
      <c r="B1431" s="79">
        <v>1</v>
      </c>
      <c r="C1431" s="78">
        <v>39</v>
      </c>
      <c r="D1431" s="78">
        <f t="shared" si="330"/>
        <v>65</v>
      </c>
      <c r="E1431" s="79">
        <f t="shared" si="331"/>
        <v>65</v>
      </c>
      <c r="F1431" s="79">
        <v>5</v>
      </c>
      <c r="G1431" s="79">
        <f t="shared" si="332"/>
        <v>30</v>
      </c>
      <c r="H1431" s="79">
        <f t="shared" si="333"/>
        <v>26</v>
      </c>
      <c r="I1431" s="80">
        <v>954</v>
      </c>
      <c r="J1431" s="80">
        <f>'Fator aplicado no salr'!$I$33*I1431</f>
        <v>843.35890276221915</v>
      </c>
      <c r="K1431" s="79">
        <f t="shared" si="334"/>
        <v>26</v>
      </c>
      <c r="L1431" s="92">
        <f t="shared" si="335"/>
        <v>0.21981002877725925</v>
      </c>
      <c r="M1431" s="79">
        <f t="shared" si="336"/>
        <v>65</v>
      </c>
      <c r="N1431" s="79">
        <f>VLOOKUP(D1431,'IBGE 2014'!$A$9:$I$120,3,0)/VLOOKUP(C1431,'IBGE 2014'!$A$9:$I$120,3,0)</f>
        <v>0.83323375827918489</v>
      </c>
      <c r="O1431" s="79">
        <f>VLOOKUP(D1431,'IBGE 2014'!$A$9:$I$120,6,0)</f>
        <v>10.361611814973374</v>
      </c>
      <c r="P1431" s="80">
        <f t="shared" si="337"/>
        <v>20806.424946279589</v>
      </c>
      <c r="Q1431" s="80">
        <f t="shared" si="338"/>
        <v>69327.179999999993</v>
      </c>
      <c r="R1431" s="80">
        <f t="shared" si="339"/>
        <v>-48520.755053720408</v>
      </c>
      <c r="S1431" s="80">
        <f t="shared" si="340"/>
        <v>25</v>
      </c>
      <c r="T1431" s="80">
        <f t="shared" si="341"/>
        <v>0.23299863050389483</v>
      </c>
      <c r="U1431" s="80">
        <f>VLOOKUP(D1431,'IBGE 2014'!$A$9:$I$120,3,0)/VLOOKUP(C1431+1,'IBGE 2014'!$A$9:$I$120,3,0)</f>
        <v>0.83532461266945157</v>
      </c>
      <c r="V1431" s="80">
        <f t="shared" si="342"/>
        <v>22110.153132647574</v>
      </c>
      <c r="W1431" s="80">
        <f t="shared" si="343"/>
        <v>66660.75</v>
      </c>
      <c r="X1431" s="80">
        <f t="shared" si="344"/>
        <v>-44550.596867352426</v>
      </c>
      <c r="Y1431" s="120"/>
    </row>
    <row r="1432" spans="1:25">
      <c r="A1432" s="77">
        <v>1420</v>
      </c>
      <c r="B1432" s="79">
        <v>2</v>
      </c>
      <c r="C1432" s="78">
        <v>28</v>
      </c>
      <c r="D1432" s="78">
        <f t="shared" si="330"/>
        <v>55</v>
      </c>
      <c r="E1432" s="79">
        <f t="shared" si="331"/>
        <v>60</v>
      </c>
      <c r="F1432" s="79">
        <v>5</v>
      </c>
      <c r="G1432" s="79">
        <f t="shared" si="332"/>
        <v>25</v>
      </c>
      <c r="H1432" s="79">
        <f t="shared" si="333"/>
        <v>27</v>
      </c>
      <c r="I1432" s="80">
        <v>954</v>
      </c>
      <c r="J1432" s="80">
        <f>'Fator aplicado no salr'!$I$33*I1432</f>
        <v>843.35890276221915</v>
      </c>
      <c r="K1432" s="79">
        <f t="shared" si="334"/>
        <v>27</v>
      </c>
      <c r="L1432" s="92">
        <f t="shared" si="335"/>
        <v>0.20736795167665964</v>
      </c>
      <c r="M1432" s="79">
        <f t="shared" si="336"/>
        <v>55</v>
      </c>
      <c r="N1432" s="79">
        <f>VLOOKUP(D1432,'IBGE 2014'!$A$9:$I$120,3,0)/VLOOKUP(C1432,'IBGE 2014'!$A$9:$I$120,3,0)</f>
        <v>0.91092922327251868</v>
      </c>
      <c r="O1432" s="79">
        <f>VLOOKUP(D1432,'IBGE 2014'!$A$9:$I$120,6,0)</f>
        <v>12.461864196915771</v>
      </c>
      <c r="P1432" s="80">
        <f t="shared" si="337"/>
        <v>25808.637220881836</v>
      </c>
      <c r="Q1432" s="80">
        <f t="shared" si="338"/>
        <v>71993.61</v>
      </c>
      <c r="R1432" s="80">
        <f t="shared" si="339"/>
        <v>-46184.972779118165</v>
      </c>
      <c r="S1432" s="80">
        <f t="shared" si="340"/>
        <v>26</v>
      </c>
      <c r="T1432" s="80">
        <f t="shared" si="341"/>
        <v>0.21981002877725925</v>
      </c>
      <c r="U1432" s="80">
        <f>VLOOKUP(D1432,'IBGE 2014'!$A$9:$I$120,3,0)/VLOOKUP(C1432+1,'IBGE 2014'!$A$9:$I$120,3,0)</f>
        <v>0.91245156417800033</v>
      </c>
      <c r="V1432" s="80">
        <f t="shared" si="342"/>
        <v>27402.874611827192</v>
      </c>
      <c r="W1432" s="80">
        <f t="shared" si="343"/>
        <v>69327.179999999993</v>
      </c>
      <c r="X1432" s="80">
        <f t="shared" si="344"/>
        <v>-41924.305388172797</v>
      </c>
      <c r="Y1432" s="120"/>
    </row>
    <row r="1433" spans="1:25">
      <c r="A1433" s="77">
        <v>1421</v>
      </c>
      <c r="B1433" s="79">
        <v>2</v>
      </c>
      <c r="C1433" s="78">
        <v>38</v>
      </c>
      <c r="D1433" s="78">
        <f t="shared" si="330"/>
        <v>60</v>
      </c>
      <c r="E1433" s="79">
        <f t="shared" si="331"/>
        <v>60</v>
      </c>
      <c r="F1433" s="79">
        <v>5</v>
      </c>
      <c r="G1433" s="79">
        <f t="shared" si="332"/>
        <v>25</v>
      </c>
      <c r="H1433" s="79">
        <f t="shared" si="333"/>
        <v>22</v>
      </c>
      <c r="I1433" s="80">
        <v>954</v>
      </c>
      <c r="J1433" s="80">
        <f>'Fator aplicado no salr'!$I$33*I1433</f>
        <v>843.35890276221915</v>
      </c>
      <c r="K1433" s="79">
        <f t="shared" si="334"/>
        <v>22</v>
      </c>
      <c r="L1433" s="92">
        <f t="shared" si="335"/>
        <v>0.27750509690822689</v>
      </c>
      <c r="M1433" s="79">
        <f t="shared" si="336"/>
        <v>60</v>
      </c>
      <c r="N1433" s="79">
        <f>VLOOKUP(D1433,'IBGE 2014'!$A$9:$I$120,3,0)/VLOOKUP(C1433,'IBGE 2014'!$A$9:$I$120,3,0)</f>
        <v>0.88728540130642519</v>
      </c>
      <c r="O1433" s="79">
        <f>VLOOKUP(D1433,'IBGE 2014'!$A$9:$I$120,6,0)</f>
        <v>11.482229001501651</v>
      </c>
      <c r="P1433" s="80">
        <f t="shared" si="337"/>
        <v>30996.759276366844</v>
      </c>
      <c r="Q1433" s="80">
        <f t="shared" si="338"/>
        <v>58661.46</v>
      </c>
      <c r="R1433" s="80">
        <f t="shared" si="339"/>
        <v>-27664.700723633156</v>
      </c>
      <c r="S1433" s="80">
        <f t="shared" si="340"/>
        <v>21</v>
      </c>
      <c r="T1433" s="80">
        <f t="shared" si="341"/>
        <v>0.29415540272272056</v>
      </c>
      <c r="U1433" s="80">
        <f>VLOOKUP(D1433,'IBGE 2014'!$A$9:$I$120,3,0)/VLOOKUP(C1433+1,'IBGE 2014'!$A$9:$I$120,3,0)</f>
        <v>0.88939133636457135</v>
      </c>
      <c r="V1433" s="80">
        <f t="shared" si="342"/>
        <v>32934.54852530994</v>
      </c>
      <c r="W1433" s="80">
        <f t="shared" si="343"/>
        <v>55995.03</v>
      </c>
      <c r="X1433" s="80">
        <f t="shared" si="344"/>
        <v>-23060.481474690059</v>
      </c>
      <c r="Y1433" s="120"/>
    </row>
    <row r="1434" spans="1:25">
      <c r="A1434" s="77">
        <v>1422</v>
      </c>
      <c r="B1434" s="79">
        <v>1</v>
      </c>
      <c r="C1434" s="78">
        <v>48</v>
      </c>
      <c r="D1434" s="78">
        <f t="shared" si="330"/>
        <v>70</v>
      </c>
      <c r="E1434" s="79">
        <f t="shared" si="331"/>
        <v>65</v>
      </c>
      <c r="F1434" s="79">
        <v>5</v>
      </c>
      <c r="G1434" s="79">
        <f t="shared" si="332"/>
        <v>30</v>
      </c>
      <c r="H1434" s="79">
        <f t="shared" si="333"/>
        <v>22</v>
      </c>
      <c r="I1434" s="80">
        <v>954</v>
      </c>
      <c r="J1434" s="80">
        <f>'Fator aplicado no salr'!$I$33*I1434</f>
        <v>843.35890276221915</v>
      </c>
      <c r="K1434" s="79">
        <f t="shared" si="334"/>
        <v>22</v>
      </c>
      <c r="L1434" s="92">
        <f t="shared" si="335"/>
        <v>0.27750509690822689</v>
      </c>
      <c r="M1434" s="79">
        <f t="shared" si="336"/>
        <v>70</v>
      </c>
      <c r="N1434" s="79">
        <f>VLOOKUP(D1434,'IBGE 2014'!$A$9:$I$120,3,0)/VLOOKUP(C1434,'IBGE 2014'!$A$9:$I$120,3,0)</f>
        <v>0.77870096266895816</v>
      </c>
      <c r="O1434" s="79">
        <f>VLOOKUP(D1434,'IBGE 2014'!$A$9:$I$120,6,0)</f>
        <v>9.1340168195096396</v>
      </c>
      <c r="P1434" s="80">
        <f t="shared" si="337"/>
        <v>21640.1002773664</v>
      </c>
      <c r="Q1434" s="80">
        <f t="shared" si="338"/>
        <v>58661.46</v>
      </c>
      <c r="R1434" s="80">
        <f t="shared" si="339"/>
        <v>-37021.359722633599</v>
      </c>
      <c r="S1434" s="80">
        <f t="shared" si="340"/>
        <v>21</v>
      </c>
      <c r="T1434" s="80">
        <f t="shared" si="341"/>
        <v>0.29415540272272056</v>
      </c>
      <c r="U1434" s="80">
        <f>VLOOKUP(D1434,'IBGE 2014'!$A$9:$I$120,3,0)/VLOOKUP(C1434+1,'IBGE 2014'!$A$9:$I$120,3,0)</f>
        <v>0.78239117386008128</v>
      </c>
      <c r="V1434" s="80">
        <f t="shared" si="342"/>
        <v>23047.21032378597</v>
      </c>
      <c r="W1434" s="80">
        <f t="shared" si="343"/>
        <v>55995.03</v>
      </c>
      <c r="X1434" s="80">
        <f t="shared" si="344"/>
        <v>-32947.819676214029</v>
      </c>
      <c r="Y1434" s="120"/>
    </row>
    <row r="1435" spans="1:25">
      <c r="A1435" s="77">
        <v>1423</v>
      </c>
      <c r="B1435" s="79">
        <v>2</v>
      </c>
      <c r="C1435" s="78">
        <v>44</v>
      </c>
      <c r="D1435" s="78">
        <f t="shared" si="330"/>
        <v>60</v>
      </c>
      <c r="E1435" s="79">
        <f t="shared" si="331"/>
        <v>60</v>
      </c>
      <c r="F1435" s="79">
        <v>5</v>
      </c>
      <c r="G1435" s="79">
        <f t="shared" si="332"/>
        <v>25</v>
      </c>
      <c r="H1435" s="79">
        <f t="shared" si="333"/>
        <v>16</v>
      </c>
      <c r="I1435" s="80">
        <v>954</v>
      </c>
      <c r="J1435" s="80">
        <f>'Fator aplicado no salr'!$I$33*I1435</f>
        <v>843.35890276221915</v>
      </c>
      <c r="K1435" s="79">
        <f t="shared" si="334"/>
        <v>16</v>
      </c>
      <c r="L1435" s="92">
        <f t="shared" si="335"/>
        <v>0.39364628371277355</v>
      </c>
      <c r="M1435" s="79">
        <f t="shared" si="336"/>
        <v>60</v>
      </c>
      <c r="N1435" s="79">
        <f>VLOOKUP(D1435,'IBGE 2014'!$A$9:$I$120,3,0)/VLOOKUP(C1435,'IBGE 2014'!$A$9:$I$120,3,0)</f>
        <v>0.90216333477159161</v>
      </c>
      <c r="O1435" s="79">
        <f>VLOOKUP(D1435,'IBGE 2014'!$A$9:$I$120,6,0)</f>
        <v>11.482229001501651</v>
      </c>
      <c r="P1435" s="80">
        <f t="shared" si="337"/>
        <v>44706.772574377916</v>
      </c>
      <c r="Q1435" s="80">
        <f t="shared" si="338"/>
        <v>42662.879999999997</v>
      </c>
      <c r="R1435" s="80">
        <f t="shared" si="339"/>
        <v>2043.8925743779182</v>
      </c>
      <c r="S1435" s="80">
        <f t="shared" si="340"/>
        <v>15</v>
      </c>
      <c r="T1435" s="80">
        <f t="shared" si="341"/>
        <v>0.41726506073553998</v>
      </c>
      <c r="U1435" s="80">
        <f>VLOOKUP(D1435,'IBGE 2014'!$A$9:$I$120,3,0)/VLOOKUP(C1435+1,'IBGE 2014'!$A$9:$I$120,3,0)</f>
        <v>0.90532483645484907</v>
      </c>
      <c r="V1435" s="80">
        <f t="shared" si="342"/>
        <v>47555.247492233997</v>
      </c>
      <c r="W1435" s="80">
        <f t="shared" si="343"/>
        <v>39996.449999999997</v>
      </c>
      <c r="X1435" s="80">
        <f t="shared" si="344"/>
        <v>7558.7974922339999</v>
      </c>
      <c r="Y1435" s="120"/>
    </row>
    <row r="1436" spans="1:25">
      <c r="A1436" s="77">
        <v>1424</v>
      </c>
      <c r="B1436" s="79">
        <v>2</v>
      </c>
      <c r="C1436" s="78">
        <v>34</v>
      </c>
      <c r="D1436" s="78">
        <f t="shared" si="330"/>
        <v>59</v>
      </c>
      <c r="E1436" s="79">
        <f t="shared" si="331"/>
        <v>60</v>
      </c>
      <c r="F1436" s="79">
        <v>5</v>
      </c>
      <c r="G1436" s="79">
        <f t="shared" si="332"/>
        <v>25</v>
      </c>
      <c r="H1436" s="79">
        <f t="shared" si="333"/>
        <v>25</v>
      </c>
      <c r="I1436" s="80">
        <v>2003.4</v>
      </c>
      <c r="J1436" s="80">
        <f>'Fator aplicado no salr'!$I$33*I1436</f>
        <v>1771.0536958006603</v>
      </c>
      <c r="K1436" s="79">
        <f t="shared" si="334"/>
        <v>25</v>
      </c>
      <c r="L1436" s="92">
        <f t="shared" si="335"/>
        <v>0.23299863050389483</v>
      </c>
      <c r="M1436" s="79">
        <f t="shared" si="336"/>
        <v>59</v>
      </c>
      <c r="N1436" s="79">
        <f>VLOOKUP(D1436,'IBGE 2014'!$A$9:$I$120,3,0)/VLOOKUP(C1436,'IBGE 2014'!$A$9:$I$120,3,0)</f>
        <v>0.88902070188335247</v>
      </c>
      <c r="O1436" s="79">
        <f>VLOOKUP(D1436,'IBGE 2014'!$A$9:$I$120,6,0)</f>
        <v>11.689545286895596</v>
      </c>
      <c r="P1436" s="80">
        <f t="shared" si="337"/>
        <v>55749.110344482426</v>
      </c>
      <c r="Q1436" s="80">
        <f t="shared" si="338"/>
        <v>139987.57499999998</v>
      </c>
      <c r="R1436" s="80">
        <f t="shared" si="339"/>
        <v>-84238.464655517557</v>
      </c>
      <c r="S1436" s="80">
        <f t="shared" si="340"/>
        <v>24</v>
      </c>
      <c r="T1436" s="80">
        <f t="shared" si="341"/>
        <v>0.24697854833412852</v>
      </c>
      <c r="U1436" s="80">
        <f>VLOOKUP(D1436,'IBGE 2014'!$A$9:$I$120,3,0)/VLOOKUP(C1436+1,'IBGE 2014'!$A$9:$I$120,3,0)</f>
        <v>0.89079691404310191</v>
      </c>
      <c r="V1436" s="80">
        <f t="shared" si="342"/>
        <v>59212.123487481018</v>
      </c>
      <c r="W1436" s="80">
        <f t="shared" si="343"/>
        <v>134388.07199999999</v>
      </c>
      <c r="X1436" s="80">
        <f t="shared" si="344"/>
        <v>-75175.948512518968</v>
      </c>
      <c r="Y1436" s="120"/>
    </row>
    <row r="1437" spans="1:25">
      <c r="A1437" s="77">
        <v>1425</v>
      </c>
      <c r="B1437" s="79">
        <v>1</v>
      </c>
      <c r="C1437" s="78">
        <v>50</v>
      </c>
      <c r="D1437" s="78">
        <f t="shared" si="330"/>
        <v>70</v>
      </c>
      <c r="E1437" s="79">
        <f t="shared" si="331"/>
        <v>65</v>
      </c>
      <c r="F1437" s="79">
        <v>5</v>
      </c>
      <c r="G1437" s="79">
        <f t="shared" si="332"/>
        <v>30</v>
      </c>
      <c r="H1437" s="79">
        <f t="shared" si="333"/>
        <v>20</v>
      </c>
      <c r="I1437" s="80">
        <v>954</v>
      </c>
      <c r="J1437" s="80">
        <f>'Fator aplicado no salr'!$I$33*I1437</f>
        <v>843.35890276221915</v>
      </c>
      <c r="K1437" s="79">
        <f t="shared" si="334"/>
        <v>20</v>
      </c>
      <c r="L1437" s="92">
        <f t="shared" si="335"/>
        <v>0.31180472688608379</v>
      </c>
      <c r="M1437" s="79">
        <f t="shared" si="336"/>
        <v>70</v>
      </c>
      <c r="N1437" s="79">
        <f>VLOOKUP(D1437,'IBGE 2014'!$A$9:$I$120,3,0)/VLOOKUP(C1437,'IBGE 2014'!$A$9:$I$120,3,0)</f>
        <v>0.78638304548291271</v>
      </c>
      <c r="O1437" s="79">
        <f>VLOOKUP(D1437,'IBGE 2014'!$A$9:$I$120,6,0)</f>
        <v>9.1340168195096396</v>
      </c>
      <c r="P1437" s="80">
        <f t="shared" si="337"/>
        <v>24554.688514926856</v>
      </c>
      <c r="Q1437" s="80">
        <f t="shared" si="338"/>
        <v>53328.6</v>
      </c>
      <c r="R1437" s="80">
        <f t="shared" si="339"/>
        <v>-28773.911485073142</v>
      </c>
      <c r="S1437" s="80">
        <f t="shared" si="340"/>
        <v>19</v>
      </c>
      <c r="T1437" s="80">
        <f t="shared" si="341"/>
        <v>0.33051301049924886</v>
      </c>
      <c r="U1437" s="80">
        <f>VLOOKUP(D1437,'IBGE 2014'!$A$9:$I$120,3,0)/VLOOKUP(C1437+1,'IBGE 2014'!$A$9:$I$120,3,0)</f>
        <v>0.79070302512191992</v>
      </c>
      <c r="V1437" s="80">
        <f t="shared" si="342"/>
        <v>26170.953961019844</v>
      </c>
      <c r="W1437" s="80">
        <f t="shared" si="343"/>
        <v>50662.17</v>
      </c>
      <c r="X1437" s="80">
        <f t="shared" si="344"/>
        <v>-24491.216038980154</v>
      </c>
      <c r="Y1437" s="120"/>
    </row>
    <row r="1438" spans="1:25">
      <c r="A1438" s="77">
        <v>1426</v>
      </c>
      <c r="B1438" s="79">
        <v>1</v>
      </c>
      <c r="C1438" s="78">
        <v>30</v>
      </c>
      <c r="D1438" s="78">
        <f t="shared" si="330"/>
        <v>60</v>
      </c>
      <c r="E1438" s="79">
        <f t="shared" si="331"/>
        <v>65</v>
      </c>
      <c r="F1438" s="79">
        <v>5</v>
      </c>
      <c r="G1438" s="79">
        <f t="shared" si="332"/>
        <v>30</v>
      </c>
      <c r="H1438" s="79">
        <f t="shared" si="333"/>
        <v>30</v>
      </c>
      <c r="I1438" s="80">
        <v>954</v>
      </c>
      <c r="J1438" s="80">
        <f>'Fator aplicado no salr'!$I$33*I1438</f>
        <v>843.35890276221915</v>
      </c>
      <c r="K1438" s="79">
        <f t="shared" si="334"/>
        <v>30</v>
      </c>
      <c r="L1438" s="92">
        <f t="shared" si="335"/>
        <v>0.1741101309106339</v>
      </c>
      <c r="M1438" s="79">
        <f t="shared" si="336"/>
        <v>60</v>
      </c>
      <c r="N1438" s="79">
        <f>VLOOKUP(D1438,'IBGE 2014'!$A$9:$I$120,3,0)/VLOOKUP(C1438,'IBGE 2014'!$A$9:$I$120,3,0)</f>
        <v>0.87331239096249591</v>
      </c>
      <c r="O1438" s="79">
        <f>VLOOKUP(D1438,'IBGE 2014'!$A$9:$I$120,6,0)</f>
        <v>11.482229001501651</v>
      </c>
      <c r="P1438" s="80">
        <f t="shared" si="337"/>
        <v>19141.486197379494</v>
      </c>
      <c r="Q1438" s="80">
        <f t="shared" si="338"/>
        <v>79992.899999999994</v>
      </c>
      <c r="R1438" s="80">
        <f t="shared" si="339"/>
        <v>-60851.413802620504</v>
      </c>
      <c r="S1438" s="80">
        <f t="shared" si="340"/>
        <v>29</v>
      </c>
      <c r="T1438" s="80">
        <f t="shared" si="341"/>
        <v>0.18455673876527198</v>
      </c>
      <c r="U1438" s="80">
        <f>VLOOKUP(D1438,'IBGE 2014'!$A$9:$I$120,3,0)/VLOOKUP(C1438+1,'IBGE 2014'!$A$9:$I$120,3,0)</f>
        <v>0.87485907981363831</v>
      </c>
      <c r="V1438" s="80">
        <f t="shared" si="342"/>
        <v>20325.910137832325</v>
      </c>
      <c r="W1438" s="80">
        <f t="shared" si="343"/>
        <v>77326.47</v>
      </c>
      <c r="X1438" s="80">
        <f t="shared" si="344"/>
        <v>-57000.559862167676</v>
      </c>
      <c r="Y1438" s="120"/>
    </row>
    <row r="1439" spans="1:25">
      <c r="A1439" s="77">
        <v>1427</v>
      </c>
      <c r="B1439" s="79">
        <v>2</v>
      </c>
      <c r="C1439" s="78">
        <v>55</v>
      </c>
      <c r="D1439" s="78">
        <f t="shared" si="330"/>
        <v>70</v>
      </c>
      <c r="E1439" s="79">
        <f t="shared" si="331"/>
        <v>60</v>
      </c>
      <c r="F1439" s="79">
        <v>5</v>
      </c>
      <c r="G1439" s="79">
        <f t="shared" si="332"/>
        <v>25</v>
      </c>
      <c r="H1439" s="79">
        <f t="shared" si="333"/>
        <v>15</v>
      </c>
      <c r="I1439" s="80">
        <v>2856.82</v>
      </c>
      <c r="J1439" s="80">
        <f>'Fator aplicado no salr'!$I$33*I1439</f>
        <v>2525.4974639299403</v>
      </c>
      <c r="K1439" s="79">
        <f t="shared" si="334"/>
        <v>15</v>
      </c>
      <c r="L1439" s="92">
        <f t="shared" si="335"/>
        <v>0.41726506073553998</v>
      </c>
      <c r="M1439" s="79">
        <f t="shared" si="336"/>
        <v>70</v>
      </c>
      <c r="N1439" s="79">
        <f>VLOOKUP(D1439,'IBGE 2014'!$A$9:$I$120,3,0)/VLOOKUP(C1439,'IBGE 2014'!$A$9:$I$120,3,0)</f>
        <v>0.81183466248225811</v>
      </c>
      <c r="O1439" s="79">
        <f>VLOOKUP(D1439,'IBGE 2014'!$A$9:$I$120,6,0)</f>
        <v>9.1340168195096396</v>
      </c>
      <c r="P1439" s="80">
        <f t="shared" si="337"/>
        <v>101585.496435454</v>
      </c>
      <c r="Q1439" s="80">
        <f t="shared" si="338"/>
        <v>119772.17850000001</v>
      </c>
      <c r="R1439" s="80">
        <f t="shared" si="339"/>
        <v>-18186.68206454601</v>
      </c>
      <c r="S1439" s="80">
        <f t="shared" si="340"/>
        <v>14</v>
      </c>
      <c r="T1439" s="80">
        <f t="shared" si="341"/>
        <v>0.44230096437967248</v>
      </c>
      <c r="U1439" s="80">
        <f>VLOOKUP(D1439,'IBGE 2014'!$A$9:$I$120,3,0)/VLOOKUP(C1439+1,'IBGE 2014'!$A$9:$I$120,3,0)</f>
        <v>0.81824688059570916</v>
      </c>
      <c r="V1439" s="80">
        <f t="shared" si="342"/>
        <v>108531.1339589752</v>
      </c>
      <c r="W1439" s="80">
        <f t="shared" si="343"/>
        <v>111787.36660000001</v>
      </c>
      <c r="X1439" s="80">
        <f t="shared" si="344"/>
        <v>-3256.2326410248061</v>
      </c>
      <c r="Y1439" s="120"/>
    </row>
    <row r="1440" spans="1:25">
      <c r="A1440" s="77">
        <v>1428</v>
      </c>
      <c r="B1440" s="79">
        <v>2</v>
      </c>
      <c r="C1440" s="78">
        <v>34</v>
      </c>
      <c r="D1440" s="78">
        <f t="shared" si="330"/>
        <v>59</v>
      </c>
      <c r="E1440" s="79">
        <f t="shared" si="331"/>
        <v>60</v>
      </c>
      <c r="F1440" s="79">
        <v>5</v>
      </c>
      <c r="G1440" s="79">
        <f t="shared" si="332"/>
        <v>25</v>
      </c>
      <c r="H1440" s="79">
        <f t="shared" si="333"/>
        <v>25</v>
      </c>
      <c r="I1440" s="80">
        <v>4220.24</v>
      </c>
      <c r="J1440" s="80">
        <f>'Fator aplicado no salr'!$I$33*I1440</f>
        <v>3730.7934756742425</v>
      </c>
      <c r="K1440" s="79">
        <f t="shared" si="334"/>
        <v>25</v>
      </c>
      <c r="L1440" s="92">
        <f t="shared" si="335"/>
        <v>0.23299863050389483</v>
      </c>
      <c r="M1440" s="79">
        <f t="shared" si="336"/>
        <v>59</v>
      </c>
      <c r="N1440" s="79">
        <f>VLOOKUP(D1440,'IBGE 2014'!$A$9:$I$120,3,0)/VLOOKUP(C1440,'IBGE 2014'!$A$9:$I$120,3,0)</f>
        <v>0.88902070188335247</v>
      </c>
      <c r="O1440" s="79">
        <f>VLOOKUP(D1440,'IBGE 2014'!$A$9:$I$120,6,0)</f>
        <v>11.689545286895596</v>
      </c>
      <c r="P1440" s="80">
        <f t="shared" si="337"/>
        <v>117437.66868333754</v>
      </c>
      <c r="Q1440" s="80">
        <f t="shared" si="338"/>
        <v>294889.26999999996</v>
      </c>
      <c r="R1440" s="80">
        <f t="shared" si="339"/>
        <v>-177451.60131666242</v>
      </c>
      <c r="S1440" s="80">
        <f t="shared" si="340"/>
        <v>24</v>
      </c>
      <c r="T1440" s="80">
        <f t="shared" si="341"/>
        <v>0.24697854833412852</v>
      </c>
      <c r="U1440" s="80">
        <f>VLOOKUP(D1440,'IBGE 2014'!$A$9:$I$120,3,0)/VLOOKUP(C1440+1,'IBGE 2014'!$A$9:$I$120,3,0)</f>
        <v>0.89079691404310191</v>
      </c>
      <c r="V1440" s="80">
        <f t="shared" si="342"/>
        <v>124732.64052451173</v>
      </c>
      <c r="W1440" s="80">
        <f t="shared" si="343"/>
        <v>283093.69919999997</v>
      </c>
      <c r="X1440" s="80">
        <f t="shared" si="344"/>
        <v>-158361.05867548822</v>
      </c>
      <c r="Y1440" s="120"/>
    </row>
    <row r="1441" spans="1:25">
      <c r="A1441" s="77">
        <v>1429</v>
      </c>
      <c r="B1441" s="79">
        <v>2</v>
      </c>
      <c r="C1441" s="78">
        <v>54</v>
      </c>
      <c r="D1441" s="78">
        <f t="shared" si="330"/>
        <v>70</v>
      </c>
      <c r="E1441" s="79">
        <f t="shared" si="331"/>
        <v>60</v>
      </c>
      <c r="F1441" s="79">
        <v>5</v>
      </c>
      <c r="G1441" s="79">
        <f t="shared" si="332"/>
        <v>25</v>
      </c>
      <c r="H1441" s="79">
        <f t="shared" si="333"/>
        <v>16</v>
      </c>
      <c r="I1441" s="80">
        <v>4220.24</v>
      </c>
      <c r="J1441" s="80">
        <f>'Fator aplicado no salr'!$I$33*I1441</f>
        <v>3730.7934756742425</v>
      </c>
      <c r="K1441" s="79">
        <f t="shared" si="334"/>
        <v>16</v>
      </c>
      <c r="L1441" s="92">
        <f t="shared" si="335"/>
        <v>0.39364628371277355</v>
      </c>
      <c r="M1441" s="79">
        <f t="shared" si="336"/>
        <v>70</v>
      </c>
      <c r="N1441" s="79">
        <f>VLOOKUP(D1441,'IBGE 2014'!$A$9:$I$120,3,0)/VLOOKUP(C1441,'IBGE 2014'!$A$9:$I$120,3,0)</f>
        <v>0.80591419118490248</v>
      </c>
      <c r="O1441" s="79">
        <f>VLOOKUP(D1441,'IBGE 2014'!$A$9:$I$120,6,0)</f>
        <v>9.1340168195096396</v>
      </c>
      <c r="P1441" s="80">
        <f t="shared" si="337"/>
        <v>140540.44583505255</v>
      </c>
      <c r="Q1441" s="80">
        <f t="shared" si="338"/>
        <v>188729.13279999999</v>
      </c>
      <c r="R1441" s="80">
        <f t="shared" si="339"/>
        <v>-48188.686964947439</v>
      </c>
      <c r="S1441" s="80">
        <f t="shared" si="340"/>
        <v>15</v>
      </c>
      <c r="T1441" s="80">
        <f t="shared" si="341"/>
        <v>0.41726506073553998</v>
      </c>
      <c r="U1441" s="80">
        <f>VLOOKUP(D1441,'IBGE 2014'!$A$9:$I$120,3,0)/VLOOKUP(C1441+1,'IBGE 2014'!$A$9:$I$120,3,0)</f>
        <v>0.81183466248225811</v>
      </c>
      <c r="V1441" s="80">
        <f t="shared" si="342"/>
        <v>150067.26901826519</v>
      </c>
      <c r="W1441" s="80">
        <f t="shared" si="343"/>
        <v>176933.56200000001</v>
      </c>
      <c r="X1441" s="80">
        <f t="shared" si="344"/>
        <v>-26866.292981734819</v>
      </c>
      <c r="Y1441" s="120"/>
    </row>
    <row r="1442" spans="1:25">
      <c r="A1442" s="77">
        <v>1430</v>
      </c>
      <c r="B1442" s="79">
        <v>2</v>
      </c>
      <c r="C1442" s="78">
        <v>43</v>
      </c>
      <c r="D1442" s="78">
        <f t="shared" si="330"/>
        <v>60</v>
      </c>
      <c r="E1442" s="79">
        <f t="shared" si="331"/>
        <v>60</v>
      </c>
      <c r="F1442" s="79">
        <v>5</v>
      </c>
      <c r="G1442" s="79">
        <f t="shared" si="332"/>
        <v>25</v>
      </c>
      <c r="H1442" s="79">
        <f t="shared" si="333"/>
        <v>17</v>
      </c>
      <c r="I1442" s="80">
        <v>3571.03</v>
      </c>
      <c r="J1442" s="80">
        <f>'Fator aplicado no salr'!$I$33*I1442</f>
        <v>3156.8762500324606</v>
      </c>
      <c r="K1442" s="79">
        <f t="shared" si="334"/>
        <v>17</v>
      </c>
      <c r="L1442" s="92">
        <f t="shared" si="335"/>
        <v>0.37136441859695613</v>
      </c>
      <c r="M1442" s="79">
        <f t="shared" si="336"/>
        <v>60</v>
      </c>
      <c r="N1442" s="79">
        <f>VLOOKUP(D1442,'IBGE 2014'!$A$9:$I$120,3,0)/VLOOKUP(C1442,'IBGE 2014'!$A$9:$I$120,3,0)</f>
        <v>0.89923937812269428</v>
      </c>
      <c r="O1442" s="79">
        <f>VLOOKUP(D1442,'IBGE 2014'!$A$9:$I$120,6,0)</f>
        <v>11.482229001501651</v>
      </c>
      <c r="P1442" s="80">
        <f t="shared" si="337"/>
        <v>157363.0344048602</v>
      </c>
      <c r="Q1442" s="80">
        <f t="shared" si="338"/>
        <v>169677.49045000001</v>
      </c>
      <c r="R1442" s="80">
        <f t="shared" si="339"/>
        <v>-12314.456045139814</v>
      </c>
      <c r="S1442" s="80">
        <f t="shared" si="340"/>
        <v>16</v>
      </c>
      <c r="T1442" s="80">
        <f t="shared" si="341"/>
        <v>0.39364628371277355</v>
      </c>
      <c r="U1442" s="80">
        <f>VLOOKUP(D1442,'IBGE 2014'!$A$9:$I$120,3,0)/VLOOKUP(C1442+1,'IBGE 2014'!$A$9:$I$120,3,0)</f>
        <v>0.90216333477159161</v>
      </c>
      <c r="V1442" s="80">
        <f t="shared" si="342"/>
        <v>167347.19713446623</v>
      </c>
      <c r="W1442" s="80">
        <f t="shared" si="343"/>
        <v>159696.46160000001</v>
      </c>
      <c r="X1442" s="80">
        <f t="shared" si="344"/>
        <v>7650.735534466221</v>
      </c>
      <c r="Y1442" s="120"/>
    </row>
    <row r="1443" spans="1:25">
      <c r="A1443" s="77">
        <v>1431</v>
      </c>
      <c r="B1443" s="79">
        <v>2</v>
      </c>
      <c r="C1443" s="78">
        <v>45</v>
      </c>
      <c r="D1443" s="78">
        <f t="shared" si="330"/>
        <v>60</v>
      </c>
      <c r="E1443" s="79">
        <f t="shared" si="331"/>
        <v>60</v>
      </c>
      <c r="F1443" s="79">
        <v>5</v>
      </c>
      <c r="G1443" s="79">
        <f t="shared" si="332"/>
        <v>25</v>
      </c>
      <c r="H1443" s="79">
        <f t="shared" si="333"/>
        <v>15</v>
      </c>
      <c r="I1443" s="80">
        <v>4220.24</v>
      </c>
      <c r="J1443" s="80">
        <f>'Fator aplicado no salr'!$I$33*I1443</f>
        <v>3730.7934756742425</v>
      </c>
      <c r="K1443" s="79">
        <f t="shared" si="334"/>
        <v>15</v>
      </c>
      <c r="L1443" s="92">
        <f t="shared" si="335"/>
        <v>0.41726506073553998</v>
      </c>
      <c r="M1443" s="79">
        <f t="shared" si="336"/>
        <v>60</v>
      </c>
      <c r="N1443" s="79">
        <f>VLOOKUP(D1443,'IBGE 2014'!$A$9:$I$120,3,0)/VLOOKUP(C1443,'IBGE 2014'!$A$9:$I$120,3,0)</f>
        <v>0.90532483645484907</v>
      </c>
      <c r="O1443" s="79">
        <f>VLOOKUP(D1443,'IBGE 2014'!$A$9:$I$120,6,0)</f>
        <v>11.482229001501651</v>
      </c>
      <c r="P1443" s="80">
        <f t="shared" si="337"/>
        <v>210371.65374908343</v>
      </c>
      <c r="Q1443" s="80">
        <f t="shared" si="338"/>
        <v>176933.56200000001</v>
      </c>
      <c r="R1443" s="80">
        <f t="shared" si="339"/>
        <v>33438.091749083425</v>
      </c>
      <c r="S1443" s="80">
        <f t="shared" si="340"/>
        <v>14</v>
      </c>
      <c r="T1443" s="80">
        <f t="shared" si="341"/>
        <v>0.44230096437967248</v>
      </c>
      <c r="U1443" s="80">
        <f>VLOOKUP(D1443,'IBGE 2014'!$A$9:$I$120,3,0)/VLOOKUP(C1443+1,'IBGE 2014'!$A$9:$I$120,3,0)</f>
        <v>0.90874809831371328</v>
      </c>
      <c r="V1443" s="80">
        <f t="shared" si="342"/>
        <v>223837.1494304105</v>
      </c>
      <c r="W1443" s="80">
        <f t="shared" si="343"/>
        <v>165137.99119999999</v>
      </c>
      <c r="X1443" s="80">
        <f t="shared" si="344"/>
        <v>58699.15823041051</v>
      </c>
      <c r="Y1443" s="120"/>
    </row>
    <row r="1444" spans="1:25">
      <c r="A1444" s="77">
        <v>1432</v>
      </c>
      <c r="B1444" s="79">
        <v>2</v>
      </c>
      <c r="C1444" s="78">
        <v>37</v>
      </c>
      <c r="D1444" s="78">
        <f t="shared" si="330"/>
        <v>60</v>
      </c>
      <c r="E1444" s="79">
        <f t="shared" si="331"/>
        <v>60</v>
      </c>
      <c r="F1444" s="79">
        <v>5</v>
      </c>
      <c r="G1444" s="79">
        <f t="shared" si="332"/>
        <v>25</v>
      </c>
      <c r="H1444" s="79">
        <f t="shared" si="333"/>
        <v>23</v>
      </c>
      <c r="I1444" s="80">
        <v>4987.4799999999996</v>
      </c>
      <c r="J1444" s="80">
        <f>'Fator aplicado no salr'!$I$33*I1444</f>
        <v>4409.0520548726545</v>
      </c>
      <c r="K1444" s="79">
        <f t="shared" si="334"/>
        <v>23</v>
      </c>
      <c r="L1444" s="92">
        <f t="shared" si="335"/>
        <v>0.26179726123417624</v>
      </c>
      <c r="M1444" s="79">
        <f t="shared" si="336"/>
        <v>60</v>
      </c>
      <c r="N1444" s="79">
        <f>VLOOKUP(D1444,'IBGE 2014'!$A$9:$I$120,3,0)/VLOOKUP(C1444,'IBGE 2014'!$A$9:$I$120,3,0)</f>
        <v>0.88528843686496339</v>
      </c>
      <c r="O1444" s="79">
        <f>VLOOKUP(D1444,'IBGE 2014'!$A$9:$I$120,6,0)</f>
        <v>11.482229001501651</v>
      </c>
      <c r="P1444" s="80">
        <f t="shared" si="337"/>
        <v>152533.30255937905</v>
      </c>
      <c r="Q1444" s="80">
        <f t="shared" si="338"/>
        <v>320620.15179999999</v>
      </c>
      <c r="R1444" s="80">
        <f t="shared" si="339"/>
        <v>-168086.84924062094</v>
      </c>
      <c r="S1444" s="80">
        <f t="shared" si="340"/>
        <v>22</v>
      </c>
      <c r="T1444" s="80">
        <f t="shared" si="341"/>
        <v>0.27750509690822689</v>
      </c>
      <c r="U1444" s="80">
        <f>VLOOKUP(D1444,'IBGE 2014'!$A$9:$I$120,3,0)/VLOOKUP(C1444+1,'IBGE 2014'!$A$9:$I$120,3,0)</f>
        <v>0.88728540130642519</v>
      </c>
      <c r="V1444" s="80">
        <f t="shared" si="342"/>
        <v>162050.01777326423</v>
      </c>
      <c r="W1444" s="80">
        <f t="shared" si="343"/>
        <v>306680.14519999997</v>
      </c>
      <c r="X1444" s="80">
        <f t="shared" si="344"/>
        <v>-144630.12742673574</v>
      </c>
      <c r="Y1444" s="120"/>
    </row>
    <row r="1445" spans="1:25">
      <c r="A1445" s="77">
        <v>1433</v>
      </c>
      <c r="B1445" s="79">
        <v>1</v>
      </c>
      <c r="C1445" s="78">
        <v>37</v>
      </c>
      <c r="D1445" s="78">
        <f t="shared" si="330"/>
        <v>65</v>
      </c>
      <c r="E1445" s="79">
        <f t="shared" si="331"/>
        <v>65</v>
      </c>
      <c r="F1445" s="79">
        <v>5</v>
      </c>
      <c r="G1445" s="79">
        <f t="shared" si="332"/>
        <v>30</v>
      </c>
      <c r="H1445" s="79">
        <f t="shared" si="333"/>
        <v>28</v>
      </c>
      <c r="I1445" s="80">
        <v>2678.28</v>
      </c>
      <c r="J1445" s="80">
        <f>'Fator aplicado no salr'!$I$33*I1445</f>
        <v>2367.6638177043988</v>
      </c>
      <c r="K1445" s="79">
        <f t="shared" si="334"/>
        <v>28</v>
      </c>
      <c r="L1445" s="92">
        <f t="shared" si="335"/>
        <v>0.19563014309118829</v>
      </c>
      <c r="M1445" s="79">
        <f t="shared" si="336"/>
        <v>65</v>
      </c>
      <c r="N1445" s="79">
        <f>VLOOKUP(D1445,'IBGE 2014'!$A$9:$I$120,3,0)/VLOOKUP(C1445,'IBGE 2014'!$A$9:$I$120,3,0)</f>
        <v>0.82938992235441167</v>
      </c>
      <c r="O1445" s="79">
        <f>VLOOKUP(D1445,'IBGE 2014'!$A$9:$I$120,6,0)</f>
        <v>10.361611814973374</v>
      </c>
      <c r="P1445" s="80">
        <f t="shared" si="337"/>
        <v>51747.00683914066</v>
      </c>
      <c r="Q1445" s="80">
        <f t="shared" si="338"/>
        <v>209602.19279999999</v>
      </c>
      <c r="R1445" s="80">
        <f t="shared" si="339"/>
        <v>-157855.18596085932</v>
      </c>
      <c r="S1445" s="80">
        <f t="shared" si="340"/>
        <v>27</v>
      </c>
      <c r="T1445" s="80">
        <f t="shared" si="341"/>
        <v>0.20736795167665964</v>
      </c>
      <c r="U1445" s="80">
        <f>VLOOKUP(D1445,'IBGE 2014'!$A$9:$I$120,3,0)/VLOOKUP(C1445+1,'IBGE 2014'!$A$9:$I$120,3,0)</f>
        <v>0.83126079529714858</v>
      </c>
      <c r="V1445" s="80">
        <f t="shared" si="342"/>
        <v>54975.557712923546</v>
      </c>
      <c r="W1445" s="80">
        <f t="shared" si="343"/>
        <v>202116.4002</v>
      </c>
      <c r="X1445" s="80">
        <f t="shared" si="344"/>
        <v>-147140.84248707647</v>
      </c>
      <c r="Y1445" s="120"/>
    </row>
    <row r="1446" spans="1:25">
      <c r="A1446" s="77">
        <v>1434</v>
      </c>
      <c r="B1446" s="79">
        <v>2</v>
      </c>
      <c r="C1446" s="78">
        <v>55</v>
      </c>
      <c r="D1446" s="78">
        <f t="shared" si="330"/>
        <v>70</v>
      </c>
      <c r="E1446" s="79">
        <f t="shared" si="331"/>
        <v>60</v>
      </c>
      <c r="F1446" s="79">
        <v>5</v>
      </c>
      <c r="G1446" s="79">
        <f t="shared" si="332"/>
        <v>25</v>
      </c>
      <c r="H1446" s="79">
        <f t="shared" si="333"/>
        <v>15</v>
      </c>
      <c r="I1446" s="80">
        <v>3989.98</v>
      </c>
      <c r="J1446" s="80">
        <f>'Fator aplicado no salr'!$I$33*I1446</f>
        <v>3527.2381078020953</v>
      </c>
      <c r="K1446" s="79">
        <f t="shared" si="334"/>
        <v>15</v>
      </c>
      <c r="L1446" s="92">
        <f t="shared" si="335"/>
        <v>0.41726506073553998</v>
      </c>
      <c r="M1446" s="79">
        <f t="shared" si="336"/>
        <v>70</v>
      </c>
      <c r="N1446" s="79">
        <f>VLOOKUP(D1446,'IBGE 2014'!$A$9:$I$120,3,0)/VLOOKUP(C1446,'IBGE 2014'!$A$9:$I$120,3,0)</f>
        <v>0.81183466248225811</v>
      </c>
      <c r="O1446" s="79">
        <f>VLOOKUP(D1446,'IBGE 2014'!$A$9:$I$120,6,0)</f>
        <v>9.1340168195096396</v>
      </c>
      <c r="P1446" s="80">
        <f t="shared" si="337"/>
        <v>141879.46705341348</v>
      </c>
      <c r="Q1446" s="80">
        <f t="shared" si="338"/>
        <v>167279.91149999999</v>
      </c>
      <c r="R1446" s="80">
        <f t="shared" si="339"/>
        <v>-25400.444446586509</v>
      </c>
      <c r="S1446" s="80">
        <f t="shared" si="340"/>
        <v>14</v>
      </c>
      <c r="T1446" s="80">
        <f t="shared" si="341"/>
        <v>0.44230096437967248</v>
      </c>
      <c r="U1446" s="80">
        <f>VLOOKUP(D1446,'IBGE 2014'!$A$9:$I$120,3,0)/VLOOKUP(C1446+1,'IBGE 2014'!$A$9:$I$120,3,0)</f>
        <v>0.81824688059570916</v>
      </c>
      <c r="V1446" s="80">
        <f t="shared" si="342"/>
        <v>151580.09740677814</v>
      </c>
      <c r="W1446" s="80">
        <f t="shared" si="343"/>
        <v>156127.91740000001</v>
      </c>
      <c r="X1446" s="80">
        <f t="shared" si="344"/>
        <v>-4547.8199932218704</v>
      </c>
      <c r="Y1446" s="120"/>
    </row>
    <row r="1447" spans="1:25">
      <c r="A1447" s="77">
        <v>1435</v>
      </c>
      <c r="B1447" s="79">
        <v>1</v>
      </c>
      <c r="C1447" s="78">
        <v>36</v>
      </c>
      <c r="D1447" s="78">
        <f t="shared" si="330"/>
        <v>65</v>
      </c>
      <c r="E1447" s="79">
        <f t="shared" si="331"/>
        <v>65</v>
      </c>
      <c r="F1447" s="79">
        <v>5</v>
      </c>
      <c r="G1447" s="79">
        <f t="shared" si="332"/>
        <v>30</v>
      </c>
      <c r="H1447" s="79">
        <f t="shared" si="333"/>
        <v>29</v>
      </c>
      <c r="I1447" s="80">
        <v>3571.03</v>
      </c>
      <c r="J1447" s="80">
        <f>'Fator aplicado no salr'!$I$33*I1447</f>
        <v>3156.8762500324606</v>
      </c>
      <c r="K1447" s="79">
        <f t="shared" si="334"/>
        <v>29</v>
      </c>
      <c r="L1447" s="92">
        <f t="shared" si="335"/>
        <v>0.18455673876527198</v>
      </c>
      <c r="M1447" s="79">
        <f t="shared" si="336"/>
        <v>65</v>
      </c>
      <c r="N1447" s="79">
        <f>VLOOKUP(D1447,'IBGE 2014'!$A$9:$I$120,3,0)/VLOOKUP(C1447,'IBGE 2014'!$A$9:$I$120,3,0)</f>
        <v>0.82760631522705153</v>
      </c>
      <c r="O1447" s="79">
        <f>VLOOKUP(D1447,'IBGE 2014'!$A$9:$I$120,6,0)</f>
        <v>10.361611814973374</v>
      </c>
      <c r="P1447" s="80">
        <f t="shared" si="337"/>
        <v>64950.415156487616</v>
      </c>
      <c r="Q1447" s="80">
        <f t="shared" si="338"/>
        <v>289449.83665000001</v>
      </c>
      <c r="R1447" s="80">
        <f t="shared" si="339"/>
        <v>-224499.4214935124</v>
      </c>
      <c r="S1447" s="80">
        <f t="shared" si="340"/>
        <v>28</v>
      </c>
      <c r="T1447" s="80">
        <f t="shared" si="341"/>
        <v>0.19563014309118829</v>
      </c>
      <c r="U1447" s="80">
        <f>VLOOKUP(D1447,'IBGE 2014'!$A$9:$I$120,3,0)/VLOOKUP(C1447+1,'IBGE 2014'!$A$9:$I$120,3,0)</f>
        <v>0.82938992235441167</v>
      </c>
      <c r="V1447" s="80">
        <f t="shared" si="342"/>
        <v>68995.815909007448</v>
      </c>
      <c r="W1447" s="80">
        <f t="shared" si="343"/>
        <v>279468.80780000001</v>
      </c>
      <c r="X1447" s="80">
        <f t="shared" si="344"/>
        <v>-210472.99189099256</v>
      </c>
      <c r="Y1447" s="120"/>
    </row>
    <row r="1448" spans="1:25">
      <c r="A1448" s="77">
        <v>1436</v>
      </c>
      <c r="B1448" s="79">
        <v>1</v>
      </c>
      <c r="C1448" s="78">
        <v>53</v>
      </c>
      <c r="D1448" s="78">
        <f t="shared" si="330"/>
        <v>70</v>
      </c>
      <c r="E1448" s="79">
        <f t="shared" si="331"/>
        <v>65</v>
      </c>
      <c r="F1448" s="79">
        <v>5</v>
      </c>
      <c r="G1448" s="79">
        <f t="shared" si="332"/>
        <v>30</v>
      </c>
      <c r="H1448" s="79">
        <f t="shared" si="333"/>
        <v>17</v>
      </c>
      <c r="I1448" s="80">
        <v>3165.18</v>
      </c>
      <c r="J1448" s="80">
        <f>'Fator aplicado no salr'!$I$33*I1448</f>
        <v>2798.0951067556821</v>
      </c>
      <c r="K1448" s="79">
        <f t="shared" si="334"/>
        <v>17</v>
      </c>
      <c r="L1448" s="92">
        <f t="shared" si="335"/>
        <v>0.37136441859695613</v>
      </c>
      <c r="M1448" s="79">
        <f t="shared" si="336"/>
        <v>70</v>
      </c>
      <c r="N1448" s="79">
        <f>VLOOKUP(D1448,'IBGE 2014'!$A$9:$I$120,3,0)/VLOOKUP(C1448,'IBGE 2014'!$A$9:$I$120,3,0)</f>
        <v>0.80044023808591946</v>
      </c>
      <c r="O1448" s="79">
        <f>VLOOKUP(D1448,'IBGE 2014'!$A$9:$I$120,6,0)</f>
        <v>9.1340168195096396</v>
      </c>
      <c r="P1448" s="80">
        <f t="shared" si="337"/>
        <v>98763.582350318247</v>
      </c>
      <c r="Q1448" s="80">
        <f t="shared" si="338"/>
        <v>150393.52769999998</v>
      </c>
      <c r="R1448" s="80">
        <f t="shared" si="339"/>
        <v>-51629.94534968173</v>
      </c>
      <c r="S1448" s="80">
        <f t="shared" si="340"/>
        <v>16</v>
      </c>
      <c r="T1448" s="80">
        <f t="shared" si="341"/>
        <v>0.39364628371277355</v>
      </c>
      <c r="U1448" s="80">
        <f>VLOOKUP(D1448,'IBGE 2014'!$A$9:$I$120,3,0)/VLOOKUP(C1448+1,'IBGE 2014'!$A$9:$I$120,3,0)</f>
        <v>0.80591419118490248</v>
      </c>
      <c r="V1448" s="80">
        <f t="shared" si="342"/>
        <v>105405.33437628945</v>
      </c>
      <c r="W1448" s="80">
        <f t="shared" si="343"/>
        <v>141546.84959999999</v>
      </c>
      <c r="X1448" s="80">
        <f t="shared" si="344"/>
        <v>-36141.515223710536</v>
      </c>
      <c r="Y1448" s="120"/>
    </row>
    <row r="1449" spans="1:25">
      <c r="A1449" s="77">
        <v>1437</v>
      </c>
      <c r="B1449" s="79">
        <v>1</v>
      </c>
      <c r="C1449" s="78">
        <v>53</v>
      </c>
      <c r="D1449" s="78">
        <f t="shared" si="330"/>
        <v>70</v>
      </c>
      <c r="E1449" s="79">
        <f t="shared" si="331"/>
        <v>65</v>
      </c>
      <c r="F1449" s="79">
        <v>5</v>
      </c>
      <c r="G1449" s="79">
        <f t="shared" si="332"/>
        <v>30</v>
      </c>
      <c r="H1449" s="79">
        <f t="shared" si="333"/>
        <v>17</v>
      </c>
      <c r="I1449" s="80">
        <v>954</v>
      </c>
      <c r="J1449" s="80">
        <f>'Fator aplicado no salr'!$I$33*I1449</f>
        <v>843.35890276221915</v>
      </c>
      <c r="K1449" s="79">
        <f t="shared" si="334"/>
        <v>17</v>
      </c>
      <c r="L1449" s="92">
        <f t="shared" si="335"/>
        <v>0.37136441859695613</v>
      </c>
      <c r="M1449" s="79">
        <f t="shared" si="336"/>
        <v>70</v>
      </c>
      <c r="N1449" s="79">
        <f>VLOOKUP(D1449,'IBGE 2014'!$A$9:$I$120,3,0)/VLOOKUP(C1449,'IBGE 2014'!$A$9:$I$120,3,0)</f>
        <v>0.80044023808591946</v>
      </c>
      <c r="O1449" s="79">
        <f>VLOOKUP(D1449,'IBGE 2014'!$A$9:$I$120,6,0)</f>
        <v>9.1340168195096396</v>
      </c>
      <c r="P1449" s="80">
        <f t="shared" si="337"/>
        <v>29767.803904423639</v>
      </c>
      <c r="Q1449" s="80">
        <f t="shared" si="338"/>
        <v>45329.31</v>
      </c>
      <c r="R1449" s="80">
        <f t="shared" si="339"/>
        <v>-15561.506095576358</v>
      </c>
      <c r="S1449" s="80">
        <f t="shared" si="340"/>
        <v>16</v>
      </c>
      <c r="T1449" s="80">
        <f t="shared" si="341"/>
        <v>0.39364628371277355</v>
      </c>
      <c r="U1449" s="80">
        <f>VLOOKUP(D1449,'IBGE 2014'!$A$9:$I$120,3,0)/VLOOKUP(C1449+1,'IBGE 2014'!$A$9:$I$120,3,0)</f>
        <v>0.80591419118490248</v>
      </c>
      <c r="V1449" s="80">
        <f t="shared" si="342"/>
        <v>31769.65891196713</v>
      </c>
      <c r="W1449" s="80">
        <f t="shared" si="343"/>
        <v>42662.879999999997</v>
      </c>
      <c r="X1449" s="80">
        <f t="shared" si="344"/>
        <v>-10893.221088032868</v>
      </c>
      <c r="Y1449" s="120"/>
    </row>
    <row r="1450" spans="1:25">
      <c r="A1450" s="77">
        <v>1438</v>
      </c>
      <c r="B1450" s="79">
        <v>1</v>
      </c>
      <c r="C1450" s="78">
        <v>41</v>
      </c>
      <c r="D1450" s="78">
        <f t="shared" si="330"/>
        <v>70</v>
      </c>
      <c r="E1450" s="79">
        <f t="shared" si="331"/>
        <v>65</v>
      </c>
      <c r="F1450" s="79">
        <v>5</v>
      </c>
      <c r="G1450" s="79">
        <f t="shared" si="332"/>
        <v>30</v>
      </c>
      <c r="H1450" s="79">
        <f t="shared" si="333"/>
        <v>29</v>
      </c>
      <c r="I1450" s="80">
        <v>954</v>
      </c>
      <c r="J1450" s="80">
        <f>'Fator aplicado no salr'!$I$33*I1450</f>
        <v>843.35890276221915</v>
      </c>
      <c r="K1450" s="79">
        <f t="shared" si="334"/>
        <v>29</v>
      </c>
      <c r="L1450" s="92">
        <f t="shared" si="335"/>
        <v>0.18455673876527198</v>
      </c>
      <c r="M1450" s="79">
        <f t="shared" si="336"/>
        <v>70</v>
      </c>
      <c r="N1450" s="79">
        <f>VLOOKUP(D1450,'IBGE 2014'!$A$9:$I$120,3,0)/VLOOKUP(C1450,'IBGE 2014'!$A$9:$I$120,3,0)</f>
        <v>0.75960609083567521</v>
      </c>
      <c r="O1450" s="79">
        <f>VLOOKUP(D1450,'IBGE 2014'!$A$9:$I$120,6,0)</f>
        <v>9.1340168195096396</v>
      </c>
      <c r="P1450" s="80">
        <f t="shared" si="337"/>
        <v>14038.992398577418</v>
      </c>
      <c r="Q1450" s="80">
        <f t="shared" si="338"/>
        <v>77326.47</v>
      </c>
      <c r="R1450" s="80">
        <f t="shared" si="339"/>
        <v>-63287.477601422579</v>
      </c>
      <c r="S1450" s="80">
        <f t="shared" si="340"/>
        <v>28</v>
      </c>
      <c r="T1450" s="80">
        <f t="shared" si="341"/>
        <v>0.19563014309118829</v>
      </c>
      <c r="U1450" s="80">
        <f>VLOOKUP(D1450,'IBGE 2014'!$A$9:$I$120,3,0)/VLOOKUP(C1450+1,'IBGE 2014'!$A$9:$I$120,3,0)</f>
        <v>0.76175627933743351</v>
      </c>
      <c r="V1450" s="80">
        <f t="shared" si="342"/>
        <v>14923.45597127439</v>
      </c>
      <c r="W1450" s="80">
        <f t="shared" si="343"/>
        <v>74660.039999999994</v>
      </c>
      <c r="X1450" s="80">
        <f t="shared" si="344"/>
        <v>-59736.5840287256</v>
      </c>
      <c r="Y1450" s="120"/>
    </row>
    <row r="1451" spans="1:25">
      <c r="A1451" s="77">
        <v>1439</v>
      </c>
      <c r="B1451" s="79">
        <v>1</v>
      </c>
      <c r="C1451" s="78">
        <v>55</v>
      </c>
      <c r="D1451" s="78">
        <f t="shared" si="330"/>
        <v>70</v>
      </c>
      <c r="E1451" s="79">
        <f t="shared" si="331"/>
        <v>65</v>
      </c>
      <c r="F1451" s="79">
        <v>5</v>
      </c>
      <c r="G1451" s="79">
        <f t="shared" si="332"/>
        <v>30</v>
      </c>
      <c r="H1451" s="79">
        <f t="shared" si="333"/>
        <v>15</v>
      </c>
      <c r="I1451" s="80">
        <v>3571.03</v>
      </c>
      <c r="J1451" s="80">
        <f>'Fator aplicado no salr'!$I$33*I1451</f>
        <v>3156.8762500324606</v>
      </c>
      <c r="K1451" s="79">
        <f t="shared" si="334"/>
        <v>15</v>
      </c>
      <c r="L1451" s="92">
        <f t="shared" si="335"/>
        <v>0.41726506073553998</v>
      </c>
      <c r="M1451" s="79">
        <f t="shared" si="336"/>
        <v>70</v>
      </c>
      <c r="N1451" s="79">
        <f>VLOOKUP(D1451,'IBGE 2014'!$A$9:$I$120,3,0)/VLOOKUP(C1451,'IBGE 2014'!$A$9:$I$120,3,0)</f>
        <v>0.81183466248225811</v>
      </c>
      <c r="O1451" s="79">
        <f>VLOOKUP(D1451,'IBGE 2014'!$A$9:$I$120,6,0)</f>
        <v>9.1340168195096396</v>
      </c>
      <c r="P1451" s="80">
        <f t="shared" si="337"/>
        <v>126982.04833902707</v>
      </c>
      <c r="Q1451" s="80">
        <f t="shared" si="338"/>
        <v>149715.43275000001</v>
      </c>
      <c r="R1451" s="80">
        <f t="shared" si="339"/>
        <v>-22733.38441097294</v>
      </c>
      <c r="S1451" s="80">
        <f t="shared" si="340"/>
        <v>14</v>
      </c>
      <c r="T1451" s="80">
        <f t="shared" si="341"/>
        <v>0.44230096437967248</v>
      </c>
      <c r="U1451" s="80">
        <f>VLOOKUP(D1451,'IBGE 2014'!$A$9:$I$120,3,0)/VLOOKUP(C1451+1,'IBGE 2014'!$A$9:$I$120,3,0)</f>
        <v>0.81824688059570916</v>
      </c>
      <c r="V1451" s="80">
        <f t="shared" si="342"/>
        <v>135664.1073996679</v>
      </c>
      <c r="W1451" s="80">
        <f t="shared" si="343"/>
        <v>139734.4039</v>
      </c>
      <c r="X1451" s="80">
        <f t="shared" si="344"/>
        <v>-4070.2965003321005</v>
      </c>
      <c r="Y1451" s="120"/>
    </row>
    <row r="1452" spans="1:25">
      <c r="A1452" s="77">
        <v>1440</v>
      </c>
      <c r="B1452" s="79">
        <v>2</v>
      </c>
      <c r="C1452" s="78">
        <v>27</v>
      </c>
      <c r="D1452" s="78">
        <f t="shared" si="330"/>
        <v>55</v>
      </c>
      <c r="E1452" s="79">
        <f t="shared" si="331"/>
        <v>60</v>
      </c>
      <c r="F1452" s="79">
        <v>5</v>
      </c>
      <c r="G1452" s="79">
        <f t="shared" si="332"/>
        <v>25</v>
      </c>
      <c r="H1452" s="79">
        <f t="shared" si="333"/>
        <v>28</v>
      </c>
      <c r="I1452" s="80">
        <v>2098.8000000000002</v>
      </c>
      <c r="J1452" s="80">
        <f>'Fator aplicado no salr'!$I$33*I1452</f>
        <v>1855.3895860768823</v>
      </c>
      <c r="K1452" s="79">
        <f t="shared" si="334"/>
        <v>28</v>
      </c>
      <c r="L1452" s="92">
        <f t="shared" si="335"/>
        <v>0.19563014309118829</v>
      </c>
      <c r="M1452" s="79">
        <f t="shared" si="336"/>
        <v>55</v>
      </c>
      <c r="N1452" s="79">
        <f>VLOOKUP(D1452,'IBGE 2014'!$A$9:$I$120,3,0)/VLOOKUP(C1452,'IBGE 2014'!$A$9:$I$120,3,0)</f>
        <v>0.90943569445694217</v>
      </c>
      <c r="O1452" s="79">
        <f>VLOOKUP(D1452,'IBGE 2014'!$A$9:$I$120,6,0)</f>
        <v>12.461864196915771</v>
      </c>
      <c r="P1452" s="80">
        <f t="shared" si="337"/>
        <v>53477.272594745264</v>
      </c>
      <c r="Q1452" s="80">
        <f t="shared" si="338"/>
        <v>164252.08800000002</v>
      </c>
      <c r="R1452" s="80">
        <f t="shared" si="339"/>
        <v>-110774.81540525475</v>
      </c>
      <c r="S1452" s="80">
        <f t="shared" si="340"/>
        <v>27</v>
      </c>
      <c r="T1452" s="80">
        <f t="shared" si="341"/>
        <v>0.20736795167665964</v>
      </c>
      <c r="U1452" s="80">
        <f>VLOOKUP(D1452,'IBGE 2014'!$A$9:$I$120,3,0)/VLOOKUP(C1452+1,'IBGE 2014'!$A$9:$I$120,3,0)</f>
        <v>0.91092922327251868</v>
      </c>
      <c r="V1452" s="80">
        <f t="shared" si="342"/>
        <v>56779.001885940037</v>
      </c>
      <c r="W1452" s="80">
        <f t="shared" si="343"/>
        <v>158385.94200000001</v>
      </c>
      <c r="X1452" s="80">
        <f t="shared" si="344"/>
        <v>-101606.94011405998</v>
      </c>
      <c r="Y1452" s="120"/>
    </row>
    <row r="1453" spans="1:25">
      <c r="A1453" s="77">
        <v>1441</v>
      </c>
      <c r="B1453" s="79">
        <v>2</v>
      </c>
      <c r="C1453" s="78">
        <v>36</v>
      </c>
      <c r="D1453" s="78">
        <f t="shared" si="330"/>
        <v>60</v>
      </c>
      <c r="E1453" s="79">
        <f t="shared" si="331"/>
        <v>60</v>
      </c>
      <c r="F1453" s="79">
        <v>5</v>
      </c>
      <c r="G1453" s="79">
        <f t="shared" si="332"/>
        <v>25</v>
      </c>
      <c r="H1453" s="79">
        <f t="shared" si="333"/>
        <v>24</v>
      </c>
      <c r="I1453" s="80">
        <v>1554</v>
      </c>
      <c r="J1453" s="80">
        <f>'Fator aplicado no salr'!$I$33*I1453</f>
        <v>1373.7733070151871</v>
      </c>
      <c r="K1453" s="79">
        <f t="shared" si="334"/>
        <v>24</v>
      </c>
      <c r="L1453" s="92">
        <f t="shared" si="335"/>
        <v>0.24697854833412852</v>
      </c>
      <c r="M1453" s="79">
        <f t="shared" si="336"/>
        <v>60</v>
      </c>
      <c r="N1453" s="79">
        <f>VLOOKUP(D1453,'IBGE 2014'!$A$9:$I$120,3,0)/VLOOKUP(C1453,'IBGE 2014'!$A$9:$I$120,3,0)</f>
        <v>0.88338461970586457</v>
      </c>
      <c r="O1453" s="79">
        <f>VLOOKUP(D1453,'IBGE 2014'!$A$9:$I$120,6,0)</f>
        <v>11.482229001501651</v>
      </c>
      <c r="P1453" s="80">
        <f t="shared" si="337"/>
        <v>44739.764875047418</v>
      </c>
      <c r="Q1453" s="80">
        <f t="shared" si="338"/>
        <v>104242.32</v>
      </c>
      <c r="R1453" s="80">
        <f t="shared" si="339"/>
        <v>-59502.555124952589</v>
      </c>
      <c r="S1453" s="80">
        <f t="shared" si="340"/>
        <v>23</v>
      </c>
      <c r="T1453" s="80">
        <f t="shared" si="341"/>
        <v>0.26179726123417624</v>
      </c>
      <c r="U1453" s="80">
        <f>VLOOKUP(D1453,'IBGE 2014'!$A$9:$I$120,3,0)/VLOOKUP(C1453+1,'IBGE 2014'!$A$9:$I$120,3,0)</f>
        <v>0.88528843686496339</v>
      </c>
      <c r="V1453" s="80">
        <f t="shared" si="342"/>
        <v>47526.356431960638</v>
      </c>
      <c r="W1453" s="80">
        <f t="shared" si="343"/>
        <v>99898.890000000014</v>
      </c>
      <c r="X1453" s="80">
        <f t="shared" si="344"/>
        <v>-52372.533568039376</v>
      </c>
      <c r="Y1453" s="120"/>
    </row>
    <row r="1454" spans="1:25">
      <c r="A1454" s="77">
        <v>1442</v>
      </c>
      <c r="B1454" s="79">
        <v>1</v>
      </c>
      <c r="C1454" s="78">
        <v>34</v>
      </c>
      <c r="D1454" s="78">
        <f t="shared" si="330"/>
        <v>64</v>
      </c>
      <c r="E1454" s="79">
        <f t="shared" si="331"/>
        <v>65</v>
      </c>
      <c r="F1454" s="79">
        <v>5</v>
      </c>
      <c r="G1454" s="79">
        <f t="shared" si="332"/>
        <v>30</v>
      </c>
      <c r="H1454" s="79">
        <f t="shared" si="333"/>
        <v>30</v>
      </c>
      <c r="I1454" s="80">
        <v>1001.7</v>
      </c>
      <c r="J1454" s="80">
        <f>'Fator aplicado no salr'!$I$33*I1454</f>
        <v>885.52684790033015</v>
      </c>
      <c r="K1454" s="79">
        <f t="shared" si="334"/>
        <v>30</v>
      </c>
      <c r="L1454" s="92">
        <f t="shared" si="335"/>
        <v>0.1741101309106339</v>
      </c>
      <c r="M1454" s="79">
        <f t="shared" si="336"/>
        <v>64</v>
      </c>
      <c r="N1454" s="79">
        <f>VLOOKUP(D1454,'IBGE 2014'!$A$9:$I$120,3,0)/VLOOKUP(C1454,'IBGE 2014'!$A$9:$I$120,3,0)</f>
        <v>0.83683254098529347</v>
      </c>
      <c r="O1454" s="79">
        <f>VLOOKUP(D1454,'IBGE 2014'!$A$9:$I$120,6,0)</f>
        <v>10.595687644814832</v>
      </c>
      <c r="P1454" s="80">
        <f t="shared" si="337"/>
        <v>17772.021669320191</v>
      </c>
      <c r="Q1454" s="80">
        <f t="shared" si="338"/>
        <v>83992.544999999998</v>
      </c>
      <c r="R1454" s="80">
        <f t="shared" si="339"/>
        <v>-66220.523330679804</v>
      </c>
      <c r="S1454" s="80">
        <f t="shared" si="340"/>
        <v>29</v>
      </c>
      <c r="T1454" s="80">
        <f t="shared" si="341"/>
        <v>0.18455673876527198</v>
      </c>
      <c r="U1454" s="80">
        <f>VLOOKUP(D1454,'IBGE 2014'!$A$9:$I$120,3,0)/VLOOKUP(C1454+1,'IBGE 2014'!$A$9:$I$120,3,0)</f>
        <v>0.83850448420531443</v>
      </c>
      <c r="V1454" s="80">
        <f t="shared" si="342"/>
        <v>18875.980893749376</v>
      </c>
      <c r="W1454" s="80">
        <f t="shared" si="343"/>
        <v>81192.7935</v>
      </c>
      <c r="X1454" s="80">
        <f t="shared" si="344"/>
        <v>-62316.81260625062</v>
      </c>
      <c r="Y1454" s="120"/>
    </row>
    <row r="1455" spans="1:25">
      <c r="A1455" s="77">
        <v>1443</v>
      </c>
      <c r="B1455" s="79">
        <v>2</v>
      </c>
      <c r="C1455" s="78">
        <v>31</v>
      </c>
      <c r="D1455" s="78">
        <f t="shared" si="330"/>
        <v>56</v>
      </c>
      <c r="E1455" s="79">
        <f t="shared" si="331"/>
        <v>60</v>
      </c>
      <c r="F1455" s="79">
        <v>5</v>
      </c>
      <c r="G1455" s="79">
        <f t="shared" si="332"/>
        <v>25</v>
      </c>
      <c r="H1455" s="79">
        <f t="shared" si="333"/>
        <v>25</v>
      </c>
      <c r="I1455" s="80">
        <v>954</v>
      </c>
      <c r="J1455" s="80">
        <f>'Fator aplicado no salr'!$I$33*I1455</f>
        <v>843.35890276221915</v>
      </c>
      <c r="K1455" s="79">
        <f t="shared" si="334"/>
        <v>25</v>
      </c>
      <c r="L1455" s="92">
        <f t="shared" si="335"/>
        <v>0.23299863050389483</v>
      </c>
      <c r="M1455" s="79">
        <f t="shared" si="336"/>
        <v>56</v>
      </c>
      <c r="N1455" s="79">
        <f>VLOOKUP(D1455,'IBGE 2014'!$A$9:$I$120,3,0)/VLOOKUP(C1455,'IBGE 2014'!$A$9:$I$120,3,0)</f>
        <v>0.90846221870149746</v>
      </c>
      <c r="O1455" s="79">
        <f>VLOOKUP(D1455,'IBGE 2014'!$A$9:$I$120,6,0)</f>
        <v>12.276875927517381</v>
      </c>
      <c r="P1455" s="80">
        <f t="shared" si="337"/>
        <v>28490.750651048817</v>
      </c>
      <c r="Q1455" s="80">
        <f t="shared" si="338"/>
        <v>66660.75</v>
      </c>
      <c r="R1455" s="80">
        <f t="shared" si="339"/>
        <v>-38169.999348951183</v>
      </c>
      <c r="S1455" s="80">
        <f t="shared" si="340"/>
        <v>24</v>
      </c>
      <c r="T1455" s="80">
        <f t="shared" si="341"/>
        <v>0.24697854833412852</v>
      </c>
      <c r="U1455" s="80">
        <f>VLOOKUP(D1455,'IBGE 2014'!$A$9:$I$120,3,0)/VLOOKUP(C1455+1,'IBGE 2014'!$A$9:$I$120,3,0)</f>
        <v>0.91011921038327848</v>
      </c>
      <c r="V1455" s="80">
        <f t="shared" si="342"/>
        <v>30255.279404124864</v>
      </c>
      <c r="W1455" s="80">
        <f t="shared" si="343"/>
        <v>63994.319999999992</v>
      </c>
      <c r="X1455" s="80">
        <f t="shared" si="344"/>
        <v>-33739.040595875129</v>
      </c>
      <c r="Y1455" s="120"/>
    </row>
    <row r="1456" spans="1:25">
      <c r="A1456" s="77">
        <v>1444</v>
      </c>
      <c r="B1456" s="79">
        <v>1</v>
      </c>
      <c r="C1456" s="78">
        <v>46</v>
      </c>
      <c r="D1456" s="78">
        <f t="shared" si="330"/>
        <v>70</v>
      </c>
      <c r="E1456" s="79">
        <f t="shared" si="331"/>
        <v>65</v>
      </c>
      <c r="F1456" s="79">
        <v>5</v>
      </c>
      <c r="G1456" s="79">
        <f t="shared" si="332"/>
        <v>30</v>
      </c>
      <c r="H1456" s="79">
        <f t="shared" si="333"/>
        <v>24</v>
      </c>
      <c r="I1456" s="80">
        <v>3165.18</v>
      </c>
      <c r="J1456" s="80">
        <f>'Fator aplicado no salr'!$I$33*I1456</f>
        <v>2798.0951067556821</v>
      </c>
      <c r="K1456" s="79">
        <f t="shared" si="334"/>
        <v>24</v>
      </c>
      <c r="L1456" s="92">
        <f t="shared" si="335"/>
        <v>0.24697854833412852</v>
      </c>
      <c r="M1456" s="79">
        <f t="shared" si="336"/>
        <v>70</v>
      </c>
      <c r="N1456" s="79">
        <f>VLOOKUP(D1456,'IBGE 2014'!$A$9:$I$120,3,0)/VLOOKUP(C1456,'IBGE 2014'!$A$9:$I$120,3,0)</f>
        <v>0.77214104728714072</v>
      </c>
      <c r="O1456" s="79">
        <f>VLOOKUP(D1456,'IBGE 2014'!$A$9:$I$120,6,0)</f>
        <v>9.1340168195096396</v>
      </c>
      <c r="P1456" s="80">
        <f t="shared" si="337"/>
        <v>63361.216263662951</v>
      </c>
      <c r="Q1456" s="80">
        <f t="shared" si="338"/>
        <v>212320.27439999999</v>
      </c>
      <c r="R1456" s="80">
        <f t="shared" si="339"/>
        <v>-148959.05813633703</v>
      </c>
      <c r="S1456" s="80">
        <f t="shared" si="340"/>
        <v>23</v>
      </c>
      <c r="T1456" s="80">
        <f t="shared" si="341"/>
        <v>0.26179726123417624</v>
      </c>
      <c r="U1456" s="80">
        <f>VLOOKUP(D1456,'IBGE 2014'!$A$9:$I$120,3,0)/VLOOKUP(C1456+1,'IBGE 2014'!$A$9:$I$120,3,0)</f>
        <v>0.77529075218081067</v>
      </c>
      <c r="V1456" s="80">
        <f t="shared" si="342"/>
        <v>67436.858978112563</v>
      </c>
      <c r="W1456" s="80">
        <f t="shared" si="343"/>
        <v>203473.59629999998</v>
      </c>
      <c r="X1456" s="80">
        <f t="shared" si="344"/>
        <v>-136036.7373218874</v>
      </c>
      <c r="Y1456" s="120"/>
    </row>
    <row r="1457" spans="1:25">
      <c r="A1457" s="77">
        <v>1445</v>
      </c>
      <c r="B1457" s="79">
        <v>1</v>
      </c>
      <c r="C1457" s="78">
        <v>44</v>
      </c>
      <c r="D1457" s="78">
        <f t="shared" si="330"/>
        <v>70</v>
      </c>
      <c r="E1457" s="79">
        <f t="shared" si="331"/>
        <v>65</v>
      </c>
      <c r="F1457" s="79">
        <v>5</v>
      </c>
      <c r="G1457" s="79">
        <f t="shared" si="332"/>
        <v>30</v>
      </c>
      <c r="H1457" s="79">
        <f t="shared" si="333"/>
        <v>26</v>
      </c>
      <c r="I1457" s="80">
        <v>3165.18</v>
      </c>
      <c r="J1457" s="80">
        <f>'Fator aplicado no salr'!$I$33*I1457</f>
        <v>2798.0951067556821</v>
      </c>
      <c r="K1457" s="79">
        <f t="shared" si="334"/>
        <v>26</v>
      </c>
      <c r="L1457" s="92">
        <f t="shared" si="335"/>
        <v>0.21981002877725925</v>
      </c>
      <c r="M1457" s="79">
        <f t="shared" si="336"/>
        <v>70</v>
      </c>
      <c r="N1457" s="79">
        <f>VLOOKUP(D1457,'IBGE 2014'!$A$9:$I$120,3,0)/VLOOKUP(C1457,'IBGE 2014'!$A$9:$I$120,3,0)</f>
        <v>0.76654613465184984</v>
      </c>
      <c r="O1457" s="79">
        <f>VLOOKUP(D1457,'IBGE 2014'!$A$9:$I$120,6,0)</f>
        <v>9.1340168195096396</v>
      </c>
      <c r="P1457" s="80">
        <f t="shared" si="337"/>
        <v>55982.647424471441</v>
      </c>
      <c r="Q1457" s="80">
        <f t="shared" si="338"/>
        <v>230013.63059999997</v>
      </c>
      <c r="R1457" s="80">
        <f t="shared" si="339"/>
        <v>-174030.98317552853</v>
      </c>
      <c r="S1457" s="80">
        <f t="shared" si="340"/>
        <v>25</v>
      </c>
      <c r="T1457" s="80">
        <f t="shared" si="341"/>
        <v>0.23299863050389483</v>
      </c>
      <c r="U1457" s="80">
        <f>VLOOKUP(D1457,'IBGE 2014'!$A$9:$I$120,3,0)/VLOOKUP(C1457+1,'IBGE 2014'!$A$9:$I$120,3,0)</f>
        <v>0.76923238535789284</v>
      </c>
      <c r="V1457" s="80">
        <f t="shared" si="342"/>
        <v>59549.56039629216</v>
      </c>
      <c r="W1457" s="80">
        <f t="shared" si="343"/>
        <v>221166.95249999998</v>
      </c>
      <c r="X1457" s="80">
        <f t="shared" si="344"/>
        <v>-161617.39210370783</v>
      </c>
      <c r="Y1457" s="120"/>
    </row>
    <row r="1458" spans="1:25">
      <c r="A1458" s="77">
        <v>1446</v>
      </c>
      <c r="B1458" s="79">
        <v>1</v>
      </c>
      <c r="C1458" s="78">
        <v>28</v>
      </c>
      <c r="D1458" s="78">
        <f t="shared" si="330"/>
        <v>60</v>
      </c>
      <c r="E1458" s="79">
        <f t="shared" si="331"/>
        <v>65</v>
      </c>
      <c r="F1458" s="79">
        <v>5</v>
      </c>
      <c r="G1458" s="79">
        <f t="shared" si="332"/>
        <v>30</v>
      </c>
      <c r="H1458" s="79">
        <f t="shared" si="333"/>
        <v>32</v>
      </c>
      <c r="I1458" s="80">
        <v>1192.5</v>
      </c>
      <c r="J1458" s="80">
        <f>'Fator aplicado no salr'!$I$33*I1458</f>
        <v>1054.1986284527738</v>
      </c>
      <c r="K1458" s="79">
        <f t="shared" si="334"/>
        <v>32</v>
      </c>
      <c r="L1458" s="92">
        <f t="shared" si="335"/>
        <v>0.15495739668087741</v>
      </c>
      <c r="M1458" s="79">
        <f t="shared" si="336"/>
        <v>60</v>
      </c>
      <c r="N1458" s="79">
        <f>VLOOKUP(D1458,'IBGE 2014'!$A$9:$I$120,3,0)/VLOOKUP(C1458,'IBGE 2014'!$A$9:$I$120,3,0)</f>
        <v>0.87036035316906168</v>
      </c>
      <c r="O1458" s="79">
        <f>VLOOKUP(D1458,'IBGE 2014'!$A$9:$I$120,6,0)</f>
        <v>11.482229001501651</v>
      </c>
      <c r="P1458" s="80">
        <f t="shared" si="337"/>
        <v>21222.835830970944</v>
      </c>
      <c r="Q1458" s="80">
        <f t="shared" si="338"/>
        <v>106657.2</v>
      </c>
      <c r="R1458" s="80">
        <f t="shared" si="339"/>
        <v>-85434.364169029053</v>
      </c>
      <c r="S1458" s="80">
        <f t="shared" si="340"/>
        <v>31</v>
      </c>
      <c r="T1458" s="80">
        <f t="shared" si="341"/>
        <v>0.16425484048173006</v>
      </c>
      <c r="U1458" s="80">
        <f>VLOOKUP(D1458,'IBGE 2014'!$A$9:$I$120,3,0)/VLOOKUP(C1458+1,'IBGE 2014'!$A$9:$I$120,3,0)</f>
        <v>0.87181489555752378</v>
      </c>
      <c r="V1458" s="80">
        <f t="shared" si="342"/>
        <v>22533.80154117331</v>
      </c>
      <c r="W1458" s="80">
        <f t="shared" si="343"/>
        <v>103324.16249999999</v>
      </c>
      <c r="X1458" s="80">
        <f t="shared" si="344"/>
        <v>-80790.360958826685</v>
      </c>
      <c r="Y1458" s="120"/>
    </row>
    <row r="1459" spans="1:25">
      <c r="A1459" s="77">
        <v>1447</v>
      </c>
      <c r="B1459" s="79">
        <v>1</v>
      </c>
      <c r="C1459" s="78">
        <v>34</v>
      </c>
      <c r="D1459" s="78">
        <f t="shared" si="330"/>
        <v>64</v>
      </c>
      <c r="E1459" s="79">
        <f t="shared" si="331"/>
        <v>65</v>
      </c>
      <c r="F1459" s="79">
        <v>5</v>
      </c>
      <c r="G1459" s="79">
        <f t="shared" si="332"/>
        <v>30</v>
      </c>
      <c r="H1459" s="79">
        <f t="shared" si="333"/>
        <v>30</v>
      </c>
      <c r="I1459" s="80">
        <v>1192.5</v>
      </c>
      <c r="J1459" s="80">
        <f>'Fator aplicado no salr'!$I$33*I1459</f>
        <v>1054.1986284527738</v>
      </c>
      <c r="K1459" s="79">
        <f t="shared" si="334"/>
        <v>30</v>
      </c>
      <c r="L1459" s="92">
        <f t="shared" si="335"/>
        <v>0.1741101309106339</v>
      </c>
      <c r="M1459" s="79">
        <f t="shared" si="336"/>
        <v>64</v>
      </c>
      <c r="N1459" s="79">
        <f>VLOOKUP(D1459,'IBGE 2014'!$A$9:$I$120,3,0)/VLOOKUP(C1459,'IBGE 2014'!$A$9:$I$120,3,0)</f>
        <v>0.83683254098529347</v>
      </c>
      <c r="O1459" s="79">
        <f>VLOOKUP(D1459,'IBGE 2014'!$A$9:$I$120,6,0)</f>
        <v>10.595687644814832</v>
      </c>
      <c r="P1459" s="80">
        <f t="shared" si="337"/>
        <v>21157.168653952605</v>
      </c>
      <c r="Q1459" s="80">
        <f t="shared" si="338"/>
        <v>99991.125</v>
      </c>
      <c r="R1459" s="80">
        <f t="shared" si="339"/>
        <v>-78833.956346047402</v>
      </c>
      <c r="S1459" s="80">
        <f t="shared" si="340"/>
        <v>29</v>
      </c>
      <c r="T1459" s="80">
        <f t="shared" si="341"/>
        <v>0.18455673876527198</v>
      </c>
      <c r="U1459" s="80">
        <f>VLOOKUP(D1459,'IBGE 2014'!$A$9:$I$120,3,0)/VLOOKUP(C1459+1,'IBGE 2014'!$A$9:$I$120,3,0)</f>
        <v>0.83850448420531443</v>
      </c>
      <c r="V1459" s="80">
        <f t="shared" si="342"/>
        <v>22471.405825892114</v>
      </c>
      <c r="W1459" s="80">
        <f t="shared" si="343"/>
        <v>96658.087499999994</v>
      </c>
      <c r="X1459" s="80">
        <f t="shared" si="344"/>
        <v>-74186.68167410788</v>
      </c>
      <c r="Y1459" s="120"/>
    </row>
    <row r="1460" spans="1:25">
      <c r="A1460" s="77">
        <v>1448</v>
      </c>
      <c r="B1460" s="79">
        <v>1</v>
      </c>
      <c r="C1460" s="78">
        <v>50</v>
      </c>
      <c r="D1460" s="78">
        <f t="shared" si="330"/>
        <v>70</v>
      </c>
      <c r="E1460" s="79">
        <f t="shared" si="331"/>
        <v>65</v>
      </c>
      <c r="F1460" s="79">
        <v>5</v>
      </c>
      <c r="G1460" s="79">
        <f t="shared" si="332"/>
        <v>30</v>
      </c>
      <c r="H1460" s="79">
        <f t="shared" si="333"/>
        <v>20</v>
      </c>
      <c r="I1460" s="80">
        <v>4058.84</v>
      </c>
      <c r="J1460" s="80">
        <f>'Fator aplicado no salr'!$I$33*I1460</f>
        <v>3588.1120009301944</v>
      </c>
      <c r="K1460" s="79">
        <f t="shared" si="334"/>
        <v>20</v>
      </c>
      <c r="L1460" s="92">
        <f t="shared" si="335"/>
        <v>0.31180472688608379</v>
      </c>
      <c r="M1460" s="79">
        <f t="shared" si="336"/>
        <v>70</v>
      </c>
      <c r="N1460" s="79">
        <f>VLOOKUP(D1460,'IBGE 2014'!$A$9:$I$120,3,0)/VLOOKUP(C1460,'IBGE 2014'!$A$9:$I$120,3,0)</f>
        <v>0.78638304548291271</v>
      </c>
      <c r="O1460" s="79">
        <f>VLOOKUP(D1460,'IBGE 2014'!$A$9:$I$120,6,0)</f>
        <v>9.1340168195096396</v>
      </c>
      <c r="P1460" s="80">
        <f t="shared" si="337"/>
        <v>104469.13200411503</v>
      </c>
      <c r="Q1460" s="80">
        <f t="shared" si="338"/>
        <v>226889.15600000002</v>
      </c>
      <c r="R1460" s="80">
        <f t="shared" si="339"/>
        <v>-122420.02399588499</v>
      </c>
      <c r="S1460" s="80">
        <f t="shared" si="340"/>
        <v>19</v>
      </c>
      <c r="T1460" s="80">
        <f t="shared" si="341"/>
        <v>0.33051301049924886</v>
      </c>
      <c r="U1460" s="80">
        <f>VLOOKUP(D1460,'IBGE 2014'!$A$9:$I$120,3,0)/VLOOKUP(C1460+1,'IBGE 2014'!$A$9:$I$120,3,0)</f>
        <v>0.79070302512191992</v>
      </c>
      <c r="V1460" s="80">
        <f t="shared" si="342"/>
        <v>111345.61297185093</v>
      </c>
      <c r="W1460" s="80">
        <f t="shared" si="343"/>
        <v>215544.69820000001</v>
      </c>
      <c r="X1460" s="80">
        <f t="shared" si="344"/>
        <v>-104199.08522814908</v>
      </c>
      <c r="Y1460" s="120"/>
    </row>
    <row r="1461" spans="1:25">
      <c r="A1461" s="77">
        <v>1449</v>
      </c>
      <c r="B1461" s="79">
        <v>1</v>
      </c>
      <c r="C1461" s="78">
        <v>31</v>
      </c>
      <c r="D1461" s="78">
        <f t="shared" si="330"/>
        <v>61</v>
      </c>
      <c r="E1461" s="79">
        <f t="shared" si="331"/>
        <v>65</v>
      </c>
      <c r="F1461" s="79">
        <v>5</v>
      </c>
      <c r="G1461" s="79">
        <f t="shared" si="332"/>
        <v>30</v>
      </c>
      <c r="H1461" s="79">
        <f t="shared" si="333"/>
        <v>30</v>
      </c>
      <c r="I1461" s="80">
        <v>4220.24</v>
      </c>
      <c r="J1461" s="80">
        <f>'Fator aplicado no salr'!$I$33*I1461</f>
        <v>3730.7934756742425</v>
      </c>
      <c r="K1461" s="79">
        <f t="shared" si="334"/>
        <v>30</v>
      </c>
      <c r="L1461" s="92">
        <f t="shared" si="335"/>
        <v>0.1741101309106339</v>
      </c>
      <c r="M1461" s="79">
        <f t="shared" si="336"/>
        <v>61</v>
      </c>
      <c r="N1461" s="79">
        <f>VLOOKUP(D1461,'IBGE 2014'!$A$9:$I$120,3,0)/VLOOKUP(C1461,'IBGE 2014'!$A$9:$I$120,3,0)</f>
        <v>0.86514019417807453</v>
      </c>
      <c r="O1461" s="79">
        <f>VLOOKUP(D1461,'IBGE 2014'!$A$9:$I$120,6,0)</f>
        <v>11.26894206432668</v>
      </c>
      <c r="P1461" s="80">
        <f t="shared" si="337"/>
        <v>82326.232034835557</v>
      </c>
      <c r="Q1461" s="80">
        <f t="shared" si="338"/>
        <v>353867.12400000001</v>
      </c>
      <c r="R1461" s="80">
        <f t="shared" si="339"/>
        <v>-271540.89196516445</v>
      </c>
      <c r="S1461" s="80">
        <f t="shared" si="340"/>
        <v>29</v>
      </c>
      <c r="T1461" s="80">
        <f t="shared" si="341"/>
        <v>0.18455673876527198</v>
      </c>
      <c r="U1461" s="80">
        <f>VLOOKUP(D1461,'IBGE 2014'!$A$9:$I$120,3,0)/VLOOKUP(C1461+1,'IBGE 2014'!$A$9:$I$120,3,0)</f>
        <v>0.86671816855699424</v>
      </c>
      <c r="V1461" s="80">
        <f t="shared" si="342"/>
        <v>87424.974617545638</v>
      </c>
      <c r="W1461" s="80">
        <f t="shared" si="343"/>
        <v>342071.55319999997</v>
      </c>
      <c r="X1461" s="80">
        <f t="shared" si="344"/>
        <v>-254646.57858245433</v>
      </c>
      <c r="Y1461" s="120"/>
    </row>
    <row r="1462" spans="1:25">
      <c r="A1462" s="77">
        <v>1450</v>
      </c>
      <c r="B1462" s="79">
        <v>1</v>
      </c>
      <c r="C1462" s="78">
        <v>34</v>
      </c>
      <c r="D1462" s="78">
        <f t="shared" si="330"/>
        <v>64</v>
      </c>
      <c r="E1462" s="79">
        <f t="shared" si="331"/>
        <v>65</v>
      </c>
      <c r="F1462" s="79">
        <v>5</v>
      </c>
      <c r="G1462" s="79">
        <f t="shared" si="332"/>
        <v>30</v>
      </c>
      <c r="H1462" s="79">
        <f t="shared" si="333"/>
        <v>30</v>
      </c>
      <c r="I1462" s="80">
        <v>2678.28</v>
      </c>
      <c r="J1462" s="80">
        <f>'Fator aplicado no salr'!$I$33*I1462</f>
        <v>2367.6638177043988</v>
      </c>
      <c r="K1462" s="79">
        <f t="shared" si="334"/>
        <v>30</v>
      </c>
      <c r="L1462" s="92">
        <f t="shared" si="335"/>
        <v>0.1741101309106339</v>
      </c>
      <c r="M1462" s="79">
        <f t="shared" si="336"/>
        <v>64</v>
      </c>
      <c r="N1462" s="79">
        <f>VLOOKUP(D1462,'IBGE 2014'!$A$9:$I$120,3,0)/VLOOKUP(C1462,'IBGE 2014'!$A$9:$I$120,3,0)</f>
        <v>0.83683254098529347</v>
      </c>
      <c r="O1462" s="79">
        <f>VLOOKUP(D1462,'IBGE 2014'!$A$9:$I$120,6,0)</f>
        <v>10.595687644814832</v>
      </c>
      <c r="P1462" s="80">
        <f t="shared" si="337"/>
        <v>47517.670157239576</v>
      </c>
      <c r="Q1462" s="80">
        <f t="shared" si="338"/>
        <v>224573.77799999999</v>
      </c>
      <c r="R1462" s="80">
        <f t="shared" si="339"/>
        <v>-177056.10784276042</v>
      </c>
      <c r="S1462" s="80">
        <f t="shared" si="340"/>
        <v>29</v>
      </c>
      <c r="T1462" s="80">
        <f t="shared" si="341"/>
        <v>0.18455673876527198</v>
      </c>
      <c r="U1462" s="80">
        <f>VLOOKUP(D1462,'IBGE 2014'!$A$9:$I$120,3,0)/VLOOKUP(C1462+1,'IBGE 2014'!$A$9:$I$120,3,0)</f>
        <v>0.83850448420531443</v>
      </c>
      <c r="V1462" s="80">
        <f t="shared" si="342"/>
        <v>50469.364188989799</v>
      </c>
      <c r="W1462" s="80">
        <f t="shared" si="343"/>
        <v>217087.98540000001</v>
      </c>
      <c r="X1462" s="80">
        <f t="shared" si="344"/>
        <v>-166618.62121101021</v>
      </c>
      <c r="Y1462" s="120"/>
    </row>
    <row r="1463" spans="1:25">
      <c r="A1463" s="77">
        <v>1451</v>
      </c>
      <c r="B1463" s="79">
        <v>1</v>
      </c>
      <c r="C1463" s="78">
        <v>65</v>
      </c>
      <c r="D1463" s="78">
        <f t="shared" si="330"/>
        <v>70</v>
      </c>
      <c r="E1463" s="79">
        <f t="shared" si="331"/>
        <v>65</v>
      </c>
      <c r="F1463" s="79">
        <v>5</v>
      </c>
      <c r="G1463" s="79">
        <f t="shared" si="332"/>
        <v>30</v>
      </c>
      <c r="H1463" s="79">
        <f t="shared" si="333"/>
        <v>5</v>
      </c>
      <c r="I1463" s="80">
        <v>2856.82</v>
      </c>
      <c r="J1463" s="80">
        <f>'Fator aplicado no salr'!$I$33*I1463</f>
        <v>2525.4974639299403</v>
      </c>
      <c r="K1463" s="79">
        <f t="shared" si="334"/>
        <v>5</v>
      </c>
      <c r="L1463" s="92">
        <f t="shared" si="335"/>
        <v>0.74725817286605678</v>
      </c>
      <c r="M1463" s="79">
        <f t="shared" si="336"/>
        <v>70</v>
      </c>
      <c r="N1463" s="79">
        <f>VLOOKUP(D1463,'IBGE 2014'!$A$9:$I$120,3,0)/VLOOKUP(C1463,'IBGE 2014'!$A$9:$I$120,3,0)</f>
        <v>0.90694126620900062</v>
      </c>
      <c r="O1463" s="79">
        <f>VLOOKUP(D1463,'IBGE 2014'!$A$9:$I$120,6,0)</f>
        <v>9.1340168195096396</v>
      </c>
      <c r="P1463" s="80">
        <f t="shared" si="337"/>
        <v>203236.60550618358</v>
      </c>
      <c r="Q1463" s="80">
        <f t="shared" si="338"/>
        <v>39924.059500000003</v>
      </c>
      <c r="R1463" s="80">
        <f t="shared" si="339"/>
        <v>163312.54600618358</v>
      </c>
      <c r="S1463" s="80">
        <f t="shared" si="340"/>
        <v>4</v>
      </c>
      <c r="T1463" s="80">
        <f t="shared" si="341"/>
        <v>0.79209366323802022</v>
      </c>
      <c r="U1463" s="80">
        <f>VLOOKUP(D1463,'IBGE 2014'!$A$9:$I$120,3,0)/VLOOKUP(C1463+1,'IBGE 2014'!$A$9:$I$120,3,0)</f>
        <v>0.9219560196928005</v>
      </c>
      <c r="V1463" s="80">
        <f t="shared" si="342"/>
        <v>218997.33971823458</v>
      </c>
      <c r="W1463" s="80">
        <f t="shared" si="343"/>
        <v>31939.247600000002</v>
      </c>
      <c r="X1463" s="80">
        <f t="shared" si="344"/>
        <v>187058.09211823458</v>
      </c>
      <c r="Y1463" s="120"/>
    </row>
    <row r="1464" spans="1:25">
      <c r="A1464" s="77">
        <v>1452</v>
      </c>
      <c r="B1464" s="79">
        <v>1</v>
      </c>
      <c r="C1464" s="78">
        <v>40</v>
      </c>
      <c r="D1464" s="78">
        <f t="shared" si="330"/>
        <v>65</v>
      </c>
      <c r="E1464" s="79">
        <f t="shared" si="331"/>
        <v>65</v>
      </c>
      <c r="F1464" s="79">
        <v>5</v>
      </c>
      <c r="G1464" s="79">
        <f t="shared" si="332"/>
        <v>30</v>
      </c>
      <c r="H1464" s="79">
        <f t="shared" si="333"/>
        <v>25</v>
      </c>
      <c r="I1464" s="80">
        <v>4220.24</v>
      </c>
      <c r="J1464" s="80">
        <f>'Fator aplicado no salr'!$I$33*I1464</f>
        <v>3730.7934756742425</v>
      </c>
      <c r="K1464" s="79">
        <f t="shared" si="334"/>
        <v>25</v>
      </c>
      <c r="L1464" s="92">
        <f t="shared" si="335"/>
        <v>0.23299863050389483</v>
      </c>
      <c r="M1464" s="79">
        <f t="shared" si="336"/>
        <v>65</v>
      </c>
      <c r="N1464" s="79">
        <f>VLOOKUP(D1464,'IBGE 2014'!$A$9:$I$120,3,0)/VLOOKUP(C1464,'IBGE 2014'!$A$9:$I$120,3,0)</f>
        <v>0.83532461266945157</v>
      </c>
      <c r="O1464" s="79">
        <f>VLOOKUP(D1464,'IBGE 2014'!$A$9:$I$120,6,0)</f>
        <v>10.361611814973374</v>
      </c>
      <c r="P1464" s="80">
        <f t="shared" si="337"/>
        <v>97809.384335979645</v>
      </c>
      <c r="Q1464" s="80">
        <f t="shared" si="338"/>
        <v>294889.26999999996</v>
      </c>
      <c r="R1464" s="80">
        <f t="shared" si="339"/>
        <v>-197079.88566402032</v>
      </c>
      <c r="S1464" s="80">
        <f t="shared" si="340"/>
        <v>24</v>
      </c>
      <c r="T1464" s="80">
        <f t="shared" si="341"/>
        <v>0.24697854833412852</v>
      </c>
      <c r="U1464" s="80">
        <f>VLOOKUP(D1464,'IBGE 2014'!$A$9:$I$120,3,0)/VLOOKUP(C1464+1,'IBGE 2014'!$A$9:$I$120,3,0)</f>
        <v>0.83754716996263279</v>
      </c>
      <c r="V1464" s="80">
        <f t="shared" si="342"/>
        <v>103953.80443977441</v>
      </c>
      <c r="W1464" s="80">
        <f t="shared" si="343"/>
        <v>283093.69919999997</v>
      </c>
      <c r="X1464" s="80">
        <f t="shared" si="344"/>
        <v>-179139.89476022555</v>
      </c>
      <c r="Y1464" s="120"/>
    </row>
    <row r="1465" spans="1:25">
      <c r="A1465" s="77">
        <v>1453</v>
      </c>
      <c r="B1465" s="79">
        <v>2</v>
      </c>
      <c r="C1465" s="78">
        <v>35</v>
      </c>
      <c r="D1465" s="78">
        <f t="shared" si="330"/>
        <v>60</v>
      </c>
      <c r="E1465" s="79">
        <f t="shared" si="331"/>
        <v>60</v>
      </c>
      <c r="F1465" s="79">
        <v>5</v>
      </c>
      <c r="G1465" s="79">
        <f t="shared" si="332"/>
        <v>25</v>
      </c>
      <c r="H1465" s="79">
        <f t="shared" si="333"/>
        <v>25</v>
      </c>
      <c r="I1465" s="80">
        <v>1259.28</v>
      </c>
      <c r="J1465" s="80">
        <f>'Fator aplicado no salr'!$I$33*I1465</f>
        <v>1113.2337516461291</v>
      </c>
      <c r="K1465" s="79">
        <f t="shared" si="334"/>
        <v>25</v>
      </c>
      <c r="L1465" s="92">
        <f t="shared" si="335"/>
        <v>0.23299863050389483</v>
      </c>
      <c r="M1465" s="79">
        <f t="shared" si="336"/>
        <v>60</v>
      </c>
      <c r="N1465" s="79">
        <f>VLOOKUP(D1465,'IBGE 2014'!$A$9:$I$120,3,0)/VLOOKUP(C1465,'IBGE 2014'!$A$9:$I$120,3,0)</f>
        <v>0.88156029257512269</v>
      </c>
      <c r="O1465" s="79">
        <f>VLOOKUP(D1465,'IBGE 2014'!$A$9:$I$120,6,0)</f>
        <v>11.482229001501651</v>
      </c>
      <c r="P1465" s="80">
        <f t="shared" si="337"/>
        <v>34131.966466564743</v>
      </c>
      <c r="Q1465" s="80">
        <f t="shared" si="338"/>
        <v>87992.19</v>
      </c>
      <c r="R1465" s="80">
        <f t="shared" si="339"/>
        <v>-53860.223533435259</v>
      </c>
      <c r="S1465" s="80">
        <f t="shared" si="340"/>
        <v>24</v>
      </c>
      <c r="T1465" s="80">
        <f t="shared" si="341"/>
        <v>0.24697854833412852</v>
      </c>
      <c r="U1465" s="80">
        <f>VLOOKUP(D1465,'IBGE 2014'!$A$9:$I$120,3,0)/VLOOKUP(C1465+1,'IBGE 2014'!$A$9:$I$120,3,0)</f>
        <v>0.88338461970586457</v>
      </c>
      <c r="V1465" s="80">
        <f t="shared" si="342"/>
        <v>36254.756185231468</v>
      </c>
      <c r="W1465" s="80">
        <f t="shared" si="343"/>
        <v>84472.502399999998</v>
      </c>
      <c r="X1465" s="80">
        <f t="shared" si="344"/>
        <v>-48217.746214768529</v>
      </c>
      <c r="Y1465" s="120"/>
    </row>
    <row r="1466" spans="1:25">
      <c r="A1466" s="77">
        <v>1454</v>
      </c>
      <c r="B1466" s="79">
        <v>1</v>
      </c>
      <c r="C1466" s="78">
        <v>42</v>
      </c>
      <c r="D1466" s="78">
        <f t="shared" si="330"/>
        <v>70</v>
      </c>
      <c r="E1466" s="79">
        <f t="shared" si="331"/>
        <v>65</v>
      </c>
      <c r="F1466" s="79">
        <v>5</v>
      </c>
      <c r="G1466" s="79">
        <f t="shared" si="332"/>
        <v>30</v>
      </c>
      <c r="H1466" s="79">
        <f t="shared" si="333"/>
        <v>28</v>
      </c>
      <c r="I1466" s="80">
        <v>1259.28</v>
      </c>
      <c r="J1466" s="80">
        <f>'Fator aplicado no salr'!$I$33*I1466</f>
        <v>1113.2337516461291</v>
      </c>
      <c r="K1466" s="79">
        <f t="shared" si="334"/>
        <v>28</v>
      </c>
      <c r="L1466" s="92">
        <f t="shared" si="335"/>
        <v>0.19563014309118829</v>
      </c>
      <c r="M1466" s="79">
        <f t="shared" si="336"/>
        <v>70</v>
      </c>
      <c r="N1466" s="79">
        <f>VLOOKUP(D1466,'IBGE 2014'!$A$9:$I$120,3,0)/VLOOKUP(C1466,'IBGE 2014'!$A$9:$I$120,3,0)</f>
        <v>0.76175627933743351</v>
      </c>
      <c r="O1466" s="79">
        <f>VLOOKUP(D1466,'IBGE 2014'!$A$9:$I$120,6,0)</f>
        <v>9.1340168195096396</v>
      </c>
      <c r="P1466" s="80">
        <f t="shared" si="337"/>
        <v>19698.961882082192</v>
      </c>
      <c r="Q1466" s="80">
        <f t="shared" si="338"/>
        <v>98551.252800000002</v>
      </c>
      <c r="R1466" s="80">
        <f t="shared" si="339"/>
        <v>-78852.29091791781</v>
      </c>
      <c r="S1466" s="80">
        <f t="shared" si="340"/>
        <v>27</v>
      </c>
      <c r="T1466" s="80">
        <f t="shared" si="341"/>
        <v>0.20736795167665964</v>
      </c>
      <c r="U1466" s="80">
        <f>VLOOKUP(D1466,'IBGE 2014'!$A$9:$I$120,3,0)/VLOOKUP(C1466+1,'IBGE 2014'!$A$9:$I$120,3,0)</f>
        <v>0.764061720155367</v>
      </c>
      <c r="V1466" s="80">
        <f t="shared" si="342"/>
        <v>20944.095238479047</v>
      </c>
      <c r="W1466" s="80">
        <f t="shared" si="343"/>
        <v>95031.565200000012</v>
      </c>
      <c r="X1466" s="80">
        <f t="shared" si="344"/>
        <v>-74087.469961520968</v>
      </c>
      <c r="Y1466" s="120"/>
    </row>
    <row r="1467" spans="1:25">
      <c r="A1467" s="77">
        <v>1455</v>
      </c>
      <c r="B1467" s="79">
        <v>1</v>
      </c>
      <c r="C1467" s="78">
        <v>35</v>
      </c>
      <c r="D1467" s="78">
        <f t="shared" si="330"/>
        <v>65</v>
      </c>
      <c r="E1467" s="79">
        <f t="shared" si="331"/>
        <v>65</v>
      </c>
      <c r="F1467" s="79">
        <v>5</v>
      </c>
      <c r="G1467" s="79">
        <f t="shared" si="332"/>
        <v>30</v>
      </c>
      <c r="H1467" s="79">
        <f t="shared" si="333"/>
        <v>30</v>
      </c>
      <c r="I1467" s="80">
        <v>1001.7</v>
      </c>
      <c r="J1467" s="80">
        <f>'Fator aplicado no salr'!$I$33*I1467</f>
        <v>885.52684790033015</v>
      </c>
      <c r="K1467" s="79">
        <f t="shared" si="334"/>
        <v>30</v>
      </c>
      <c r="L1467" s="92">
        <f t="shared" si="335"/>
        <v>0.1741101309106339</v>
      </c>
      <c r="M1467" s="79">
        <f t="shared" si="336"/>
        <v>65</v>
      </c>
      <c r="N1467" s="79">
        <f>VLOOKUP(D1467,'IBGE 2014'!$A$9:$I$120,3,0)/VLOOKUP(C1467,'IBGE 2014'!$A$9:$I$120,3,0)</f>
        <v>0.82589717900171766</v>
      </c>
      <c r="O1467" s="79">
        <f>VLOOKUP(D1467,'IBGE 2014'!$A$9:$I$120,6,0)</f>
        <v>10.361611814973374</v>
      </c>
      <c r="P1467" s="80">
        <f t="shared" si="337"/>
        <v>17152.302522864149</v>
      </c>
      <c r="Q1467" s="80">
        <f t="shared" si="338"/>
        <v>83992.544999999998</v>
      </c>
      <c r="R1467" s="80">
        <f t="shared" si="339"/>
        <v>-66840.242477135849</v>
      </c>
      <c r="S1467" s="80">
        <f t="shared" si="340"/>
        <v>29</v>
      </c>
      <c r="T1467" s="80">
        <f t="shared" si="341"/>
        <v>0.18455673876527198</v>
      </c>
      <c r="U1467" s="80">
        <f>VLOOKUP(D1467,'IBGE 2014'!$A$9:$I$120,3,0)/VLOOKUP(C1467+1,'IBGE 2014'!$A$9:$I$120,3,0)</f>
        <v>0.82760631522705153</v>
      </c>
      <c r="V1467" s="80">
        <f t="shared" si="342"/>
        <v>18219.065889184258</v>
      </c>
      <c r="W1467" s="80">
        <f t="shared" si="343"/>
        <v>81192.7935</v>
      </c>
      <c r="X1467" s="80">
        <f t="shared" si="344"/>
        <v>-62973.727610815738</v>
      </c>
      <c r="Y1467" s="120"/>
    </row>
    <row r="1468" spans="1:25">
      <c r="A1468" s="77">
        <v>1456</v>
      </c>
      <c r="B1468" s="79">
        <v>1</v>
      </c>
      <c r="C1468" s="78">
        <v>35</v>
      </c>
      <c r="D1468" s="78">
        <f t="shared" si="330"/>
        <v>65</v>
      </c>
      <c r="E1468" s="79">
        <f t="shared" si="331"/>
        <v>65</v>
      </c>
      <c r="F1468" s="79">
        <v>5</v>
      </c>
      <c r="G1468" s="79">
        <f t="shared" si="332"/>
        <v>30</v>
      </c>
      <c r="H1468" s="79">
        <f t="shared" si="333"/>
        <v>30</v>
      </c>
      <c r="I1468" s="80">
        <v>1259.28</v>
      </c>
      <c r="J1468" s="80">
        <f>'Fator aplicado no salr'!$I$33*I1468</f>
        <v>1113.2337516461291</v>
      </c>
      <c r="K1468" s="79">
        <f t="shared" si="334"/>
        <v>30</v>
      </c>
      <c r="L1468" s="92">
        <f t="shared" si="335"/>
        <v>0.1741101309106339</v>
      </c>
      <c r="M1468" s="79">
        <f t="shared" si="336"/>
        <v>65</v>
      </c>
      <c r="N1468" s="79">
        <f>VLOOKUP(D1468,'IBGE 2014'!$A$9:$I$120,3,0)/VLOOKUP(C1468,'IBGE 2014'!$A$9:$I$120,3,0)</f>
        <v>0.82589717900171766</v>
      </c>
      <c r="O1468" s="79">
        <f>VLOOKUP(D1468,'IBGE 2014'!$A$9:$I$120,6,0)</f>
        <v>10.361611814973374</v>
      </c>
      <c r="P1468" s="80">
        <f t="shared" si="337"/>
        <v>21562.894600172072</v>
      </c>
      <c r="Q1468" s="80">
        <f t="shared" si="338"/>
        <v>105590.62800000001</v>
      </c>
      <c r="R1468" s="80">
        <f t="shared" si="339"/>
        <v>-84027.733399827936</v>
      </c>
      <c r="S1468" s="80">
        <f t="shared" si="340"/>
        <v>29</v>
      </c>
      <c r="T1468" s="80">
        <f t="shared" si="341"/>
        <v>0.18455673876527198</v>
      </c>
      <c r="U1468" s="80">
        <f>VLOOKUP(D1468,'IBGE 2014'!$A$9:$I$120,3,0)/VLOOKUP(C1468+1,'IBGE 2014'!$A$9:$I$120,3,0)</f>
        <v>0.82760631522705153</v>
      </c>
      <c r="V1468" s="80">
        <f t="shared" si="342"/>
        <v>22903.968546403063</v>
      </c>
      <c r="W1468" s="80">
        <f t="shared" si="343"/>
        <v>102070.94040000001</v>
      </c>
      <c r="X1468" s="80">
        <f t="shared" si="344"/>
        <v>-79166.971853596944</v>
      </c>
      <c r="Y1468" s="120"/>
    </row>
    <row r="1469" spans="1:25">
      <c r="A1469" s="77">
        <v>1457</v>
      </c>
      <c r="B1469" s="79">
        <v>1</v>
      </c>
      <c r="C1469" s="78">
        <v>33</v>
      </c>
      <c r="D1469" s="78">
        <f t="shared" si="330"/>
        <v>63</v>
      </c>
      <c r="E1469" s="79">
        <f t="shared" si="331"/>
        <v>65</v>
      </c>
      <c r="F1469" s="79">
        <v>5</v>
      </c>
      <c r="G1469" s="79">
        <f t="shared" si="332"/>
        <v>30</v>
      </c>
      <c r="H1469" s="79">
        <f t="shared" si="333"/>
        <v>30</v>
      </c>
      <c r="I1469" s="80">
        <v>1259.28</v>
      </c>
      <c r="J1469" s="80">
        <f>'Fator aplicado no salr'!$I$33*I1469</f>
        <v>1113.2337516461291</v>
      </c>
      <c r="K1469" s="79">
        <f t="shared" si="334"/>
        <v>30</v>
      </c>
      <c r="L1469" s="92">
        <f t="shared" si="335"/>
        <v>0.1741101309106339</v>
      </c>
      <c r="M1469" s="79">
        <f t="shared" si="336"/>
        <v>63</v>
      </c>
      <c r="N1469" s="79">
        <f>VLOOKUP(D1469,'IBGE 2014'!$A$9:$I$120,3,0)/VLOOKUP(C1469,'IBGE 2014'!$A$9:$I$120,3,0)</f>
        <v>0.84697066536744614</v>
      </c>
      <c r="O1469" s="79">
        <f>VLOOKUP(D1469,'IBGE 2014'!$A$9:$I$120,6,0)</f>
        <v>10.825249101319233</v>
      </c>
      <c r="P1469" s="80">
        <f t="shared" si="337"/>
        <v>23102.55575674252</v>
      </c>
      <c r="Q1469" s="80">
        <f t="shared" si="338"/>
        <v>105590.62800000001</v>
      </c>
      <c r="R1469" s="80">
        <f t="shared" si="339"/>
        <v>-82488.072243257484</v>
      </c>
      <c r="S1469" s="80">
        <f t="shared" si="340"/>
        <v>29</v>
      </c>
      <c r="T1469" s="80">
        <f t="shared" si="341"/>
        <v>0.18455673876527198</v>
      </c>
      <c r="U1469" s="80">
        <f>VLOOKUP(D1469,'IBGE 2014'!$A$9:$I$120,3,0)/VLOOKUP(C1469+1,'IBGE 2014'!$A$9:$I$120,3,0)</f>
        <v>0.84861078160723036</v>
      </c>
      <c r="V1469" s="80">
        <f t="shared" si="342"/>
        <v>24536.130259847225</v>
      </c>
      <c r="W1469" s="80">
        <f t="shared" si="343"/>
        <v>102070.94040000001</v>
      </c>
      <c r="X1469" s="80">
        <f t="shared" si="344"/>
        <v>-77534.810140152782</v>
      </c>
      <c r="Y1469" s="120"/>
    </row>
    <row r="1470" spans="1:25">
      <c r="A1470" s="77">
        <v>1458</v>
      </c>
      <c r="B1470" s="79">
        <v>1</v>
      </c>
      <c r="C1470" s="78">
        <v>43</v>
      </c>
      <c r="D1470" s="78">
        <f t="shared" si="330"/>
        <v>70</v>
      </c>
      <c r="E1470" s="79">
        <f t="shared" si="331"/>
        <v>65</v>
      </c>
      <c r="F1470" s="79">
        <v>5</v>
      </c>
      <c r="G1470" s="79">
        <f t="shared" si="332"/>
        <v>30</v>
      </c>
      <c r="H1470" s="79">
        <f t="shared" si="333"/>
        <v>27</v>
      </c>
      <c r="I1470" s="80">
        <v>954</v>
      </c>
      <c r="J1470" s="80">
        <f>'Fator aplicado no salr'!$I$33*I1470</f>
        <v>843.35890276221915</v>
      </c>
      <c r="K1470" s="79">
        <f t="shared" si="334"/>
        <v>27</v>
      </c>
      <c r="L1470" s="92">
        <f t="shared" si="335"/>
        <v>0.20736795167665964</v>
      </c>
      <c r="M1470" s="79">
        <f t="shared" si="336"/>
        <v>70</v>
      </c>
      <c r="N1470" s="79">
        <f>VLOOKUP(D1470,'IBGE 2014'!$A$9:$I$120,3,0)/VLOOKUP(C1470,'IBGE 2014'!$A$9:$I$120,3,0)</f>
        <v>0.764061720155367</v>
      </c>
      <c r="O1470" s="79">
        <f>VLOOKUP(D1470,'IBGE 2014'!$A$9:$I$120,6,0)</f>
        <v>9.1340168195096396</v>
      </c>
      <c r="P1470" s="80">
        <f t="shared" si="337"/>
        <v>15866.738817029582</v>
      </c>
      <c r="Q1470" s="80">
        <f t="shared" si="338"/>
        <v>71993.61</v>
      </c>
      <c r="R1470" s="80">
        <f t="shared" si="339"/>
        <v>-56126.871182970419</v>
      </c>
      <c r="S1470" s="80">
        <f t="shared" si="340"/>
        <v>26</v>
      </c>
      <c r="T1470" s="80">
        <f t="shared" si="341"/>
        <v>0.21981002877725925</v>
      </c>
      <c r="U1470" s="80">
        <f>VLOOKUP(D1470,'IBGE 2014'!$A$9:$I$120,3,0)/VLOOKUP(C1470+1,'IBGE 2014'!$A$9:$I$120,3,0)</f>
        <v>0.76654613465184984</v>
      </c>
      <c r="V1470" s="80">
        <f t="shared" si="342"/>
        <v>16873.430782118478</v>
      </c>
      <c r="W1470" s="80">
        <f t="shared" si="343"/>
        <v>69327.179999999993</v>
      </c>
      <c r="X1470" s="80">
        <f t="shared" si="344"/>
        <v>-52453.749217881516</v>
      </c>
      <c r="Y1470" s="120"/>
    </row>
    <row r="1471" spans="1:25">
      <c r="A1471" s="77">
        <v>1459</v>
      </c>
      <c r="B1471" s="79">
        <v>1</v>
      </c>
      <c r="C1471" s="78">
        <v>42</v>
      </c>
      <c r="D1471" s="78">
        <f t="shared" si="330"/>
        <v>70</v>
      </c>
      <c r="E1471" s="79">
        <f t="shared" si="331"/>
        <v>65</v>
      </c>
      <c r="F1471" s="79">
        <v>5</v>
      </c>
      <c r="G1471" s="79">
        <f t="shared" si="332"/>
        <v>30</v>
      </c>
      <c r="H1471" s="79">
        <f t="shared" si="333"/>
        <v>28</v>
      </c>
      <c r="I1471" s="80">
        <v>954</v>
      </c>
      <c r="J1471" s="80">
        <f>'Fator aplicado no salr'!$I$33*I1471</f>
        <v>843.35890276221915</v>
      </c>
      <c r="K1471" s="79">
        <f t="shared" si="334"/>
        <v>28</v>
      </c>
      <c r="L1471" s="92">
        <f t="shared" si="335"/>
        <v>0.19563014309118829</v>
      </c>
      <c r="M1471" s="79">
        <f t="shared" si="336"/>
        <v>70</v>
      </c>
      <c r="N1471" s="79">
        <f>VLOOKUP(D1471,'IBGE 2014'!$A$9:$I$120,3,0)/VLOOKUP(C1471,'IBGE 2014'!$A$9:$I$120,3,0)</f>
        <v>0.76175627933743351</v>
      </c>
      <c r="O1471" s="79">
        <f>VLOOKUP(D1471,'IBGE 2014'!$A$9:$I$120,6,0)</f>
        <v>9.1340168195096396</v>
      </c>
      <c r="P1471" s="80">
        <f t="shared" si="337"/>
        <v>14923.45597127439</v>
      </c>
      <c r="Q1471" s="80">
        <f t="shared" si="338"/>
        <v>74660.039999999994</v>
      </c>
      <c r="R1471" s="80">
        <f t="shared" si="339"/>
        <v>-59736.5840287256</v>
      </c>
      <c r="S1471" s="80">
        <f t="shared" si="340"/>
        <v>27</v>
      </c>
      <c r="T1471" s="80">
        <f t="shared" si="341"/>
        <v>0.20736795167665964</v>
      </c>
      <c r="U1471" s="80">
        <f>VLOOKUP(D1471,'IBGE 2014'!$A$9:$I$120,3,0)/VLOOKUP(C1471+1,'IBGE 2014'!$A$9:$I$120,3,0)</f>
        <v>0.764061720155367</v>
      </c>
      <c r="V1471" s="80">
        <f t="shared" si="342"/>
        <v>15866.738817029582</v>
      </c>
      <c r="W1471" s="80">
        <f t="shared" si="343"/>
        <v>71993.61</v>
      </c>
      <c r="X1471" s="80">
        <f t="shared" si="344"/>
        <v>-56126.871182970419</v>
      </c>
      <c r="Y1471" s="120"/>
    </row>
    <row r="1472" spans="1:25">
      <c r="A1472" s="77">
        <v>1460</v>
      </c>
      <c r="B1472" s="79">
        <v>1</v>
      </c>
      <c r="C1472" s="78">
        <v>38</v>
      </c>
      <c r="D1472" s="78">
        <f t="shared" si="330"/>
        <v>65</v>
      </c>
      <c r="E1472" s="79">
        <f t="shared" si="331"/>
        <v>65</v>
      </c>
      <c r="F1472" s="79">
        <v>5</v>
      </c>
      <c r="G1472" s="79">
        <f t="shared" si="332"/>
        <v>30</v>
      </c>
      <c r="H1472" s="79">
        <f t="shared" si="333"/>
        <v>27</v>
      </c>
      <c r="I1472" s="80">
        <v>1364.22</v>
      </c>
      <c r="J1472" s="80">
        <f>'Fator aplicado no salr'!$I$33*I1472</f>
        <v>1206.0032309499734</v>
      </c>
      <c r="K1472" s="79">
        <f t="shared" si="334"/>
        <v>27</v>
      </c>
      <c r="L1472" s="92">
        <f t="shared" si="335"/>
        <v>0.20736795167665964</v>
      </c>
      <c r="M1472" s="79">
        <f t="shared" si="336"/>
        <v>65</v>
      </c>
      <c r="N1472" s="79">
        <f>VLOOKUP(D1472,'IBGE 2014'!$A$9:$I$120,3,0)/VLOOKUP(C1472,'IBGE 2014'!$A$9:$I$120,3,0)</f>
        <v>0.83126079529714858</v>
      </c>
      <c r="O1472" s="79">
        <f>VLOOKUP(D1472,'IBGE 2014'!$A$9:$I$120,6,0)</f>
        <v>10.361611814973374</v>
      </c>
      <c r="P1472" s="80">
        <f t="shared" si="337"/>
        <v>28002.582009022408</v>
      </c>
      <c r="Q1472" s="80">
        <f t="shared" si="338"/>
        <v>102950.86230000001</v>
      </c>
      <c r="R1472" s="80">
        <f t="shared" si="339"/>
        <v>-74948.280290977593</v>
      </c>
      <c r="S1472" s="80">
        <f t="shared" si="340"/>
        <v>26</v>
      </c>
      <c r="T1472" s="80">
        <f t="shared" si="341"/>
        <v>0.21981002877725925</v>
      </c>
      <c r="U1472" s="80">
        <f>VLOOKUP(D1472,'IBGE 2014'!$A$9:$I$120,3,0)/VLOOKUP(C1472+1,'IBGE 2014'!$A$9:$I$120,3,0)</f>
        <v>0.83323375827918489</v>
      </c>
      <c r="V1472" s="80">
        <f t="shared" si="342"/>
        <v>29753.187673179811</v>
      </c>
      <c r="W1472" s="80">
        <f t="shared" si="343"/>
        <v>99137.867400000003</v>
      </c>
      <c r="X1472" s="80">
        <f t="shared" si="344"/>
        <v>-69384.679726820192</v>
      </c>
      <c r="Y1472" s="120"/>
    </row>
    <row r="1473" spans="1:25">
      <c r="A1473" s="77">
        <v>1461</v>
      </c>
      <c r="B1473" s="79">
        <v>1</v>
      </c>
      <c r="C1473" s="78">
        <v>34</v>
      </c>
      <c r="D1473" s="78">
        <f t="shared" si="330"/>
        <v>64</v>
      </c>
      <c r="E1473" s="79">
        <f t="shared" si="331"/>
        <v>65</v>
      </c>
      <c r="F1473" s="79">
        <v>5</v>
      </c>
      <c r="G1473" s="79">
        <f t="shared" si="332"/>
        <v>30</v>
      </c>
      <c r="H1473" s="79">
        <f t="shared" si="333"/>
        <v>30</v>
      </c>
      <c r="I1473" s="80">
        <v>1269.77</v>
      </c>
      <c r="J1473" s="80">
        <f>'Fator aplicado no salr'!$I$33*I1473</f>
        <v>1122.5071634804854</v>
      </c>
      <c r="K1473" s="79">
        <f t="shared" si="334"/>
        <v>30</v>
      </c>
      <c r="L1473" s="92">
        <f t="shared" si="335"/>
        <v>0.1741101309106339</v>
      </c>
      <c r="M1473" s="79">
        <f t="shared" si="336"/>
        <v>64</v>
      </c>
      <c r="N1473" s="79">
        <f>VLOOKUP(D1473,'IBGE 2014'!$A$9:$I$120,3,0)/VLOOKUP(C1473,'IBGE 2014'!$A$9:$I$120,3,0)</f>
        <v>0.83683254098529347</v>
      </c>
      <c r="O1473" s="79">
        <f>VLOOKUP(D1473,'IBGE 2014'!$A$9:$I$120,6,0)</f>
        <v>10.595687644814832</v>
      </c>
      <c r="P1473" s="80">
        <f t="shared" si="337"/>
        <v>22528.082215286711</v>
      </c>
      <c r="Q1473" s="80">
        <f t="shared" si="338"/>
        <v>106470.21449999999</v>
      </c>
      <c r="R1473" s="80">
        <f t="shared" si="339"/>
        <v>-83942.132284713269</v>
      </c>
      <c r="S1473" s="80">
        <f t="shared" si="340"/>
        <v>29</v>
      </c>
      <c r="T1473" s="80">
        <f t="shared" si="341"/>
        <v>0.18455673876527198</v>
      </c>
      <c r="U1473" s="80">
        <f>VLOOKUP(D1473,'IBGE 2014'!$A$9:$I$120,3,0)/VLOOKUP(C1473+1,'IBGE 2014'!$A$9:$I$120,3,0)</f>
        <v>0.83850448420531443</v>
      </c>
      <c r="V1473" s="80">
        <f t="shared" si="342"/>
        <v>23927.477547625185</v>
      </c>
      <c r="W1473" s="80">
        <f t="shared" si="343"/>
        <v>102921.20734999998</v>
      </c>
      <c r="X1473" s="80">
        <f t="shared" si="344"/>
        <v>-78993.729802374801</v>
      </c>
      <c r="Y1473" s="120"/>
    </row>
    <row r="1474" spans="1:25">
      <c r="A1474" s="77">
        <v>1462</v>
      </c>
      <c r="B1474" s="79">
        <v>1</v>
      </c>
      <c r="C1474" s="78">
        <v>41</v>
      </c>
      <c r="D1474" s="78">
        <f t="shared" si="330"/>
        <v>70</v>
      </c>
      <c r="E1474" s="79">
        <f t="shared" si="331"/>
        <v>65</v>
      </c>
      <c r="F1474" s="79">
        <v>5</v>
      </c>
      <c r="G1474" s="79">
        <f t="shared" si="332"/>
        <v>30</v>
      </c>
      <c r="H1474" s="79">
        <f t="shared" si="333"/>
        <v>29</v>
      </c>
      <c r="I1474" s="80">
        <v>1364.22</v>
      </c>
      <c r="J1474" s="80">
        <f>'Fator aplicado no salr'!$I$33*I1474</f>
        <v>1206.0032309499734</v>
      </c>
      <c r="K1474" s="79">
        <f t="shared" si="334"/>
        <v>29</v>
      </c>
      <c r="L1474" s="92">
        <f t="shared" si="335"/>
        <v>0.18455673876527198</v>
      </c>
      <c r="M1474" s="79">
        <f t="shared" si="336"/>
        <v>70</v>
      </c>
      <c r="N1474" s="79">
        <f>VLOOKUP(D1474,'IBGE 2014'!$A$9:$I$120,3,0)/VLOOKUP(C1474,'IBGE 2014'!$A$9:$I$120,3,0)</f>
        <v>0.75960609083567521</v>
      </c>
      <c r="O1474" s="79">
        <f>VLOOKUP(D1474,'IBGE 2014'!$A$9:$I$120,6,0)</f>
        <v>9.1340168195096396</v>
      </c>
      <c r="P1474" s="80">
        <f t="shared" si="337"/>
        <v>20075.759129965707</v>
      </c>
      <c r="Q1474" s="80">
        <f t="shared" si="338"/>
        <v>110576.8521</v>
      </c>
      <c r="R1474" s="80">
        <f t="shared" si="339"/>
        <v>-90501.092970034297</v>
      </c>
      <c r="S1474" s="80">
        <f t="shared" si="340"/>
        <v>28</v>
      </c>
      <c r="T1474" s="80">
        <f t="shared" si="341"/>
        <v>0.19563014309118829</v>
      </c>
      <c r="U1474" s="80">
        <f>VLOOKUP(D1474,'IBGE 2014'!$A$9:$I$120,3,0)/VLOOKUP(C1474+1,'IBGE 2014'!$A$9:$I$120,3,0)</f>
        <v>0.76175627933743351</v>
      </c>
      <c r="V1474" s="80">
        <f t="shared" si="342"/>
        <v>21340.542038922376</v>
      </c>
      <c r="W1474" s="80">
        <f t="shared" si="343"/>
        <v>106763.8572</v>
      </c>
      <c r="X1474" s="80">
        <f t="shared" si="344"/>
        <v>-85423.315161077626</v>
      </c>
      <c r="Y1474" s="120"/>
    </row>
    <row r="1475" spans="1:25">
      <c r="A1475" s="77">
        <v>1463</v>
      </c>
      <c r="B1475" s="79">
        <v>2</v>
      </c>
      <c r="C1475" s="78">
        <v>36</v>
      </c>
      <c r="D1475" s="78">
        <f t="shared" si="330"/>
        <v>60</v>
      </c>
      <c r="E1475" s="79">
        <f t="shared" si="331"/>
        <v>60</v>
      </c>
      <c r="F1475" s="79">
        <v>5</v>
      </c>
      <c r="G1475" s="79">
        <f t="shared" si="332"/>
        <v>25</v>
      </c>
      <c r="H1475" s="79">
        <f t="shared" si="333"/>
        <v>24</v>
      </c>
      <c r="I1475" s="80">
        <v>1335.6</v>
      </c>
      <c r="J1475" s="80">
        <f>'Fator aplicado no salr'!$I$33*I1475</f>
        <v>1180.7024638671066</v>
      </c>
      <c r="K1475" s="79">
        <f t="shared" si="334"/>
        <v>24</v>
      </c>
      <c r="L1475" s="92">
        <f t="shared" si="335"/>
        <v>0.24697854833412852</v>
      </c>
      <c r="M1475" s="79">
        <f t="shared" si="336"/>
        <v>60</v>
      </c>
      <c r="N1475" s="79">
        <f>VLOOKUP(D1475,'IBGE 2014'!$A$9:$I$120,3,0)/VLOOKUP(C1475,'IBGE 2014'!$A$9:$I$120,3,0)</f>
        <v>0.88338461970586457</v>
      </c>
      <c r="O1475" s="79">
        <f>VLOOKUP(D1475,'IBGE 2014'!$A$9:$I$120,6,0)</f>
        <v>11.482229001501651</v>
      </c>
      <c r="P1475" s="80">
        <f t="shared" si="337"/>
        <v>38452.014135851561</v>
      </c>
      <c r="Q1475" s="80">
        <f t="shared" si="338"/>
        <v>89592.047999999995</v>
      </c>
      <c r="R1475" s="80">
        <f t="shared" si="339"/>
        <v>-51140.033864148434</v>
      </c>
      <c r="S1475" s="80">
        <f t="shared" si="340"/>
        <v>23</v>
      </c>
      <c r="T1475" s="80">
        <f t="shared" si="341"/>
        <v>0.26179726123417624</v>
      </c>
      <c r="U1475" s="80">
        <f>VLOOKUP(D1475,'IBGE 2014'!$A$9:$I$120,3,0)/VLOOKUP(C1475+1,'IBGE 2014'!$A$9:$I$120,3,0)</f>
        <v>0.88528843686496339</v>
      </c>
      <c r="V1475" s="80">
        <f t="shared" si="342"/>
        <v>40846.976609090496</v>
      </c>
      <c r="W1475" s="80">
        <f t="shared" si="343"/>
        <v>85859.046000000002</v>
      </c>
      <c r="X1475" s="80">
        <f t="shared" si="344"/>
        <v>-45012.069390909506</v>
      </c>
      <c r="Y1475" s="120"/>
    </row>
    <row r="1476" spans="1:25">
      <c r="A1476" s="77">
        <v>1464</v>
      </c>
      <c r="B1476" s="79">
        <v>1</v>
      </c>
      <c r="C1476" s="78">
        <v>37</v>
      </c>
      <c r="D1476" s="78">
        <f t="shared" si="330"/>
        <v>65</v>
      </c>
      <c r="E1476" s="79">
        <f t="shared" si="331"/>
        <v>65</v>
      </c>
      <c r="F1476" s="79">
        <v>5</v>
      </c>
      <c r="G1476" s="79">
        <f t="shared" si="332"/>
        <v>30</v>
      </c>
      <c r="H1476" s="79">
        <f t="shared" si="333"/>
        <v>28</v>
      </c>
      <c r="I1476" s="80">
        <v>1163.8800000000001</v>
      </c>
      <c r="J1476" s="80">
        <f>'Fator aplicado no salr'!$I$33*I1476</f>
        <v>1028.8978613699073</v>
      </c>
      <c r="K1476" s="79">
        <f t="shared" si="334"/>
        <v>28</v>
      </c>
      <c r="L1476" s="92">
        <f t="shared" si="335"/>
        <v>0.19563014309118829</v>
      </c>
      <c r="M1476" s="79">
        <f t="shared" si="336"/>
        <v>65</v>
      </c>
      <c r="N1476" s="79">
        <f>VLOOKUP(D1476,'IBGE 2014'!$A$9:$I$120,3,0)/VLOOKUP(C1476,'IBGE 2014'!$A$9:$I$120,3,0)</f>
        <v>0.82938992235441167</v>
      </c>
      <c r="O1476" s="79">
        <f>VLOOKUP(D1476,'IBGE 2014'!$A$9:$I$120,6,0)</f>
        <v>10.361611814973374</v>
      </c>
      <c r="P1476" s="80">
        <f t="shared" si="337"/>
        <v>22487.307645182362</v>
      </c>
      <c r="Q1476" s="80">
        <f t="shared" si="338"/>
        <v>91085.248800000001</v>
      </c>
      <c r="R1476" s="80">
        <f t="shared" si="339"/>
        <v>-68597.941154817643</v>
      </c>
      <c r="S1476" s="80">
        <f t="shared" si="340"/>
        <v>27</v>
      </c>
      <c r="T1476" s="80">
        <f t="shared" si="341"/>
        <v>0.20736795167665964</v>
      </c>
      <c r="U1476" s="80">
        <f>VLOOKUP(D1476,'IBGE 2014'!$A$9:$I$120,3,0)/VLOOKUP(C1476+1,'IBGE 2014'!$A$9:$I$120,3,0)</f>
        <v>0.83126079529714858</v>
      </c>
      <c r="V1476" s="80">
        <f t="shared" si="342"/>
        <v>23890.314720984155</v>
      </c>
      <c r="W1476" s="80">
        <f t="shared" si="343"/>
        <v>87832.204200000007</v>
      </c>
      <c r="X1476" s="80">
        <f t="shared" si="344"/>
        <v>-63941.889479015852</v>
      </c>
      <c r="Y1476" s="120"/>
    </row>
    <row r="1477" spans="1:25">
      <c r="A1477" s="77">
        <v>1465</v>
      </c>
      <c r="B1477" s="79">
        <v>1</v>
      </c>
      <c r="C1477" s="78">
        <v>37</v>
      </c>
      <c r="D1477" s="78">
        <f t="shared" si="330"/>
        <v>65</v>
      </c>
      <c r="E1477" s="79">
        <f t="shared" si="331"/>
        <v>65</v>
      </c>
      <c r="F1477" s="79">
        <v>5</v>
      </c>
      <c r="G1477" s="79">
        <f t="shared" si="332"/>
        <v>30</v>
      </c>
      <c r="H1477" s="79">
        <f t="shared" si="333"/>
        <v>28</v>
      </c>
      <c r="I1477" s="80">
        <v>1259.28</v>
      </c>
      <c r="J1477" s="80">
        <f>'Fator aplicado no salr'!$I$33*I1477</f>
        <v>1113.2337516461291</v>
      </c>
      <c r="K1477" s="79">
        <f t="shared" si="334"/>
        <v>28</v>
      </c>
      <c r="L1477" s="92">
        <f t="shared" si="335"/>
        <v>0.19563014309118829</v>
      </c>
      <c r="M1477" s="79">
        <f t="shared" si="336"/>
        <v>65</v>
      </c>
      <c r="N1477" s="79">
        <f>VLOOKUP(D1477,'IBGE 2014'!$A$9:$I$120,3,0)/VLOOKUP(C1477,'IBGE 2014'!$A$9:$I$120,3,0)</f>
        <v>0.82938992235441167</v>
      </c>
      <c r="O1477" s="79">
        <f>VLOOKUP(D1477,'IBGE 2014'!$A$9:$I$120,6,0)</f>
        <v>10.361611814973374</v>
      </c>
      <c r="P1477" s="80">
        <f t="shared" si="337"/>
        <v>24330.529583312069</v>
      </c>
      <c r="Q1477" s="80">
        <f t="shared" si="338"/>
        <v>98551.252800000002</v>
      </c>
      <c r="R1477" s="80">
        <f t="shared" si="339"/>
        <v>-74220.72321668794</v>
      </c>
      <c r="S1477" s="80">
        <f t="shared" si="340"/>
        <v>27</v>
      </c>
      <c r="T1477" s="80">
        <f t="shared" si="341"/>
        <v>0.20736795167665964</v>
      </c>
      <c r="U1477" s="80">
        <f>VLOOKUP(D1477,'IBGE 2014'!$A$9:$I$120,3,0)/VLOOKUP(C1477+1,'IBGE 2014'!$A$9:$I$120,3,0)</f>
        <v>0.83126079529714858</v>
      </c>
      <c r="V1477" s="80">
        <f t="shared" si="342"/>
        <v>25848.537239097604</v>
      </c>
      <c r="W1477" s="80">
        <f t="shared" si="343"/>
        <v>95031.565200000012</v>
      </c>
      <c r="X1477" s="80">
        <f t="shared" si="344"/>
        <v>-69183.0279609024</v>
      </c>
      <c r="Y1477" s="120"/>
    </row>
    <row r="1478" spans="1:25">
      <c r="A1478" s="77">
        <v>1466</v>
      </c>
      <c r="B1478" s="79">
        <v>2</v>
      </c>
      <c r="C1478" s="78">
        <v>44</v>
      </c>
      <c r="D1478" s="78">
        <f t="shared" si="330"/>
        <v>60</v>
      </c>
      <c r="E1478" s="79">
        <f t="shared" si="331"/>
        <v>60</v>
      </c>
      <c r="F1478" s="79">
        <v>5</v>
      </c>
      <c r="G1478" s="79">
        <f t="shared" si="332"/>
        <v>25</v>
      </c>
      <c r="H1478" s="79">
        <f t="shared" si="333"/>
        <v>16</v>
      </c>
      <c r="I1478" s="80">
        <v>1364.22</v>
      </c>
      <c r="J1478" s="80">
        <f>'Fator aplicado no salr'!$I$33*I1478</f>
        <v>1206.0032309499734</v>
      </c>
      <c r="K1478" s="79">
        <f t="shared" si="334"/>
        <v>16</v>
      </c>
      <c r="L1478" s="92">
        <f t="shared" si="335"/>
        <v>0.39364628371277355</v>
      </c>
      <c r="M1478" s="79">
        <f t="shared" si="336"/>
        <v>60</v>
      </c>
      <c r="N1478" s="79">
        <f>VLOOKUP(D1478,'IBGE 2014'!$A$9:$I$120,3,0)/VLOOKUP(C1478,'IBGE 2014'!$A$9:$I$120,3,0)</f>
        <v>0.90216333477159161</v>
      </c>
      <c r="O1478" s="79">
        <f>VLOOKUP(D1478,'IBGE 2014'!$A$9:$I$120,6,0)</f>
        <v>11.482229001501651</v>
      </c>
      <c r="P1478" s="80">
        <f t="shared" si="337"/>
        <v>63930.68478136044</v>
      </c>
      <c r="Q1478" s="80">
        <f t="shared" si="338"/>
        <v>61007.918400000002</v>
      </c>
      <c r="R1478" s="80">
        <f t="shared" si="339"/>
        <v>2922.7663813604377</v>
      </c>
      <c r="S1478" s="80">
        <f t="shared" si="340"/>
        <v>15</v>
      </c>
      <c r="T1478" s="80">
        <f t="shared" si="341"/>
        <v>0.41726506073553998</v>
      </c>
      <c r="U1478" s="80">
        <f>VLOOKUP(D1478,'IBGE 2014'!$A$9:$I$120,3,0)/VLOOKUP(C1478+1,'IBGE 2014'!$A$9:$I$120,3,0)</f>
        <v>0.90532483645484907</v>
      </c>
      <c r="V1478" s="80">
        <f t="shared" si="342"/>
        <v>68004.00391389463</v>
      </c>
      <c r="W1478" s="80">
        <f t="shared" si="343"/>
        <v>57194.923500000004</v>
      </c>
      <c r="X1478" s="80">
        <f t="shared" si="344"/>
        <v>10809.080413894626</v>
      </c>
      <c r="Y1478" s="120"/>
    </row>
    <row r="1479" spans="1:25">
      <c r="A1479" s="77">
        <v>1467</v>
      </c>
      <c r="B1479" s="79">
        <v>1</v>
      </c>
      <c r="C1479" s="78">
        <v>37</v>
      </c>
      <c r="D1479" s="78">
        <f t="shared" si="330"/>
        <v>65</v>
      </c>
      <c r="E1479" s="79">
        <f t="shared" si="331"/>
        <v>65</v>
      </c>
      <c r="F1479" s="79">
        <v>5</v>
      </c>
      <c r="G1479" s="79">
        <f t="shared" si="332"/>
        <v>30</v>
      </c>
      <c r="H1479" s="79">
        <f t="shared" si="333"/>
        <v>28</v>
      </c>
      <c r="I1479" s="80">
        <v>1259.28</v>
      </c>
      <c r="J1479" s="80">
        <f>'Fator aplicado no salr'!$I$33*I1479</f>
        <v>1113.2337516461291</v>
      </c>
      <c r="K1479" s="79">
        <f t="shared" si="334"/>
        <v>28</v>
      </c>
      <c r="L1479" s="92">
        <f t="shared" si="335"/>
        <v>0.19563014309118829</v>
      </c>
      <c r="M1479" s="79">
        <f t="shared" si="336"/>
        <v>65</v>
      </c>
      <c r="N1479" s="79">
        <f>VLOOKUP(D1479,'IBGE 2014'!$A$9:$I$120,3,0)/VLOOKUP(C1479,'IBGE 2014'!$A$9:$I$120,3,0)</f>
        <v>0.82938992235441167</v>
      </c>
      <c r="O1479" s="79">
        <f>VLOOKUP(D1479,'IBGE 2014'!$A$9:$I$120,6,0)</f>
        <v>10.361611814973374</v>
      </c>
      <c r="P1479" s="80">
        <f t="shared" si="337"/>
        <v>24330.529583312069</v>
      </c>
      <c r="Q1479" s="80">
        <f t="shared" si="338"/>
        <v>98551.252800000002</v>
      </c>
      <c r="R1479" s="80">
        <f t="shared" si="339"/>
        <v>-74220.72321668794</v>
      </c>
      <c r="S1479" s="80">
        <f t="shared" si="340"/>
        <v>27</v>
      </c>
      <c r="T1479" s="80">
        <f t="shared" si="341"/>
        <v>0.20736795167665964</v>
      </c>
      <c r="U1479" s="80">
        <f>VLOOKUP(D1479,'IBGE 2014'!$A$9:$I$120,3,0)/VLOOKUP(C1479+1,'IBGE 2014'!$A$9:$I$120,3,0)</f>
        <v>0.83126079529714858</v>
      </c>
      <c r="V1479" s="80">
        <f t="shared" si="342"/>
        <v>25848.537239097604</v>
      </c>
      <c r="W1479" s="80">
        <f t="shared" si="343"/>
        <v>95031.565200000012</v>
      </c>
      <c r="X1479" s="80">
        <f t="shared" si="344"/>
        <v>-69183.0279609024</v>
      </c>
      <c r="Y1479" s="120"/>
    </row>
    <row r="1480" spans="1:25">
      <c r="A1480" s="77">
        <v>1468</v>
      </c>
      <c r="B1480" s="79">
        <v>2</v>
      </c>
      <c r="C1480" s="78">
        <v>50</v>
      </c>
      <c r="D1480" s="78">
        <f t="shared" si="330"/>
        <v>70</v>
      </c>
      <c r="E1480" s="79">
        <f t="shared" si="331"/>
        <v>60</v>
      </c>
      <c r="F1480" s="79">
        <v>5</v>
      </c>
      <c r="G1480" s="79">
        <f t="shared" si="332"/>
        <v>25</v>
      </c>
      <c r="H1480" s="79">
        <f t="shared" si="333"/>
        <v>20</v>
      </c>
      <c r="I1480" s="80">
        <v>1049.4000000000001</v>
      </c>
      <c r="J1480" s="80">
        <f>'Fator aplicado no salr'!$I$33*I1480</f>
        <v>927.69479303844116</v>
      </c>
      <c r="K1480" s="79">
        <f t="shared" si="334"/>
        <v>20</v>
      </c>
      <c r="L1480" s="92">
        <f t="shared" si="335"/>
        <v>0.31180472688608379</v>
      </c>
      <c r="M1480" s="79">
        <f t="shared" si="336"/>
        <v>70</v>
      </c>
      <c r="N1480" s="79">
        <f>VLOOKUP(D1480,'IBGE 2014'!$A$9:$I$120,3,0)/VLOOKUP(C1480,'IBGE 2014'!$A$9:$I$120,3,0)</f>
        <v>0.78638304548291271</v>
      </c>
      <c r="O1480" s="79">
        <f>VLOOKUP(D1480,'IBGE 2014'!$A$9:$I$120,6,0)</f>
        <v>9.1340168195096396</v>
      </c>
      <c r="P1480" s="80">
        <f t="shared" si="337"/>
        <v>27010.157366419553</v>
      </c>
      <c r="Q1480" s="80">
        <f t="shared" si="338"/>
        <v>58661.460000000006</v>
      </c>
      <c r="R1480" s="80">
        <f t="shared" si="339"/>
        <v>-31651.302633580453</v>
      </c>
      <c r="S1480" s="80">
        <f t="shared" si="340"/>
        <v>19</v>
      </c>
      <c r="T1480" s="80">
        <f t="shared" si="341"/>
        <v>0.33051301049924886</v>
      </c>
      <c r="U1480" s="80">
        <f>VLOOKUP(D1480,'IBGE 2014'!$A$9:$I$120,3,0)/VLOOKUP(C1480+1,'IBGE 2014'!$A$9:$I$120,3,0)</f>
        <v>0.79070302512191992</v>
      </c>
      <c r="V1480" s="80">
        <f t="shared" si="342"/>
        <v>28788.049357121829</v>
      </c>
      <c r="W1480" s="80">
        <f t="shared" si="343"/>
        <v>55728.387000000002</v>
      </c>
      <c r="X1480" s="80">
        <f t="shared" si="344"/>
        <v>-26940.337642878174</v>
      </c>
      <c r="Y1480" s="120"/>
    </row>
    <row r="1481" spans="1:25">
      <c r="A1481" s="77">
        <v>1469</v>
      </c>
      <c r="B1481" s="79">
        <v>1</v>
      </c>
      <c r="C1481" s="78">
        <v>42</v>
      </c>
      <c r="D1481" s="78">
        <f t="shared" si="330"/>
        <v>70</v>
      </c>
      <c r="E1481" s="79">
        <f t="shared" si="331"/>
        <v>65</v>
      </c>
      <c r="F1481" s="79">
        <v>5</v>
      </c>
      <c r="G1481" s="79">
        <f t="shared" si="332"/>
        <v>30</v>
      </c>
      <c r="H1481" s="79">
        <f t="shared" si="333"/>
        <v>28</v>
      </c>
      <c r="I1481" s="80">
        <v>1259.28</v>
      </c>
      <c r="J1481" s="80">
        <f>'Fator aplicado no salr'!$I$33*I1481</f>
        <v>1113.2337516461291</v>
      </c>
      <c r="K1481" s="79">
        <f t="shared" si="334"/>
        <v>28</v>
      </c>
      <c r="L1481" s="92">
        <f t="shared" si="335"/>
        <v>0.19563014309118829</v>
      </c>
      <c r="M1481" s="79">
        <f t="shared" si="336"/>
        <v>70</v>
      </c>
      <c r="N1481" s="79">
        <f>VLOOKUP(D1481,'IBGE 2014'!$A$9:$I$120,3,0)/VLOOKUP(C1481,'IBGE 2014'!$A$9:$I$120,3,0)</f>
        <v>0.76175627933743351</v>
      </c>
      <c r="O1481" s="79">
        <f>VLOOKUP(D1481,'IBGE 2014'!$A$9:$I$120,6,0)</f>
        <v>9.1340168195096396</v>
      </c>
      <c r="P1481" s="80">
        <f t="shared" si="337"/>
        <v>19698.961882082192</v>
      </c>
      <c r="Q1481" s="80">
        <f t="shared" si="338"/>
        <v>98551.252800000002</v>
      </c>
      <c r="R1481" s="80">
        <f t="shared" si="339"/>
        <v>-78852.29091791781</v>
      </c>
      <c r="S1481" s="80">
        <f t="shared" si="340"/>
        <v>27</v>
      </c>
      <c r="T1481" s="80">
        <f t="shared" si="341"/>
        <v>0.20736795167665964</v>
      </c>
      <c r="U1481" s="80">
        <f>VLOOKUP(D1481,'IBGE 2014'!$A$9:$I$120,3,0)/VLOOKUP(C1481+1,'IBGE 2014'!$A$9:$I$120,3,0)</f>
        <v>0.764061720155367</v>
      </c>
      <c r="V1481" s="80">
        <f t="shared" si="342"/>
        <v>20944.095238479047</v>
      </c>
      <c r="W1481" s="80">
        <f t="shared" si="343"/>
        <v>95031.565200000012</v>
      </c>
      <c r="X1481" s="80">
        <f t="shared" si="344"/>
        <v>-74087.469961520968</v>
      </c>
      <c r="Y1481" s="120"/>
    </row>
    <row r="1482" spans="1:25">
      <c r="A1482" s="77">
        <v>1470</v>
      </c>
      <c r="B1482" s="79">
        <v>1</v>
      </c>
      <c r="C1482" s="78">
        <v>37</v>
      </c>
      <c r="D1482" s="78">
        <f t="shared" si="330"/>
        <v>65</v>
      </c>
      <c r="E1482" s="79">
        <f t="shared" si="331"/>
        <v>65</v>
      </c>
      <c r="F1482" s="79">
        <v>5</v>
      </c>
      <c r="G1482" s="79">
        <f t="shared" si="332"/>
        <v>30</v>
      </c>
      <c r="H1482" s="79">
        <f t="shared" si="333"/>
        <v>28</v>
      </c>
      <c r="I1482" s="80">
        <v>1259.28</v>
      </c>
      <c r="J1482" s="80">
        <f>'Fator aplicado no salr'!$I$33*I1482</f>
        <v>1113.2337516461291</v>
      </c>
      <c r="K1482" s="79">
        <f t="shared" si="334"/>
        <v>28</v>
      </c>
      <c r="L1482" s="92">
        <f t="shared" si="335"/>
        <v>0.19563014309118829</v>
      </c>
      <c r="M1482" s="79">
        <f t="shared" si="336"/>
        <v>65</v>
      </c>
      <c r="N1482" s="79">
        <f>VLOOKUP(D1482,'IBGE 2014'!$A$9:$I$120,3,0)/VLOOKUP(C1482,'IBGE 2014'!$A$9:$I$120,3,0)</f>
        <v>0.82938992235441167</v>
      </c>
      <c r="O1482" s="79">
        <f>VLOOKUP(D1482,'IBGE 2014'!$A$9:$I$120,6,0)</f>
        <v>10.361611814973374</v>
      </c>
      <c r="P1482" s="80">
        <f t="shared" si="337"/>
        <v>24330.529583312069</v>
      </c>
      <c r="Q1482" s="80">
        <f t="shared" si="338"/>
        <v>98551.252800000002</v>
      </c>
      <c r="R1482" s="80">
        <f t="shared" si="339"/>
        <v>-74220.72321668794</v>
      </c>
      <c r="S1482" s="80">
        <f t="shared" si="340"/>
        <v>27</v>
      </c>
      <c r="T1482" s="80">
        <f t="shared" si="341"/>
        <v>0.20736795167665964</v>
      </c>
      <c r="U1482" s="80">
        <f>VLOOKUP(D1482,'IBGE 2014'!$A$9:$I$120,3,0)/VLOOKUP(C1482+1,'IBGE 2014'!$A$9:$I$120,3,0)</f>
        <v>0.83126079529714858</v>
      </c>
      <c r="V1482" s="80">
        <f t="shared" si="342"/>
        <v>25848.537239097604</v>
      </c>
      <c r="W1482" s="80">
        <f t="shared" si="343"/>
        <v>95031.565200000012</v>
      </c>
      <c r="X1482" s="80">
        <f t="shared" si="344"/>
        <v>-69183.0279609024</v>
      </c>
      <c r="Y1482" s="120"/>
    </row>
    <row r="1483" spans="1:25">
      <c r="A1483" s="77">
        <v>1471</v>
      </c>
      <c r="B1483" s="79">
        <v>1</v>
      </c>
      <c r="C1483" s="78">
        <v>38</v>
      </c>
      <c r="D1483" s="78">
        <f t="shared" si="330"/>
        <v>65</v>
      </c>
      <c r="E1483" s="79">
        <f t="shared" si="331"/>
        <v>65</v>
      </c>
      <c r="F1483" s="79">
        <v>5</v>
      </c>
      <c r="G1483" s="79">
        <f t="shared" si="332"/>
        <v>30</v>
      </c>
      <c r="H1483" s="79">
        <f t="shared" si="333"/>
        <v>27</v>
      </c>
      <c r="I1483" s="80">
        <v>1338.48</v>
      </c>
      <c r="J1483" s="80">
        <f>'Fator aplicado no salr'!$I$33*I1483</f>
        <v>1183.248453007521</v>
      </c>
      <c r="K1483" s="79">
        <f t="shared" si="334"/>
        <v>27</v>
      </c>
      <c r="L1483" s="92">
        <f t="shared" si="335"/>
        <v>0.20736795167665964</v>
      </c>
      <c r="M1483" s="79">
        <f t="shared" si="336"/>
        <v>65</v>
      </c>
      <c r="N1483" s="79">
        <f>VLOOKUP(D1483,'IBGE 2014'!$A$9:$I$120,3,0)/VLOOKUP(C1483,'IBGE 2014'!$A$9:$I$120,3,0)</f>
        <v>0.83126079529714858</v>
      </c>
      <c r="O1483" s="79">
        <f>VLOOKUP(D1483,'IBGE 2014'!$A$9:$I$120,6,0)</f>
        <v>10.361611814973374</v>
      </c>
      <c r="P1483" s="80">
        <f t="shared" si="337"/>
        <v>27474.23140507859</v>
      </c>
      <c r="Q1483" s="80">
        <f t="shared" si="338"/>
        <v>101008.39319999999</v>
      </c>
      <c r="R1483" s="80">
        <f t="shared" si="339"/>
        <v>-73534.161794921398</v>
      </c>
      <c r="S1483" s="80">
        <f t="shared" si="340"/>
        <v>26</v>
      </c>
      <c r="T1483" s="80">
        <f t="shared" si="341"/>
        <v>0.21981002877725925</v>
      </c>
      <c r="U1483" s="80">
        <f>VLOOKUP(D1483,'IBGE 2014'!$A$9:$I$120,3,0)/VLOOKUP(C1483+1,'IBGE 2014'!$A$9:$I$120,3,0)</f>
        <v>0.83323375827918489</v>
      </c>
      <c r="V1483" s="80">
        <f t="shared" si="342"/>
        <v>29191.806773685847</v>
      </c>
      <c r="W1483" s="80">
        <f t="shared" si="343"/>
        <v>97267.3416</v>
      </c>
      <c r="X1483" s="80">
        <f t="shared" si="344"/>
        <v>-68075.53482631415</v>
      </c>
      <c r="Y1483" s="120"/>
    </row>
    <row r="1484" spans="1:25">
      <c r="A1484" s="77">
        <v>1472</v>
      </c>
      <c r="B1484" s="79">
        <v>2</v>
      </c>
      <c r="C1484" s="78">
        <v>34</v>
      </c>
      <c r="D1484" s="78">
        <f t="shared" si="330"/>
        <v>59</v>
      </c>
      <c r="E1484" s="79">
        <f t="shared" si="331"/>
        <v>60</v>
      </c>
      <c r="F1484" s="79">
        <v>5</v>
      </c>
      <c r="G1484" s="79">
        <f t="shared" si="332"/>
        <v>25</v>
      </c>
      <c r="H1484" s="79">
        <f t="shared" si="333"/>
        <v>25</v>
      </c>
      <c r="I1484" s="80">
        <v>954</v>
      </c>
      <c r="J1484" s="80">
        <f>'Fator aplicado no salr'!$I$33*I1484</f>
        <v>843.35890276221915</v>
      </c>
      <c r="K1484" s="79">
        <f t="shared" si="334"/>
        <v>25</v>
      </c>
      <c r="L1484" s="92">
        <f t="shared" si="335"/>
        <v>0.23299863050389483</v>
      </c>
      <c r="M1484" s="79">
        <f t="shared" si="336"/>
        <v>59</v>
      </c>
      <c r="N1484" s="79">
        <f>VLOOKUP(D1484,'IBGE 2014'!$A$9:$I$120,3,0)/VLOOKUP(C1484,'IBGE 2014'!$A$9:$I$120,3,0)</f>
        <v>0.88902070188335247</v>
      </c>
      <c r="O1484" s="79">
        <f>VLOOKUP(D1484,'IBGE 2014'!$A$9:$I$120,6,0)</f>
        <v>11.689545286895596</v>
      </c>
      <c r="P1484" s="80">
        <f t="shared" si="337"/>
        <v>26547.195402134483</v>
      </c>
      <c r="Q1484" s="80">
        <f t="shared" si="338"/>
        <v>66660.75</v>
      </c>
      <c r="R1484" s="80">
        <f t="shared" si="339"/>
        <v>-40113.554597865514</v>
      </c>
      <c r="S1484" s="80">
        <f t="shared" si="340"/>
        <v>24</v>
      </c>
      <c r="T1484" s="80">
        <f t="shared" si="341"/>
        <v>0.24697854833412852</v>
      </c>
      <c r="U1484" s="80">
        <f>VLOOKUP(D1484,'IBGE 2014'!$A$9:$I$120,3,0)/VLOOKUP(C1484+1,'IBGE 2014'!$A$9:$I$120,3,0)</f>
        <v>0.89079691404310191</v>
      </c>
      <c r="V1484" s="80">
        <f t="shared" si="342"/>
        <v>28196.249279752861</v>
      </c>
      <c r="W1484" s="80">
        <f t="shared" si="343"/>
        <v>63994.319999999992</v>
      </c>
      <c r="X1484" s="80">
        <f t="shared" si="344"/>
        <v>-35798.070720247131</v>
      </c>
      <c r="Y1484" s="120"/>
    </row>
    <row r="1485" spans="1:25">
      <c r="A1485" s="77">
        <v>1473</v>
      </c>
      <c r="B1485" s="79">
        <v>2</v>
      </c>
      <c r="C1485" s="78">
        <v>36</v>
      </c>
      <c r="D1485" s="78">
        <f t="shared" si="330"/>
        <v>60</v>
      </c>
      <c r="E1485" s="79">
        <f t="shared" si="331"/>
        <v>60</v>
      </c>
      <c r="F1485" s="79">
        <v>5</v>
      </c>
      <c r="G1485" s="79">
        <f t="shared" si="332"/>
        <v>25</v>
      </c>
      <c r="H1485" s="79">
        <f t="shared" si="333"/>
        <v>24</v>
      </c>
      <c r="I1485" s="80">
        <v>954</v>
      </c>
      <c r="J1485" s="80">
        <f>'Fator aplicado no salr'!$I$33*I1485</f>
        <v>843.35890276221915</v>
      </c>
      <c r="K1485" s="79">
        <f t="shared" si="334"/>
        <v>24</v>
      </c>
      <c r="L1485" s="92">
        <f t="shared" si="335"/>
        <v>0.24697854833412852</v>
      </c>
      <c r="M1485" s="79">
        <f t="shared" si="336"/>
        <v>60</v>
      </c>
      <c r="N1485" s="79">
        <f>VLOOKUP(D1485,'IBGE 2014'!$A$9:$I$120,3,0)/VLOOKUP(C1485,'IBGE 2014'!$A$9:$I$120,3,0)</f>
        <v>0.88338461970586457</v>
      </c>
      <c r="O1485" s="79">
        <f>VLOOKUP(D1485,'IBGE 2014'!$A$9:$I$120,6,0)</f>
        <v>11.482229001501651</v>
      </c>
      <c r="P1485" s="80">
        <f t="shared" si="337"/>
        <v>27465.724382751116</v>
      </c>
      <c r="Q1485" s="80">
        <f t="shared" si="338"/>
        <v>63994.319999999992</v>
      </c>
      <c r="R1485" s="80">
        <f t="shared" si="339"/>
        <v>-36528.59561724888</v>
      </c>
      <c r="S1485" s="80">
        <f t="shared" si="340"/>
        <v>23</v>
      </c>
      <c r="T1485" s="80">
        <f t="shared" si="341"/>
        <v>0.26179726123417624</v>
      </c>
      <c r="U1485" s="80">
        <f>VLOOKUP(D1485,'IBGE 2014'!$A$9:$I$120,3,0)/VLOOKUP(C1485+1,'IBGE 2014'!$A$9:$I$120,3,0)</f>
        <v>0.88528843686496339</v>
      </c>
      <c r="V1485" s="80">
        <f t="shared" si="342"/>
        <v>29176.411863636073</v>
      </c>
      <c r="W1485" s="80">
        <f t="shared" si="343"/>
        <v>61327.89</v>
      </c>
      <c r="X1485" s="80">
        <f t="shared" si="344"/>
        <v>-32151.478136363927</v>
      </c>
      <c r="Y1485" s="120"/>
    </row>
    <row r="1486" spans="1:25">
      <c r="A1486" s="77">
        <v>1474</v>
      </c>
      <c r="B1486" s="79">
        <v>2</v>
      </c>
      <c r="C1486" s="78">
        <v>61</v>
      </c>
      <c r="D1486" s="78">
        <f t="shared" ref="D1486:D1549" si="345">IF(IF(C1486+G1486&gt;70,70,IF(C1486+G1486&lt;E1486,IF(B1486=1,IF(C1486+G1486&lt;60,60,C1486+G1486),IF(C1486+G1486&lt;55,55,C1486+G1486)),E1486))&lt;C1486,C1486,IF(C1486+G1486&gt;70,70,IF(C1486+G1486&lt;E1486,IF(B1486=1,IF(C1486+G1486&lt;60,60,C1486+G1486),IF(C1486+G1486&lt;55,55,C1486+G1486)),E1486)))</f>
        <v>70</v>
      </c>
      <c r="E1486" s="79">
        <f t="shared" ref="E1486:E1549" si="346">IF(B1486=1,65,60)</f>
        <v>60</v>
      </c>
      <c r="F1486" s="79">
        <v>5</v>
      </c>
      <c r="G1486" s="79">
        <f t="shared" ref="G1486:G1549" si="347">IF(B1486=1,IF(35-F1486&lt;=1,1,35-F1486),IF(30-F1486&lt;=1,1,30-F1486))</f>
        <v>25</v>
      </c>
      <c r="H1486" s="79">
        <f t="shared" ref="H1486:H1549" si="348">D1486-C1486</f>
        <v>9</v>
      </c>
      <c r="I1486" s="80">
        <v>954</v>
      </c>
      <c r="J1486" s="80">
        <f>'Fator aplicado no salr'!$I$33*I1486</f>
        <v>843.35890276221915</v>
      </c>
      <c r="K1486" s="79">
        <f t="shared" ref="K1486:K1549" si="349">H1486</f>
        <v>9</v>
      </c>
      <c r="L1486" s="92">
        <f t="shared" ref="L1486:L1549" si="350">(1/(1+$F$6))^K1486</f>
        <v>0.59189846353002462</v>
      </c>
      <c r="M1486" s="79">
        <f t="shared" ref="M1486:M1549" si="351">D1486</f>
        <v>70</v>
      </c>
      <c r="N1486" s="79">
        <f>VLOOKUP(D1486,'IBGE 2014'!$A$9:$I$120,3,0)/VLOOKUP(C1486,'IBGE 2014'!$A$9:$I$120,3,0)</f>
        <v>0.85922071543303169</v>
      </c>
      <c r="O1486" s="79">
        <f>VLOOKUP(D1486,'IBGE 2014'!$A$9:$I$120,6,0)</f>
        <v>9.1340168195096396</v>
      </c>
      <c r="P1486" s="80">
        <f t="shared" ref="P1486:P1549" si="352">J1486*L1486*N1486*O1486*13</f>
        <v>50929.515522701753</v>
      </c>
      <c r="Q1486" s="80">
        <f t="shared" ref="Q1486:Q1549" si="353">0.215*I1486*13*H1486+IF(J1486&gt;5839.45,0.11*(J1486-5839.45)*O1486*N1486*L1486*13,0)</f>
        <v>23997.87</v>
      </c>
      <c r="R1486" s="80">
        <f t="shared" ref="R1486:R1549" si="354">P1486-Q1486</f>
        <v>26931.645522701754</v>
      </c>
      <c r="S1486" s="80">
        <f t="shared" ref="S1486:S1549" si="355">IF(K1486=0,0,K1486-1)</f>
        <v>8</v>
      </c>
      <c r="T1486" s="80">
        <f t="shared" ref="T1486:T1549" si="356">(1/(1+$F$6))^S1486</f>
        <v>0.62741237134182615</v>
      </c>
      <c r="U1486" s="80">
        <f>VLOOKUP(D1486,'IBGE 2014'!$A$9:$I$120,3,0)/VLOOKUP(C1486+1,'IBGE 2014'!$A$9:$I$120,3,0)</f>
        <v>0.86959219073996574</v>
      </c>
      <c r="V1486" s="80">
        <f t="shared" ref="V1486:V1549" si="357">J1486*T1486*U1486*13*O1486</f>
        <v>54636.931666218581</v>
      </c>
      <c r="W1486" s="80">
        <f t="shared" ref="W1486:W1549" si="358">0.215*I1486*13*S1486+IF(J1486&gt;5839.45,0.11*(J1486-5839.45)*O1486*U1486*T1486*13,0)</f>
        <v>21331.439999999999</v>
      </c>
      <c r="X1486" s="80">
        <f t="shared" ref="X1486:X1549" si="359">V1486-W1486</f>
        <v>33305.491666218586</v>
      </c>
      <c r="Y1486" s="120"/>
    </row>
    <row r="1487" spans="1:25">
      <c r="A1487" s="77">
        <v>1475</v>
      </c>
      <c r="B1487" s="79">
        <v>2</v>
      </c>
      <c r="C1487" s="78">
        <v>50</v>
      </c>
      <c r="D1487" s="78">
        <f t="shared" si="345"/>
        <v>70</v>
      </c>
      <c r="E1487" s="79">
        <f t="shared" si="346"/>
        <v>60</v>
      </c>
      <c r="F1487" s="79">
        <v>5</v>
      </c>
      <c r="G1487" s="79">
        <f t="shared" si="347"/>
        <v>25</v>
      </c>
      <c r="H1487" s="79">
        <f t="shared" si="348"/>
        <v>20</v>
      </c>
      <c r="I1487" s="80">
        <v>954</v>
      </c>
      <c r="J1487" s="80">
        <f>'Fator aplicado no salr'!$I$33*I1487</f>
        <v>843.35890276221915</v>
      </c>
      <c r="K1487" s="79">
        <f t="shared" si="349"/>
        <v>20</v>
      </c>
      <c r="L1487" s="92">
        <f t="shared" si="350"/>
        <v>0.31180472688608379</v>
      </c>
      <c r="M1487" s="79">
        <f t="shared" si="351"/>
        <v>70</v>
      </c>
      <c r="N1487" s="79">
        <f>VLOOKUP(D1487,'IBGE 2014'!$A$9:$I$120,3,0)/VLOOKUP(C1487,'IBGE 2014'!$A$9:$I$120,3,0)</f>
        <v>0.78638304548291271</v>
      </c>
      <c r="O1487" s="79">
        <f>VLOOKUP(D1487,'IBGE 2014'!$A$9:$I$120,6,0)</f>
        <v>9.1340168195096396</v>
      </c>
      <c r="P1487" s="80">
        <f t="shared" si="352"/>
        <v>24554.688514926856</v>
      </c>
      <c r="Q1487" s="80">
        <f t="shared" si="353"/>
        <v>53328.6</v>
      </c>
      <c r="R1487" s="80">
        <f t="shared" si="354"/>
        <v>-28773.911485073142</v>
      </c>
      <c r="S1487" s="80">
        <f t="shared" si="355"/>
        <v>19</v>
      </c>
      <c r="T1487" s="80">
        <f t="shared" si="356"/>
        <v>0.33051301049924886</v>
      </c>
      <c r="U1487" s="80">
        <f>VLOOKUP(D1487,'IBGE 2014'!$A$9:$I$120,3,0)/VLOOKUP(C1487+1,'IBGE 2014'!$A$9:$I$120,3,0)</f>
        <v>0.79070302512191992</v>
      </c>
      <c r="V1487" s="80">
        <f t="shared" si="357"/>
        <v>26170.953961019844</v>
      </c>
      <c r="W1487" s="80">
        <f t="shared" si="358"/>
        <v>50662.17</v>
      </c>
      <c r="X1487" s="80">
        <f t="shared" si="359"/>
        <v>-24491.216038980154</v>
      </c>
      <c r="Y1487" s="120"/>
    </row>
    <row r="1488" spans="1:25">
      <c r="A1488" s="77">
        <v>1476</v>
      </c>
      <c r="B1488" s="79">
        <v>2</v>
      </c>
      <c r="C1488" s="78">
        <v>47</v>
      </c>
      <c r="D1488" s="78">
        <f t="shared" si="345"/>
        <v>70</v>
      </c>
      <c r="E1488" s="79">
        <f t="shared" si="346"/>
        <v>60</v>
      </c>
      <c r="F1488" s="79">
        <v>5</v>
      </c>
      <c r="G1488" s="79">
        <f t="shared" si="347"/>
        <v>25</v>
      </c>
      <c r="H1488" s="79">
        <f t="shared" si="348"/>
        <v>23</v>
      </c>
      <c r="I1488" s="80">
        <v>954</v>
      </c>
      <c r="J1488" s="80">
        <f>'Fator aplicado no salr'!$I$33*I1488</f>
        <v>843.35890276221915</v>
      </c>
      <c r="K1488" s="79">
        <f t="shared" si="349"/>
        <v>23</v>
      </c>
      <c r="L1488" s="92">
        <f t="shared" si="350"/>
        <v>0.26179726123417624</v>
      </c>
      <c r="M1488" s="79">
        <f t="shared" si="351"/>
        <v>70</v>
      </c>
      <c r="N1488" s="79">
        <f>VLOOKUP(D1488,'IBGE 2014'!$A$9:$I$120,3,0)/VLOOKUP(C1488,'IBGE 2014'!$A$9:$I$120,3,0)</f>
        <v>0.77529075218081067</v>
      </c>
      <c r="O1488" s="79">
        <f>VLOOKUP(D1488,'IBGE 2014'!$A$9:$I$120,6,0)</f>
        <v>9.1340168195096396</v>
      </c>
      <c r="P1488" s="80">
        <f t="shared" si="352"/>
        <v>20325.783514719347</v>
      </c>
      <c r="Q1488" s="80">
        <f t="shared" si="353"/>
        <v>61327.89</v>
      </c>
      <c r="R1488" s="80">
        <f t="shared" si="354"/>
        <v>-41002.106485280652</v>
      </c>
      <c r="S1488" s="80">
        <f t="shared" si="355"/>
        <v>22</v>
      </c>
      <c r="T1488" s="80">
        <f t="shared" si="356"/>
        <v>0.27750509690822689</v>
      </c>
      <c r="U1488" s="80">
        <f>VLOOKUP(D1488,'IBGE 2014'!$A$9:$I$120,3,0)/VLOOKUP(C1488+1,'IBGE 2014'!$A$9:$I$120,3,0)</f>
        <v>0.77870096266895816</v>
      </c>
      <c r="V1488" s="80">
        <f t="shared" si="357"/>
        <v>21640.1002773664</v>
      </c>
      <c r="W1488" s="80">
        <f t="shared" si="358"/>
        <v>58661.46</v>
      </c>
      <c r="X1488" s="80">
        <f t="shared" si="359"/>
        <v>-37021.359722633599</v>
      </c>
      <c r="Y1488" s="120"/>
    </row>
    <row r="1489" spans="1:25">
      <c r="A1489" s="77">
        <v>1477</v>
      </c>
      <c r="B1489" s="79">
        <v>2</v>
      </c>
      <c r="C1489" s="78">
        <v>33</v>
      </c>
      <c r="D1489" s="78">
        <f t="shared" si="345"/>
        <v>58</v>
      </c>
      <c r="E1489" s="79">
        <f t="shared" si="346"/>
        <v>60</v>
      </c>
      <c r="F1489" s="79">
        <v>5</v>
      </c>
      <c r="G1489" s="79">
        <f t="shared" si="347"/>
        <v>25</v>
      </c>
      <c r="H1489" s="79">
        <f t="shared" si="348"/>
        <v>25</v>
      </c>
      <c r="I1489" s="80">
        <v>954</v>
      </c>
      <c r="J1489" s="80">
        <f>'Fator aplicado no salr'!$I$33*I1489</f>
        <v>843.35890276221915</v>
      </c>
      <c r="K1489" s="79">
        <f t="shared" si="349"/>
        <v>25</v>
      </c>
      <c r="L1489" s="92">
        <f t="shared" si="350"/>
        <v>0.23299863050389483</v>
      </c>
      <c r="M1489" s="79">
        <f t="shared" si="351"/>
        <v>58</v>
      </c>
      <c r="N1489" s="79">
        <f>VLOOKUP(D1489,'IBGE 2014'!$A$9:$I$120,3,0)/VLOOKUP(C1489,'IBGE 2014'!$A$9:$I$120,3,0)</f>
        <v>0.8959781582834917</v>
      </c>
      <c r="O1489" s="79">
        <f>VLOOKUP(D1489,'IBGE 2014'!$A$9:$I$120,6,0)</f>
        <v>11.890960856490537</v>
      </c>
      <c r="P1489" s="80">
        <f t="shared" si="352"/>
        <v>27215.951777944181</v>
      </c>
      <c r="Q1489" s="80">
        <f t="shared" si="353"/>
        <v>66660.75</v>
      </c>
      <c r="R1489" s="80">
        <f t="shared" si="354"/>
        <v>-39444.798222055819</v>
      </c>
      <c r="S1489" s="80">
        <f t="shared" si="355"/>
        <v>24</v>
      </c>
      <c r="T1489" s="80">
        <f t="shared" si="356"/>
        <v>0.24697854833412852</v>
      </c>
      <c r="U1489" s="80">
        <f>VLOOKUP(D1489,'IBGE 2014'!$A$9:$I$120,3,0)/VLOOKUP(C1489+1,'IBGE 2014'!$A$9:$I$120,3,0)</f>
        <v>0.897713175076848</v>
      </c>
      <c r="V1489" s="80">
        <f t="shared" si="357"/>
        <v>28904.773350648346</v>
      </c>
      <c r="W1489" s="80">
        <f t="shared" si="358"/>
        <v>63994.319999999992</v>
      </c>
      <c r="X1489" s="80">
        <f t="shared" si="359"/>
        <v>-35089.546649351643</v>
      </c>
      <c r="Y1489" s="120"/>
    </row>
    <row r="1490" spans="1:25">
      <c r="A1490" s="77">
        <v>1478</v>
      </c>
      <c r="B1490" s="79">
        <v>1</v>
      </c>
      <c r="C1490" s="78">
        <v>38</v>
      </c>
      <c r="D1490" s="78">
        <f t="shared" si="345"/>
        <v>65</v>
      </c>
      <c r="E1490" s="79">
        <f t="shared" si="346"/>
        <v>65</v>
      </c>
      <c r="F1490" s="79">
        <v>5</v>
      </c>
      <c r="G1490" s="79">
        <f t="shared" si="347"/>
        <v>30</v>
      </c>
      <c r="H1490" s="79">
        <f t="shared" si="348"/>
        <v>27</v>
      </c>
      <c r="I1490" s="80">
        <v>1192.5</v>
      </c>
      <c r="J1490" s="80">
        <f>'Fator aplicado no salr'!$I$33*I1490</f>
        <v>1054.1986284527738</v>
      </c>
      <c r="K1490" s="79">
        <f t="shared" si="349"/>
        <v>27</v>
      </c>
      <c r="L1490" s="92">
        <f t="shared" si="350"/>
        <v>0.20736795167665964</v>
      </c>
      <c r="M1490" s="79">
        <f t="shared" si="351"/>
        <v>65</v>
      </c>
      <c r="N1490" s="79">
        <f>VLOOKUP(D1490,'IBGE 2014'!$A$9:$I$120,3,0)/VLOOKUP(C1490,'IBGE 2014'!$A$9:$I$120,3,0)</f>
        <v>0.83126079529714858</v>
      </c>
      <c r="O1490" s="79">
        <f>VLOOKUP(D1490,'IBGE 2014'!$A$9:$I$120,6,0)</f>
        <v>10.361611814973374</v>
      </c>
      <c r="P1490" s="80">
        <f t="shared" si="352"/>
        <v>24477.781476418186</v>
      </c>
      <c r="Q1490" s="80">
        <f t="shared" si="353"/>
        <v>89992.012499999997</v>
      </c>
      <c r="R1490" s="80">
        <f t="shared" si="354"/>
        <v>-65514.231023581815</v>
      </c>
      <c r="S1490" s="80">
        <f t="shared" si="355"/>
        <v>26</v>
      </c>
      <c r="T1490" s="80">
        <f t="shared" si="356"/>
        <v>0.21981002877725925</v>
      </c>
      <c r="U1490" s="80">
        <f>VLOOKUP(D1490,'IBGE 2014'!$A$9:$I$120,3,0)/VLOOKUP(C1490+1,'IBGE 2014'!$A$9:$I$120,3,0)</f>
        <v>0.83323375827918489</v>
      </c>
      <c r="V1490" s="80">
        <f t="shared" si="357"/>
        <v>26008.031182849478</v>
      </c>
      <c r="W1490" s="80">
        <f t="shared" si="358"/>
        <v>86658.974999999991</v>
      </c>
      <c r="X1490" s="80">
        <f t="shared" si="359"/>
        <v>-60650.943817150517</v>
      </c>
      <c r="Y1490" s="120"/>
    </row>
    <row r="1491" spans="1:25">
      <c r="A1491" s="77">
        <v>1479</v>
      </c>
      <c r="B1491" s="79">
        <v>2</v>
      </c>
      <c r="C1491" s="78">
        <v>31</v>
      </c>
      <c r="D1491" s="78">
        <f t="shared" si="345"/>
        <v>56</v>
      </c>
      <c r="E1491" s="79">
        <f t="shared" si="346"/>
        <v>60</v>
      </c>
      <c r="F1491" s="79">
        <v>5</v>
      </c>
      <c r="G1491" s="79">
        <f t="shared" si="347"/>
        <v>25</v>
      </c>
      <c r="H1491" s="79">
        <f t="shared" si="348"/>
        <v>25</v>
      </c>
      <c r="I1491" s="80">
        <v>954</v>
      </c>
      <c r="J1491" s="80">
        <f>'Fator aplicado no salr'!$I$33*I1491</f>
        <v>843.35890276221915</v>
      </c>
      <c r="K1491" s="79">
        <f t="shared" si="349"/>
        <v>25</v>
      </c>
      <c r="L1491" s="92">
        <f t="shared" si="350"/>
        <v>0.23299863050389483</v>
      </c>
      <c r="M1491" s="79">
        <f t="shared" si="351"/>
        <v>56</v>
      </c>
      <c r="N1491" s="79">
        <f>VLOOKUP(D1491,'IBGE 2014'!$A$9:$I$120,3,0)/VLOOKUP(C1491,'IBGE 2014'!$A$9:$I$120,3,0)</f>
        <v>0.90846221870149746</v>
      </c>
      <c r="O1491" s="79">
        <f>VLOOKUP(D1491,'IBGE 2014'!$A$9:$I$120,6,0)</f>
        <v>12.276875927517381</v>
      </c>
      <c r="P1491" s="80">
        <f t="shared" si="352"/>
        <v>28490.750651048817</v>
      </c>
      <c r="Q1491" s="80">
        <f t="shared" si="353"/>
        <v>66660.75</v>
      </c>
      <c r="R1491" s="80">
        <f t="shared" si="354"/>
        <v>-38169.999348951183</v>
      </c>
      <c r="S1491" s="80">
        <f t="shared" si="355"/>
        <v>24</v>
      </c>
      <c r="T1491" s="80">
        <f t="shared" si="356"/>
        <v>0.24697854833412852</v>
      </c>
      <c r="U1491" s="80">
        <f>VLOOKUP(D1491,'IBGE 2014'!$A$9:$I$120,3,0)/VLOOKUP(C1491+1,'IBGE 2014'!$A$9:$I$120,3,0)</f>
        <v>0.91011921038327848</v>
      </c>
      <c r="V1491" s="80">
        <f t="shared" si="357"/>
        <v>30255.279404124864</v>
      </c>
      <c r="W1491" s="80">
        <f t="shared" si="358"/>
        <v>63994.319999999992</v>
      </c>
      <c r="X1491" s="80">
        <f t="shared" si="359"/>
        <v>-33739.040595875129</v>
      </c>
      <c r="Y1491" s="120"/>
    </row>
    <row r="1492" spans="1:25">
      <c r="A1492" s="77">
        <v>1480</v>
      </c>
      <c r="B1492" s="79">
        <v>2</v>
      </c>
      <c r="C1492" s="78">
        <v>50</v>
      </c>
      <c r="D1492" s="78">
        <f t="shared" si="345"/>
        <v>70</v>
      </c>
      <c r="E1492" s="79">
        <f t="shared" si="346"/>
        <v>60</v>
      </c>
      <c r="F1492" s="79">
        <v>5</v>
      </c>
      <c r="G1492" s="79">
        <f t="shared" si="347"/>
        <v>25</v>
      </c>
      <c r="H1492" s="79">
        <f t="shared" si="348"/>
        <v>20</v>
      </c>
      <c r="I1492" s="80">
        <v>2856.82</v>
      </c>
      <c r="J1492" s="80">
        <f>'Fator aplicado no salr'!$I$33*I1492</f>
        <v>2525.4974639299403</v>
      </c>
      <c r="K1492" s="79">
        <f t="shared" si="349"/>
        <v>20</v>
      </c>
      <c r="L1492" s="92">
        <f t="shared" si="350"/>
        <v>0.31180472688608379</v>
      </c>
      <c r="M1492" s="79">
        <f t="shared" si="351"/>
        <v>70</v>
      </c>
      <c r="N1492" s="79">
        <f>VLOOKUP(D1492,'IBGE 2014'!$A$9:$I$120,3,0)/VLOOKUP(C1492,'IBGE 2014'!$A$9:$I$120,3,0)</f>
        <v>0.78638304548291271</v>
      </c>
      <c r="O1492" s="79">
        <f>VLOOKUP(D1492,'IBGE 2014'!$A$9:$I$120,6,0)</f>
        <v>9.1340168195096396</v>
      </c>
      <c r="P1492" s="80">
        <f t="shared" si="352"/>
        <v>73530.739248651313</v>
      </c>
      <c r="Q1492" s="80">
        <f t="shared" si="353"/>
        <v>159696.23800000001</v>
      </c>
      <c r="R1492" s="80">
        <f t="shared" si="354"/>
        <v>-86165.498751348699</v>
      </c>
      <c r="S1492" s="80">
        <f t="shared" si="355"/>
        <v>19</v>
      </c>
      <c r="T1492" s="80">
        <f t="shared" si="356"/>
        <v>0.33051301049924886</v>
      </c>
      <c r="U1492" s="80">
        <f>VLOOKUP(D1492,'IBGE 2014'!$A$9:$I$120,3,0)/VLOOKUP(C1492+1,'IBGE 2014'!$A$9:$I$120,3,0)</f>
        <v>0.79070302512191992</v>
      </c>
      <c r="V1492" s="80">
        <f t="shared" si="357"/>
        <v>78370.75963828167</v>
      </c>
      <c r="W1492" s="80">
        <f t="shared" si="358"/>
        <v>151711.42610000001</v>
      </c>
      <c r="X1492" s="80">
        <f t="shared" si="359"/>
        <v>-73340.666461718341</v>
      </c>
      <c r="Y1492" s="120"/>
    </row>
    <row r="1493" spans="1:25">
      <c r="A1493" s="77">
        <v>1481</v>
      </c>
      <c r="B1493" s="79">
        <v>1</v>
      </c>
      <c r="C1493" s="78">
        <v>43</v>
      </c>
      <c r="D1493" s="78">
        <f t="shared" si="345"/>
        <v>70</v>
      </c>
      <c r="E1493" s="79">
        <f t="shared" si="346"/>
        <v>65</v>
      </c>
      <c r="F1493" s="79">
        <v>5</v>
      </c>
      <c r="G1493" s="79">
        <f t="shared" si="347"/>
        <v>30</v>
      </c>
      <c r="H1493" s="79">
        <f t="shared" si="348"/>
        <v>27</v>
      </c>
      <c r="I1493" s="80">
        <v>1364.22</v>
      </c>
      <c r="J1493" s="80">
        <f>'Fator aplicado no salr'!$I$33*I1493</f>
        <v>1206.0032309499734</v>
      </c>
      <c r="K1493" s="79">
        <f t="shared" si="349"/>
        <v>27</v>
      </c>
      <c r="L1493" s="92">
        <f t="shared" si="350"/>
        <v>0.20736795167665964</v>
      </c>
      <c r="M1493" s="79">
        <f t="shared" si="351"/>
        <v>70</v>
      </c>
      <c r="N1493" s="79">
        <f>VLOOKUP(D1493,'IBGE 2014'!$A$9:$I$120,3,0)/VLOOKUP(C1493,'IBGE 2014'!$A$9:$I$120,3,0)</f>
        <v>0.764061720155367</v>
      </c>
      <c r="O1493" s="79">
        <f>VLOOKUP(D1493,'IBGE 2014'!$A$9:$I$120,6,0)</f>
        <v>9.1340168195096396</v>
      </c>
      <c r="P1493" s="80">
        <f t="shared" si="352"/>
        <v>22689.436508352304</v>
      </c>
      <c r="Q1493" s="80">
        <f t="shared" si="353"/>
        <v>102950.86230000001</v>
      </c>
      <c r="R1493" s="80">
        <f t="shared" si="354"/>
        <v>-80261.425791647707</v>
      </c>
      <c r="S1493" s="80">
        <f t="shared" si="355"/>
        <v>26</v>
      </c>
      <c r="T1493" s="80">
        <f t="shared" si="356"/>
        <v>0.21981002877725925</v>
      </c>
      <c r="U1493" s="80">
        <f>VLOOKUP(D1493,'IBGE 2014'!$A$9:$I$120,3,0)/VLOOKUP(C1493+1,'IBGE 2014'!$A$9:$I$120,3,0)</f>
        <v>0.76654613465184984</v>
      </c>
      <c r="V1493" s="80">
        <f t="shared" si="357"/>
        <v>24129.006018429416</v>
      </c>
      <c r="W1493" s="80">
        <f t="shared" si="358"/>
        <v>99137.867400000003</v>
      </c>
      <c r="X1493" s="80">
        <f t="shared" si="359"/>
        <v>-75008.86138157059</v>
      </c>
      <c r="Y1493" s="120"/>
    </row>
    <row r="1494" spans="1:25">
      <c r="A1494" s="77">
        <v>1482</v>
      </c>
      <c r="B1494" s="79">
        <v>1</v>
      </c>
      <c r="C1494" s="78">
        <v>39</v>
      </c>
      <c r="D1494" s="78">
        <f t="shared" si="345"/>
        <v>65</v>
      </c>
      <c r="E1494" s="79">
        <f t="shared" si="346"/>
        <v>65</v>
      </c>
      <c r="F1494" s="79">
        <v>5</v>
      </c>
      <c r="G1494" s="79">
        <f t="shared" si="347"/>
        <v>30</v>
      </c>
      <c r="H1494" s="79">
        <f t="shared" si="348"/>
        <v>26</v>
      </c>
      <c r="I1494" s="80">
        <v>1364.22</v>
      </c>
      <c r="J1494" s="80">
        <f>'Fator aplicado no salr'!$I$33*I1494</f>
        <v>1206.0032309499734</v>
      </c>
      <c r="K1494" s="79">
        <f t="shared" si="349"/>
        <v>26</v>
      </c>
      <c r="L1494" s="92">
        <f t="shared" si="350"/>
        <v>0.21981002877725925</v>
      </c>
      <c r="M1494" s="79">
        <f t="shared" si="351"/>
        <v>65</v>
      </c>
      <c r="N1494" s="79">
        <f>VLOOKUP(D1494,'IBGE 2014'!$A$9:$I$120,3,0)/VLOOKUP(C1494,'IBGE 2014'!$A$9:$I$120,3,0)</f>
        <v>0.83323375827918489</v>
      </c>
      <c r="O1494" s="79">
        <f>VLOOKUP(D1494,'IBGE 2014'!$A$9:$I$120,6,0)</f>
        <v>10.361611814973374</v>
      </c>
      <c r="P1494" s="80">
        <f t="shared" si="352"/>
        <v>29753.187673179807</v>
      </c>
      <c r="Q1494" s="80">
        <f t="shared" si="353"/>
        <v>99137.867400000003</v>
      </c>
      <c r="R1494" s="80">
        <f t="shared" si="354"/>
        <v>-69384.679726820192</v>
      </c>
      <c r="S1494" s="80">
        <f t="shared" si="355"/>
        <v>25</v>
      </c>
      <c r="T1494" s="80">
        <f t="shared" si="356"/>
        <v>0.23299863050389483</v>
      </c>
      <c r="U1494" s="80">
        <f>VLOOKUP(D1494,'IBGE 2014'!$A$9:$I$120,3,0)/VLOOKUP(C1494+1,'IBGE 2014'!$A$9:$I$120,3,0)</f>
        <v>0.83532461266945157</v>
      </c>
      <c r="V1494" s="80">
        <f t="shared" si="357"/>
        <v>31617.518979686029</v>
      </c>
      <c r="W1494" s="80">
        <f t="shared" si="358"/>
        <v>95324.872499999998</v>
      </c>
      <c r="X1494" s="80">
        <f t="shared" si="359"/>
        <v>-63707.353520313969</v>
      </c>
      <c r="Y1494" s="120"/>
    </row>
    <row r="1495" spans="1:25">
      <c r="A1495" s="77">
        <v>1483</v>
      </c>
      <c r="B1495" s="79">
        <v>1</v>
      </c>
      <c r="C1495" s="78">
        <v>37</v>
      </c>
      <c r="D1495" s="78">
        <f t="shared" si="345"/>
        <v>65</v>
      </c>
      <c r="E1495" s="79">
        <f t="shared" si="346"/>
        <v>65</v>
      </c>
      <c r="F1495" s="79">
        <v>5</v>
      </c>
      <c r="G1495" s="79">
        <f t="shared" si="347"/>
        <v>30</v>
      </c>
      <c r="H1495" s="79">
        <f t="shared" si="348"/>
        <v>28</v>
      </c>
      <c r="I1495" s="80">
        <v>1001.7</v>
      </c>
      <c r="J1495" s="80">
        <f>'Fator aplicado no salr'!$I$33*I1495</f>
        <v>885.52684790033015</v>
      </c>
      <c r="K1495" s="79">
        <f t="shared" si="349"/>
        <v>28</v>
      </c>
      <c r="L1495" s="92">
        <f t="shared" si="350"/>
        <v>0.19563014309118829</v>
      </c>
      <c r="M1495" s="79">
        <f t="shared" si="351"/>
        <v>65</v>
      </c>
      <c r="N1495" s="79">
        <f>VLOOKUP(D1495,'IBGE 2014'!$A$9:$I$120,3,0)/VLOOKUP(C1495,'IBGE 2014'!$A$9:$I$120,3,0)</f>
        <v>0.82938992235441167</v>
      </c>
      <c r="O1495" s="79">
        <f>VLOOKUP(D1495,'IBGE 2014'!$A$9:$I$120,6,0)</f>
        <v>10.361611814973374</v>
      </c>
      <c r="P1495" s="80">
        <f t="shared" si="352"/>
        <v>19353.830350361877</v>
      </c>
      <c r="Q1495" s="80">
        <f t="shared" si="353"/>
        <v>78393.042000000001</v>
      </c>
      <c r="R1495" s="80">
        <f t="shared" si="354"/>
        <v>-59039.21164963812</v>
      </c>
      <c r="S1495" s="80">
        <f t="shared" si="355"/>
        <v>27</v>
      </c>
      <c r="T1495" s="80">
        <f t="shared" si="356"/>
        <v>0.20736795167665964</v>
      </c>
      <c r="U1495" s="80">
        <f>VLOOKUP(D1495,'IBGE 2014'!$A$9:$I$120,3,0)/VLOOKUP(C1495+1,'IBGE 2014'!$A$9:$I$120,3,0)</f>
        <v>0.83126079529714858</v>
      </c>
      <c r="V1495" s="80">
        <f t="shared" si="357"/>
        <v>20561.33644019128</v>
      </c>
      <c r="W1495" s="80">
        <f t="shared" si="358"/>
        <v>75593.290500000003</v>
      </c>
      <c r="X1495" s="80">
        <f t="shared" si="359"/>
        <v>-55031.954059808719</v>
      </c>
      <c r="Y1495" s="120"/>
    </row>
    <row r="1496" spans="1:25">
      <c r="A1496" s="77">
        <v>1484</v>
      </c>
      <c r="B1496" s="79">
        <v>2</v>
      </c>
      <c r="C1496" s="78">
        <v>46</v>
      </c>
      <c r="D1496" s="78">
        <f t="shared" si="345"/>
        <v>70</v>
      </c>
      <c r="E1496" s="79">
        <f t="shared" si="346"/>
        <v>60</v>
      </c>
      <c r="F1496" s="79">
        <v>5</v>
      </c>
      <c r="G1496" s="79">
        <f t="shared" si="347"/>
        <v>25</v>
      </c>
      <c r="H1496" s="79">
        <f t="shared" si="348"/>
        <v>24</v>
      </c>
      <c r="I1496" s="80">
        <v>1240.2</v>
      </c>
      <c r="J1496" s="80">
        <f>'Fator aplicado no salr'!$I$33*I1496</f>
        <v>1096.3665735908849</v>
      </c>
      <c r="K1496" s="79">
        <f t="shared" si="349"/>
        <v>24</v>
      </c>
      <c r="L1496" s="92">
        <f t="shared" si="350"/>
        <v>0.24697854833412852</v>
      </c>
      <c r="M1496" s="79">
        <f t="shared" si="351"/>
        <v>70</v>
      </c>
      <c r="N1496" s="79">
        <f>VLOOKUP(D1496,'IBGE 2014'!$A$9:$I$120,3,0)/VLOOKUP(C1496,'IBGE 2014'!$A$9:$I$120,3,0)</f>
        <v>0.77214104728714072</v>
      </c>
      <c r="O1496" s="79">
        <f>VLOOKUP(D1496,'IBGE 2014'!$A$9:$I$120,6,0)</f>
        <v>9.1340168195096396</v>
      </c>
      <c r="P1496" s="80">
        <f t="shared" si="352"/>
        <v>24826.575553426603</v>
      </c>
      <c r="Q1496" s="80">
        <f t="shared" si="353"/>
        <v>83192.616000000009</v>
      </c>
      <c r="R1496" s="80">
        <f t="shared" si="354"/>
        <v>-58366.040446573403</v>
      </c>
      <c r="S1496" s="80">
        <f t="shared" si="355"/>
        <v>23</v>
      </c>
      <c r="T1496" s="80">
        <f t="shared" si="356"/>
        <v>0.26179726123417624</v>
      </c>
      <c r="U1496" s="80">
        <f>VLOOKUP(D1496,'IBGE 2014'!$A$9:$I$120,3,0)/VLOOKUP(C1496+1,'IBGE 2014'!$A$9:$I$120,3,0)</f>
        <v>0.77529075218081067</v>
      </c>
      <c r="V1496" s="80">
        <f t="shared" si="357"/>
        <v>26423.518569135151</v>
      </c>
      <c r="W1496" s="80">
        <f t="shared" si="358"/>
        <v>79726.257000000012</v>
      </c>
      <c r="X1496" s="80">
        <f t="shared" si="359"/>
        <v>-53302.738430864862</v>
      </c>
      <c r="Y1496" s="120"/>
    </row>
    <row r="1497" spans="1:25">
      <c r="A1497" s="77">
        <v>1485</v>
      </c>
      <c r="B1497" s="79">
        <v>2</v>
      </c>
      <c r="C1497" s="78">
        <v>57</v>
      </c>
      <c r="D1497" s="78">
        <f t="shared" si="345"/>
        <v>70</v>
      </c>
      <c r="E1497" s="79">
        <f t="shared" si="346"/>
        <v>60</v>
      </c>
      <c r="F1497" s="79">
        <v>5</v>
      </c>
      <c r="G1497" s="79">
        <f t="shared" si="347"/>
        <v>25</v>
      </c>
      <c r="H1497" s="79">
        <f t="shared" si="348"/>
        <v>13</v>
      </c>
      <c r="I1497" s="80">
        <v>11257.2</v>
      </c>
      <c r="J1497" s="80">
        <f>'Fator aplicado no salr'!$I$33*I1497</f>
        <v>9951.6350525941871</v>
      </c>
      <c r="K1497" s="79">
        <f t="shared" si="349"/>
        <v>13</v>
      </c>
      <c r="L1497" s="92">
        <f t="shared" si="350"/>
        <v>0.46883902224245294</v>
      </c>
      <c r="M1497" s="79">
        <f t="shared" si="351"/>
        <v>70</v>
      </c>
      <c r="N1497" s="79">
        <f>VLOOKUP(D1497,'IBGE 2014'!$A$9:$I$120,3,0)/VLOOKUP(C1497,'IBGE 2014'!$A$9:$I$120,3,0)</f>
        <v>0.82519692570489089</v>
      </c>
      <c r="O1497" s="79">
        <f>VLOOKUP(D1497,'IBGE 2014'!$A$9:$I$120,6,0)</f>
        <v>9.1340168195096396</v>
      </c>
      <c r="P1497" s="80">
        <f t="shared" si="352"/>
        <v>457173.39967317536</v>
      </c>
      <c r="Q1497" s="80">
        <f t="shared" si="353"/>
        <v>429810.66364599526</v>
      </c>
      <c r="R1497" s="80">
        <f t="shared" si="354"/>
        <v>27362.736027180101</v>
      </c>
      <c r="S1497" s="80">
        <f t="shared" si="355"/>
        <v>12</v>
      </c>
      <c r="T1497" s="80">
        <f t="shared" si="356"/>
        <v>0.49696936357700011</v>
      </c>
      <c r="U1497" s="80">
        <f>VLOOKUP(D1497,'IBGE 2014'!$A$9:$I$120,3,0)/VLOOKUP(C1497+1,'IBGE 2014'!$A$9:$I$120,3,0)</f>
        <v>0.83272330052410848</v>
      </c>
      <c r="V1497" s="80">
        <f t="shared" si="357"/>
        <v>489023.73028138228</v>
      </c>
      <c r="W1497" s="80">
        <f t="shared" si="358"/>
        <v>399794.51052834839</v>
      </c>
      <c r="X1497" s="80">
        <f t="shared" si="359"/>
        <v>89229.219753033889</v>
      </c>
      <c r="Y1497" s="120"/>
    </row>
    <row r="1498" spans="1:25">
      <c r="A1498" s="77">
        <v>1486</v>
      </c>
      <c r="B1498" s="79">
        <v>1</v>
      </c>
      <c r="C1498" s="78">
        <v>33</v>
      </c>
      <c r="D1498" s="78">
        <f t="shared" si="345"/>
        <v>63</v>
      </c>
      <c r="E1498" s="79">
        <f t="shared" si="346"/>
        <v>65</v>
      </c>
      <c r="F1498" s="79">
        <v>5</v>
      </c>
      <c r="G1498" s="79">
        <f t="shared" si="347"/>
        <v>30</v>
      </c>
      <c r="H1498" s="79">
        <f t="shared" si="348"/>
        <v>30</v>
      </c>
      <c r="I1498" s="80">
        <v>1202.04</v>
      </c>
      <c r="J1498" s="80">
        <f>'Fator aplicado no salr'!$I$33*I1498</f>
        <v>1062.6322174803961</v>
      </c>
      <c r="K1498" s="79">
        <f t="shared" si="349"/>
        <v>30</v>
      </c>
      <c r="L1498" s="92">
        <f t="shared" si="350"/>
        <v>0.1741101309106339</v>
      </c>
      <c r="M1498" s="79">
        <f t="shared" si="351"/>
        <v>63</v>
      </c>
      <c r="N1498" s="79">
        <f>VLOOKUP(D1498,'IBGE 2014'!$A$9:$I$120,3,0)/VLOOKUP(C1498,'IBGE 2014'!$A$9:$I$120,3,0)</f>
        <v>0.84697066536744614</v>
      </c>
      <c r="O1498" s="79">
        <f>VLOOKUP(D1498,'IBGE 2014'!$A$9:$I$120,6,0)</f>
        <v>10.825249101319233</v>
      </c>
      <c r="P1498" s="80">
        <f t="shared" si="352"/>
        <v>22052.439585981501</v>
      </c>
      <c r="Q1498" s="80">
        <f t="shared" si="353"/>
        <v>100791.054</v>
      </c>
      <c r="R1498" s="80">
        <f t="shared" si="354"/>
        <v>-78738.614414018506</v>
      </c>
      <c r="S1498" s="80">
        <f t="shared" si="355"/>
        <v>29</v>
      </c>
      <c r="T1498" s="80">
        <f t="shared" si="356"/>
        <v>0.18455673876527198</v>
      </c>
      <c r="U1498" s="80">
        <f>VLOOKUP(D1498,'IBGE 2014'!$A$9:$I$120,3,0)/VLOOKUP(C1498+1,'IBGE 2014'!$A$9:$I$120,3,0)</f>
        <v>0.84861078160723036</v>
      </c>
      <c r="V1498" s="80">
        <f t="shared" si="357"/>
        <v>23420.851611672348</v>
      </c>
      <c r="W1498" s="80">
        <f t="shared" si="358"/>
        <v>97431.352200000008</v>
      </c>
      <c r="X1498" s="80">
        <f t="shared" si="359"/>
        <v>-74010.500588327661</v>
      </c>
      <c r="Y1498" s="120"/>
    </row>
    <row r="1499" spans="1:25">
      <c r="A1499" s="77">
        <v>1487</v>
      </c>
      <c r="B1499" s="79">
        <v>1</v>
      </c>
      <c r="C1499" s="78">
        <v>35</v>
      </c>
      <c r="D1499" s="78">
        <f t="shared" si="345"/>
        <v>65</v>
      </c>
      <c r="E1499" s="79">
        <f t="shared" si="346"/>
        <v>65</v>
      </c>
      <c r="F1499" s="79">
        <v>5</v>
      </c>
      <c r="G1499" s="79">
        <f t="shared" si="347"/>
        <v>30</v>
      </c>
      <c r="H1499" s="79">
        <f t="shared" si="348"/>
        <v>30</v>
      </c>
      <c r="I1499" s="80">
        <v>3571.03</v>
      </c>
      <c r="J1499" s="80">
        <f>'Fator aplicado no salr'!$I$33*I1499</f>
        <v>3156.8762500324606</v>
      </c>
      <c r="K1499" s="79">
        <f t="shared" si="349"/>
        <v>30</v>
      </c>
      <c r="L1499" s="92">
        <f t="shared" si="350"/>
        <v>0.1741101309106339</v>
      </c>
      <c r="M1499" s="79">
        <f t="shared" si="351"/>
        <v>65</v>
      </c>
      <c r="N1499" s="79">
        <f>VLOOKUP(D1499,'IBGE 2014'!$A$9:$I$120,3,0)/VLOOKUP(C1499,'IBGE 2014'!$A$9:$I$120,3,0)</f>
        <v>0.82589717900171766</v>
      </c>
      <c r="O1499" s="79">
        <f>VLOOKUP(D1499,'IBGE 2014'!$A$9:$I$120,6,0)</f>
        <v>10.361611814973374</v>
      </c>
      <c r="P1499" s="80">
        <f t="shared" si="352"/>
        <v>61147.43623662131</v>
      </c>
      <c r="Q1499" s="80">
        <f t="shared" si="353"/>
        <v>299430.86550000001</v>
      </c>
      <c r="R1499" s="80">
        <f t="shared" si="354"/>
        <v>-238283.4292633787</v>
      </c>
      <c r="S1499" s="80">
        <f t="shared" si="355"/>
        <v>29</v>
      </c>
      <c r="T1499" s="80">
        <f t="shared" si="356"/>
        <v>0.18455673876527198</v>
      </c>
      <c r="U1499" s="80">
        <f>VLOOKUP(D1499,'IBGE 2014'!$A$9:$I$120,3,0)/VLOOKUP(C1499+1,'IBGE 2014'!$A$9:$I$120,3,0)</f>
        <v>0.82760631522705153</v>
      </c>
      <c r="V1499" s="80">
        <f t="shared" si="357"/>
        <v>64950.415156487616</v>
      </c>
      <c r="W1499" s="80">
        <f t="shared" si="358"/>
        <v>289449.83665000001</v>
      </c>
      <c r="X1499" s="80">
        <f t="shared" si="359"/>
        <v>-224499.4214935124</v>
      </c>
      <c r="Y1499" s="120"/>
    </row>
    <row r="1500" spans="1:25">
      <c r="A1500" s="77">
        <v>1488</v>
      </c>
      <c r="B1500" s="79">
        <v>1</v>
      </c>
      <c r="C1500" s="78">
        <v>31</v>
      </c>
      <c r="D1500" s="78">
        <f t="shared" si="345"/>
        <v>61</v>
      </c>
      <c r="E1500" s="79">
        <f t="shared" si="346"/>
        <v>65</v>
      </c>
      <c r="F1500" s="79">
        <v>5</v>
      </c>
      <c r="G1500" s="79">
        <f t="shared" si="347"/>
        <v>30</v>
      </c>
      <c r="H1500" s="79">
        <f t="shared" si="348"/>
        <v>30</v>
      </c>
      <c r="I1500" s="80">
        <v>4987.4799999999996</v>
      </c>
      <c r="J1500" s="80">
        <f>'Fator aplicado no salr'!$I$33*I1500</f>
        <v>4409.0520548726545</v>
      </c>
      <c r="K1500" s="79">
        <f t="shared" si="349"/>
        <v>30</v>
      </c>
      <c r="L1500" s="92">
        <f t="shared" si="350"/>
        <v>0.1741101309106339</v>
      </c>
      <c r="M1500" s="79">
        <f t="shared" si="351"/>
        <v>61</v>
      </c>
      <c r="N1500" s="79">
        <f>VLOOKUP(D1500,'IBGE 2014'!$A$9:$I$120,3,0)/VLOOKUP(C1500,'IBGE 2014'!$A$9:$I$120,3,0)</f>
        <v>0.86514019417807453</v>
      </c>
      <c r="O1500" s="79">
        <f>VLOOKUP(D1500,'IBGE 2014'!$A$9:$I$120,6,0)</f>
        <v>11.26894206432668</v>
      </c>
      <c r="P1500" s="80">
        <f t="shared" si="352"/>
        <v>97293.148197519942</v>
      </c>
      <c r="Q1500" s="80">
        <f t="shared" si="353"/>
        <v>418200.19799999997</v>
      </c>
      <c r="R1500" s="80">
        <f t="shared" si="354"/>
        <v>-320907.04980248003</v>
      </c>
      <c r="S1500" s="80">
        <f t="shared" si="355"/>
        <v>29</v>
      </c>
      <c r="T1500" s="80">
        <f t="shared" si="356"/>
        <v>0.18455673876527198</v>
      </c>
      <c r="U1500" s="80">
        <f>VLOOKUP(D1500,'IBGE 2014'!$A$9:$I$120,3,0)/VLOOKUP(C1500+1,'IBGE 2014'!$A$9:$I$120,3,0)</f>
        <v>0.86671816855699424</v>
      </c>
      <c r="V1500" s="80">
        <f t="shared" si="357"/>
        <v>103318.84262637114</v>
      </c>
      <c r="W1500" s="80">
        <f t="shared" si="358"/>
        <v>404260.19139999995</v>
      </c>
      <c r="X1500" s="80">
        <f t="shared" si="359"/>
        <v>-300941.34877362882</v>
      </c>
      <c r="Y1500" s="120"/>
    </row>
    <row r="1501" spans="1:25">
      <c r="A1501" s="77">
        <v>1489</v>
      </c>
      <c r="B1501" s="79">
        <v>1</v>
      </c>
      <c r="C1501" s="78">
        <v>34</v>
      </c>
      <c r="D1501" s="78">
        <f t="shared" si="345"/>
        <v>64</v>
      </c>
      <c r="E1501" s="79">
        <f t="shared" si="346"/>
        <v>65</v>
      </c>
      <c r="F1501" s="79">
        <v>5</v>
      </c>
      <c r="G1501" s="79">
        <f t="shared" si="347"/>
        <v>30</v>
      </c>
      <c r="H1501" s="79">
        <f t="shared" si="348"/>
        <v>30</v>
      </c>
      <c r="I1501" s="80">
        <v>2678.28</v>
      </c>
      <c r="J1501" s="80">
        <f>'Fator aplicado no salr'!$I$33*I1501</f>
        <v>2367.6638177043988</v>
      </c>
      <c r="K1501" s="79">
        <f t="shared" si="349"/>
        <v>30</v>
      </c>
      <c r="L1501" s="92">
        <f t="shared" si="350"/>
        <v>0.1741101309106339</v>
      </c>
      <c r="M1501" s="79">
        <f t="shared" si="351"/>
        <v>64</v>
      </c>
      <c r="N1501" s="79">
        <f>VLOOKUP(D1501,'IBGE 2014'!$A$9:$I$120,3,0)/VLOOKUP(C1501,'IBGE 2014'!$A$9:$I$120,3,0)</f>
        <v>0.83683254098529347</v>
      </c>
      <c r="O1501" s="79">
        <f>VLOOKUP(D1501,'IBGE 2014'!$A$9:$I$120,6,0)</f>
        <v>10.595687644814832</v>
      </c>
      <c r="P1501" s="80">
        <f t="shared" si="352"/>
        <v>47517.670157239576</v>
      </c>
      <c r="Q1501" s="80">
        <f t="shared" si="353"/>
        <v>224573.77799999999</v>
      </c>
      <c r="R1501" s="80">
        <f t="shared" si="354"/>
        <v>-177056.10784276042</v>
      </c>
      <c r="S1501" s="80">
        <f t="shared" si="355"/>
        <v>29</v>
      </c>
      <c r="T1501" s="80">
        <f t="shared" si="356"/>
        <v>0.18455673876527198</v>
      </c>
      <c r="U1501" s="80">
        <f>VLOOKUP(D1501,'IBGE 2014'!$A$9:$I$120,3,0)/VLOOKUP(C1501+1,'IBGE 2014'!$A$9:$I$120,3,0)</f>
        <v>0.83850448420531443</v>
      </c>
      <c r="V1501" s="80">
        <f t="shared" si="357"/>
        <v>50469.364188989799</v>
      </c>
      <c r="W1501" s="80">
        <f t="shared" si="358"/>
        <v>217087.98540000001</v>
      </c>
      <c r="X1501" s="80">
        <f t="shared" si="359"/>
        <v>-166618.62121101021</v>
      </c>
      <c r="Y1501" s="120"/>
    </row>
    <row r="1502" spans="1:25">
      <c r="A1502" s="77">
        <v>1490</v>
      </c>
      <c r="B1502" s="79">
        <v>1</v>
      </c>
      <c r="C1502" s="78">
        <v>55</v>
      </c>
      <c r="D1502" s="78">
        <f t="shared" si="345"/>
        <v>70</v>
      </c>
      <c r="E1502" s="79">
        <f t="shared" si="346"/>
        <v>65</v>
      </c>
      <c r="F1502" s="79">
        <v>5</v>
      </c>
      <c r="G1502" s="79">
        <f t="shared" si="347"/>
        <v>30</v>
      </c>
      <c r="H1502" s="79">
        <f t="shared" si="348"/>
        <v>15</v>
      </c>
      <c r="I1502" s="80">
        <v>1192.5</v>
      </c>
      <c r="J1502" s="80">
        <f>'Fator aplicado no salr'!$I$33*I1502</f>
        <v>1054.1986284527738</v>
      </c>
      <c r="K1502" s="79">
        <f t="shared" si="349"/>
        <v>15</v>
      </c>
      <c r="L1502" s="92">
        <f t="shared" si="350"/>
        <v>0.41726506073553998</v>
      </c>
      <c r="M1502" s="79">
        <f t="shared" si="351"/>
        <v>70</v>
      </c>
      <c r="N1502" s="79">
        <f>VLOOKUP(D1502,'IBGE 2014'!$A$9:$I$120,3,0)/VLOOKUP(C1502,'IBGE 2014'!$A$9:$I$120,3,0)</f>
        <v>0.81183466248225811</v>
      </c>
      <c r="O1502" s="79">
        <f>VLOOKUP(D1502,'IBGE 2014'!$A$9:$I$120,6,0)</f>
        <v>9.1340168195096396</v>
      </c>
      <c r="P1502" s="80">
        <f t="shared" si="352"/>
        <v>42404.038231067716</v>
      </c>
      <c r="Q1502" s="80">
        <f t="shared" si="353"/>
        <v>49995.5625</v>
      </c>
      <c r="R1502" s="80">
        <f t="shared" si="354"/>
        <v>-7591.524268932284</v>
      </c>
      <c r="S1502" s="80">
        <f t="shared" si="355"/>
        <v>14</v>
      </c>
      <c r="T1502" s="80">
        <f t="shared" si="356"/>
        <v>0.44230096437967248</v>
      </c>
      <c r="U1502" s="80">
        <f>VLOOKUP(D1502,'IBGE 2014'!$A$9:$I$120,3,0)/VLOOKUP(C1502+1,'IBGE 2014'!$A$9:$I$120,3,0)</f>
        <v>0.81824688059570916</v>
      </c>
      <c r="V1502" s="80">
        <f t="shared" si="357"/>
        <v>45303.301309175215</v>
      </c>
      <c r="W1502" s="80">
        <f t="shared" si="358"/>
        <v>46662.525000000001</v>
      </c>
      <c r="X1502" s="80">
        <f t="shared" si="359"/>
        <v>-1359.2236908247869</v>
      </c>
      <c r="Y1502" s="120"/>
    </row>
    <row r="1503" spans="1:25">
      <c r="A1503" s="77">
        <v>1491</v>
      </c>
      <c r="B1503" s="79">
        <v>1</v>
      </c>
      <c r="C1503" s="78">
        <v>38</v>
      </c>
      <c r="D1503" s="78">
        <f t="shared" si="345"/>
        <v>65</v>
      </c>
      <c r="E1503" s="79">
        <f t="shared" si="346"/>
        <v>65</v>
      </c>
      <c r="F1503" s="79">
        <v>5</v>
      </c>
      <c r="G1503" s="79">
        <f t="shared" si="347"/>
        <v>30</v>
      </c>
      <c r="H1503" s="79">
        <f t="shared" si="348"/>
        <v>27</v>
      </c>
      <c r="I1503" s="80">
        <v>4220.24</v>
      </c>
      <c r="J1503" s="80">
        <f>'Fator aplicado no salr'!$I$33*I1503</f>
        <v>3730.7934756742425</v>
      </c>
      <c r="K1503" s="79">
        <f t="shared" si="349"/>
        <v>27</v>
      </c>
      <c r="L1503" s="92">
        <f t="shared" si="350"/>
        <v>0.20736795167665964</v>
      </c>
      <c r="M1503" s="79">
        <f t="shared" si="351"/>
        <v>65</v>
      </c>
      <c r="N1503" s="79">
        <f>VLOOKUP(D1503,'IBGE 2014'!$A$9:$I$120,3,0)/VLOOKUP(C1503,'IBGE 2014'!$A$9:$I$120,3,0)</f>
        <v>0.83126079529714858</v>
      </c>
      <c r="O1503" s="79">
        <f>VLOOKUP(D1503,'IBGE 2014'!$A$9:$I$120,6,0)</f>
        <v>10.361611814973374</v>
      </c>
      <c r="P1503" s="80">
        <f t="shared" si="352"/>
        <v>86626.509432317893</v>
      </c>
      <c r="Q1503" s="80">
        <f t="shared" si="353"/>
        <v>318480.41159999999</v>
      </c>
      <c r="R1503" s="80">
        <f t="shared" si="354"/>
        <v>-231853.9021676821</v>
      </c>
      <c r="S1503" s="80">
        <f t="shared" si="355"/>
        <v>26</v>
      </c>
      <c r="T1503" s="80">
        <f t="shared" si="356"/>
        <v>0.21981002877725925</v>
      </c>
      <c r="U1503" s="80">
        <f>VLOOKUP(D1503,'IBGE 2014'!$A$9:$I$120,3,0)/VLOOKUP(C1503+1,'IBGE 2014'!$A$9:$I$120,3,0)</f>
        <v>0.83323375827918489</v>
      </c>
      <c r="V1503" s="80">
        <f t="shared" si="357"/>
        <v>92042.040686883585</v>
      </c>
      <c r="W1503" s="80">
        <f t="shared" si="358"/>
        <v>306684.84080000001</v>
      </c>
      <c r="X1503" s="80">
        <f t="shared" si="359"/>
        <v>-214642.80011311642</v>
      </c>
      <c r="Y1503" s="120"/>
    </row>
    <row r="1504" spans="1:25">
      <c r="A1504" s="77">
        <v>1492</v>
      </c>
      <c r="B1504" s="79">
        <v>2</v>
      </c>
      <c r="C1504" s="78">
        <v>47</v>
      </c>
      <c r="D1504" s="78">
        <f t="shared" si="345"/>
        <v>70</v>
      </c>
      <c r="E1504" s="79">
        <f t="shared" si="346"/>
        <v>60</v>
      </c>
      <c r="F1504" s="79">
        <v>5</v>
      </c>
      <c r="G1504" s="79">
        <f t="shared" si="347"/>
        <v>25</v>
      </c>
      <c r="H1504" s="79">
        <f t="shared" si="348"/>
        <v>23</v>
      </c>
      <c r="I1504" s="80">
        <v>11257.2</v>
      </c>
      <c r="J1504" s="80">
        <f>'Fator aplicado no salr'!$I$33*I1504</f>
        <v>9951.6350525941871</v>
      </c>
      <c r="K1504" s="79">
        <f t="shared" si="349"/>
        <v>23</v>
      </c>
      <c r="L1504" s="92">
        <f t="shared" si="350"/>
        <v>0.26179726123417624</v>
      </c>
      <c r="M1504" s="79">
        <f t="shared" si="351"/>
        <v>70</v>
      </c>
      <c r="N1504" s="79">
        <f>VLOOKUP(D1504,'IBGE 2014'!$A$9:$I$120,3,0)/VLOOKUP(C1504,'IBGE 2014'!$A$9:$I$120,3,0)</f>
        <v>0.77529075218081067</v>
      </c>
      <c r="O1504" s="79">
        <f>VLOOKUP(D1504,'IBGE 2014'!$A$9:$I$120,6,0)</f>
        <v>9.1340168195096396</v>
      </c>
      <c r="P1504" s="80">
        <f t="shared" si="352"/>
        <v>239844.24547368829</v>
      </c>
      <c r="Q1504" s="80">
        <f t="shared" si="353"/>
        <v>734570.95187263563</v>
      </c>
      <c r="R1504" s="80">
        <f t="shared" si="354"/>
        <v>-494726.70639894734</v>
      </c>
      <c r="S1504" s="80">
        <f t="shared" si="355"/>
        <v>22</v>
      </c>
      <c r="T1504" s="80">
        <f t="shared" si="356"/>
        <v>0.27750509690822689</v>
      </c>
      <c r="U1504" s="80">
        <f>VLOOKUP(D1504,'IBGE 2014'!$A$9:$I$120,3,0)/VLOOKUP(C1504+1,'IBGE 2014'!$A$9:$I$120,3,0)</f>
        <v>0.77870096266895816</v>
      </c>
      <c r="V1504" s="80">
        <f t="shared" si="357"/>
        <v>255353.18327292355</v>
      </c>
      <c r="W1504" s="80">
        <f t="shared" si="358"/>
        <v>703812.01916166837</v>
      </c>
      <c r="X1504" s="80">
        <f t="shared" si="359"/>
        <v>-448458.8358887448</v>
      </c>
      <c r="Y1504" s="120"/>
    </row>
    <row r="1505" spans="1:25">
      <c r="A1505" s="77">
        <v>1493</v>
      </c>
      <c r="B1505" s="79">
        <v>1</v>
      </c>
      <c r="C1505" s="78">
        <v>33</v>
      </c>
      <c r="D1505" s="78">
        <f t="shared" si="345"/>
        <v>63</v>
      </c>
      <c r="E1505" s="79">
        <f t="shared" si="346"/>
        <v>65</v>
      </c>
      <c r="F1505" s="79">
        <v>5</v>
      </c>
      <c r="G1505" s="79">
        <f t="shared" si="347"/>
        <v>30</v>
      </c>
      <c r="H1505" s="79">
        <f t="shared" si="348"/>
        <v>30</v>
      </c>
      <c r="I1505" s="80">
        <v>954</v>
      </c>
      <c r="J1505" s="80">
        <f>'Fator aplicado no salr'!$I$33*I1505</f>
        <v>843.35890276221915</v>
      </c>
      <c r="K1505" s="79">
        <f t="shared" si="349"/>
        <v>30</v>
      </c>
      <c r="L1505" s="92">
        <f t="shared" si="350"/>
        <v>0.1741101309106339</v>
      </c>
      <c r="M1505" s="79">
        <f t="shared" si="351"/>
        <v>63</v>
      </c>
      <c r="N1505" s="79">
        <f>VLOOKUP(D1505,'IBGE 2014'!$A$9:$I$120,3,0)/VLOOKUP(C1505,'IBGE 2014'!$A$9:$I$120,3,0)</f>
        <v>0.84697066536744614</v>
      </c>
      <c r="O1505" s="79">
        <f>VLOOKUP(D1505,'IBGE 2014'!$A$9:$I$120,6,0)</f>
        <v>10.825249101319233</v>
      </c>
      <c r="P1505" s="80">
        <f t="shared" si="352"/>
        <v>17501.936179350396</v>
      </c>
      <c r="Q1505" s="80">
        <f t="shared" si="353"/>
        <v>79992.899999999994</v>
      </c>
      <c r="R1505" s="80">
        <f t="shared" si="354"/>
        <v>-62490.963820649602</v>
      </c>
      <c r="S1505" s="80">
        <f t="shared" si="355"/>
        <v>29</v>
      </c>
      <c r="T1505" s="80">
        <f t="shared" si="356"/>
        <v>0.18455673876527198</v>
      </c>
      <c r="U1505" s="80">
        <f>VLOOKUP(D1505,'IBGE 2014'!$A$9:$I$120,3,0)/VLOOKUP(C1505+1,'IBGE 2014'!$A$9:$I$120,3,0)</f>
        <v>0.84861078160723036</v>
      </c>
      <c r="V1505" s="80">
        <f t="shared" si="357"/>
        <v>18587.97746958123</v>
      </c>
      <c r="W1505" s="80">
        <f t="shared" si="358"/>
        <v>77326.47</v>
      </c>
      <c r="X1505" s="80">
        <f t="shared" si="359"/>
        <v>-58738.492530418771</v>
      </c>
      <c r="Y1505" s="120"/>
    </row>
    <row r="1506" spans="1:25">
      <c r="A1506" s="77">
        <v>1494</v>
      </c>
      <c r="B1506" s="79">
        <v>2</v>
      </c>
      <c r="C1506" s="78">
        <v>48</v>
      </c>
      <c r="D1506" s="78">
        <f t="shared" si="345"/>
        <v>70</v>
      </c>
      <c r="E1506" s="79">
        <f t="shared" si="346"/>
        <v>60</v>
      </c>
      <c r="F1506" s="79">
        <v>5</v>
      </c>
      <c r="G1506" s="79">
        <f t="shared" si="347"/>
        <v>25</v>
      </c>
      <c r="H1506" s="79">
        <f t="shared" si="348"/>
        <v>22</v>
      </c>
      <c r="I1506" s="80">
        <v>3571.03</v>
      </c>
      <c r="J1506" s="80">
        <f>'Fator aplicado no salr'!$I$33*I1506</f>
        <v>3156.8762500324606</v>
      </c>
      <c r="K1506" s="79">
        <f t="shared" si="349"/>
        <v>22</v>
      </c>
      <c r="L1506" s="92">
        <f t="shared" si="350"/>
        <v>0.27750509690822689</v>
      </c>
      <c r="M1506" s="79">
        <f t="shared" si="351"/>
        <v>70</v>
      </c>
      <c r="N1506" s="79">
        <f>VLOOKUP(D1506,'IBGE 2014'!$A$9:$I$120,3,0)/VLOOKUP(C1506,'IBGE 2014'!$A$9:$I$120,3,0)</f>
        <v>0.77870096266895816</v>
      </c>
      <c r="O1506" s="79">
        <f>VLOOKUP(D1506,'IBGE 2014'!$A$9:$I$120,6,0)</f>
        <v>9.1340168195096396</v>
      </c>
      <c r="P1506" s="80">
        <f t="shared" si="352"/>
        <v>81003.613515182122</v>
      </c>
      <c r="Q1506" s="80">
        <f t="shared" si="353"/>
        <v>219582.63470000002</v>
      </c>
      <c r="R1506" s="80">
        <f t="shared" si="354"/>
        <v>-138579.02118481789</v>
      </c>
      <c r="S1506" s="80">
        <f t="shared" si="355"/>
        <v>21</v>
      </c>
      <c r="T1506" s="80">
        <f t="shared" si="356"/>
        <v>0.29415540272272056</v>
      </c>
      <c r="U1506" s="80">
        <f>VLOOKUP(D1506,'IBGE 2014'!$A$9:$I$120,3,0)/VLOOKUP(C1506+1,'IBGE 2014'!$A$9:$I$120,3,0)</f>
        <v>0.78239117386008128</v>
      </c>
      <c r="V1506" s="80">
        <f t="shared" si="357"/>
        <v>86270.733210219521</v>
      </c>
      <c r="W1506" s="80">
        <f t="shared" si="358"/>
        <v>209601.60585000002</v>
      </c>
      <c r="X1506" s="80">
        <f t="shared" si="359"/>
        <v>-123330.8726397805</v>
      </c>
      <c r="Y1506" s="120"/>
    </row>
    <row r="1507" spans="1:25">
      <c r="A1507" s="77">
        <v>1495</v>
      </c>
      <c r="B1507" s="79">
        <v>1</v>
      </c>
      <c r="C1507" s="78">
        <v>45</v>
      </c>
      <c r="D1507" s="78">
        <f t="shared" si="345"/>
        <v>70</v>
      </c>
      <c r="E1507" s="79">
        <f t="shared" si="346"/>
        <v>65</v>
      </c>
      <c r="F1507" s="79">
        <v>5</v>
      </c>
      <c r="G1507" s="79">
        <f t="shared" si="347"/>
        <v>30</v>
      </c>
      <c r="H1507" s="79">
        <f t="shared" si="348"/>
        <v>25</v>
      </c>
      <c r="I1507" s="80">
        <v>4220.24</v>
      </c>
      <c r="J1507" s="80">
        <f>'Fator aplicado no salr'!$I$33*I1507</f>
        <v>3730.7934756742425</v>
      </c>
      <c r="K1507" s="79">
        <f t="shared" si="349"/>
        <v>25</v>
      </c>
      <c r="L1507" s="92">
        <f t="shared" si="350"/>
        <v>0.23299863050389483</v>
      </c>
      <c r="M1507" s="79">
        <f t="shared" si="351"/>
        <v>70</v>
      </c>
      <c r="N1507" s="79">
        <f>VLOOKUP(D1507,'IBGE 2014'!$A$9:$I$120,3,0)/VLOOKUP(C1507,'IBGE 2014'!$A$9:$I$120,3,0)</f>
        <v>0.76923238535789284</v>
      </c>
      <c r="O1507" s="79">
        <f>VLOOKUP(D1507,'IBGE 2014'!$A$9:$I$120,6,0)</f>
        <v>9.1340168195096396</v>
      </c>
      <c r="P1507" s="80">
        <f t="shared" si="352"/>
        <v>79399.41386172286</v>
      </c>
      <c r="Q1507" s="80">
        <f t="shared" si="353"/>
        <v>294889.26999999996</v>
      </c>
      <c r="R1507" s="80">
        <f t="shared" si="354"/>
        <v>-215489.8561382771</v>
      </c>
      <c r="S1507" s="80">
        <f t="shared" si="355"/>
        <v>24</v>
      </c>
      <c r="T1507" s="80">
        <f t="shared" si="356"/>
        <v>0.24697854833412852</v>
      </c>
      <c r="U1507" s="80">
        <f>VLOOKUP(D1507,'IBGE 2014'!$A$9:$I$120,3,0)/VLOOKUP(C1507+1,'IBGE 2014'!$A$9:$I$120,3,0)</f>
        <v>0.77214104728714072</v>
      </c>
      <c r="V1507" s="80">
        <f t="shared" si="357"/>
        <v>84481.621684883925</v>
      </c>
      <c r="W1507" s="80">
        <f t="shared" si="358"/>
        <v>283093.69919999997</v>
      </c>
      <c r="X1507" s="80">
        <f t="shared" si="359"/>
        <v>-198612.07751511605</v>
      </c>
      <c r="Y1507" s="120"/>
    </row>
    <row r="1508" spans="1:25">
      <c r="A1508" s="77">
        <v>1496</v>
      </c>
      <c r="B1508" s="79">
        <v>2</v>
      </c>
      <c r="C1508" s="78">
        <v>32</v>
      </c>
      <c r="D1508" s="78">
        <f t="shared" si="345"/>
        <v>57</v>
      </c>
      <c r="E1508" s="79">
        <f t="shared" si="346"/>
        <v>60</v>
      </c>
      <c r="F1508" s="79">
        <v>5</v>
      </c>
      <c r="G1508" s="79">
        <f t="shared" si="347"/>
        <v>25</v>
      </c>
      <c r="H1508" s="79">
        <f t="shared" si="348"/>
        <v>25</v>
      </c>
      <c r="I1508" s="80">
        <v>954</v>
      </c>
      <c r="J1508" s="80">
        <f>'Fator aplicado no salr'!$I$33*I1508</f>
        <v>843.35890276221915</v>
      </c>
      <c r="K1508" s="79">
        <f t="shared" si="349"/>
        <v>25</v>
      </c>
      <c r="L1508" s="92">
        <f t="shared" si="350"/>
        <v>0.23299863050389483</v>
      </c>
      <c r="M1508" s="79">
        <f t="shared" si="351"/>
        <v>57</v>
      </c>
      <c r="N1508" s="79">
        <f>VLOOKUP(D1508,'IBGE 2014'!$A$9:$I$120,3,0)/VLOOKUP(C1508,'IBGE 2014'!$A$9:$I$120,3,0)</f>
        <v>0.90245392544357328</v>
      </c>
      <c r="O1508" s="79">
        <f>VLOOKUP(D1508,'IBGE 2014'!$A$9:$I$120,6,0)</f>
        <v>12.086645895133593</v>
      </c>
      <c r="P1508" s="80">
        <f t="shared" si="352"/>
        <v>27863.777375342645</v>
      </c>
      <c r="Q1508" s="80">
        <f t="shared" si="353"/>
        <v>66660.75</v>
      </c>
      <c r="R1508" s="80">
        <f t="shared" si="354"/>
        <v>-38796.972624657355</v>
      </c>
      <c r="S1508" s="80">
        <f t="shared" si="355"/>
        <v>24</v>
      </c>
      <c r="T1508" s="80">
        <f t="shared" si="356"/>
        <v>0.24697854833412852</v>
      </c>
      <c r="U1508" s="80">
        <f>VLOOKUP(D1508,'IBGE 2014'!$A$9:$I$120,3,0)/VLOOKUP(C1508+1,'IBGE 2014'!$A$9:$I$120,3,0)</f>
        <v>0.9041501075952435</v>
      </c>
      <c r="V1508" s="80">
        <f t="shared" si="357"/>
        <v>29591.116840137503</v>
      </c>
      <c r="W1508" s="80">
        <f t="shared" si="358"/>
        <v>63994.319999999992</v>
      </c>
      <c r="X1508" s="80">
        <f t="shared" si="359"/>
        <v>-34403.203159862489</v>
      </c>
      <c r="Y1508" s="120"/>
    </row>
    <row r="1509" spans="1:25">
      <c r="A1509" s="77">
        <v>1497</v>
      </c>
      <c r="B1509" s="79">
        <v>1</v>
      </c>
      <c r="C1509" s="78">
        <v>38</v>
      </c>
      <c r="D1509" s="78">
        <f t="shared" si="345"/>
        <v>65</v>
      </c>
      <c r="E1509" s="79">
        <f t="shared" si="346"/>
        <v>65</v>
      </c>
      <c r="F1509" s="79">
        <v>5</v>
      </c>
      <c r="G1509" s="79">
        <f t="shared" si="347"/>
        <v>30</v>
      </c>
      <c r="H1509" s="79">
        <f t="shared" si="348"/>
        <v>27</v>
      </c>
      <c r="I1509" s="80">
        <v>1364.22</v>
      </c>
      <c r="J1509" s="80">
        <f>'Fator aplicado no salr'!$I$33*I1509</f>
        <v>1206.0032309499734</v>
      </c>
      <c r="K1509" s="79">
        <f t="shared" si="349"/>
        <v>27</v>
      </c>
      <c r="L1509" s="92">
        <f t="shared" si="350"/>
        <v>0.20736795167665964</v>
      </c>
      <c r="M1509" s="79">
        <f t="shared" si="351"/>
        <v>65</v>
      </c>
      <c r="N1509" s="79">
        <f>VLOOKUP(D1509,'IBGE 2014'!$A$9:$I$120,3,0)/VLOOKUP(C1509,'IBGE 2014'!$A$9:$I$120,3,0)</f>
        <v>0.83126079529714858</v>
      </c>
      <c r="O1509" s="79">
        <f>VLOOKUP(D1509,'IBGE 2014'!$A$9:$I$120,6,0)</f>
        <v>10.361611814973374</v>
      </c>
      <c r="P1509" s="80">
        <f t="shared" si="352"/>
        <v>28002.582009022408</v>
      </c>
      <c r="Q1509" s="80">
        <f t="shared" si="353"/>
        <v>102950.86230000001</v>
      </c>
      <c r="R1509" s="80">
        <f t="shared" si="354"/>
        <v>-74948.280290977593</v>
      </c>
      <c r="S1509" s="80">
        <f t="shared" si="355"/>
        <v>26</v>
      </c>
      <c r="T1509" s="80">
        <f t="shared" si="356"/>
        <v>0.21981002877725925</v>
      </c>
      <c r="U1509" s="80">
        <f>VLOOKUP(D1509,'IBGE 2014'!$A$9:$I$120,3,0)/VLOOKUP(C1509+1,'IBGE 2014'!$A$9:$I$120,3,0)</f>
        <v>0.83323375827918489</v>
      </c>
      <c r="V1509" s="80">
        <f t="shared" si="357"/>
        <v>29753.187673179811</v>
      </c>
      <c r="W1509" s="80">
        <f t="shared" si="358"/>
        <v>99137.867400000003</v>
      </c>
      <c r="X1509" s="80">
        <f t="shared" si="359"/>
        <v>-69384.679726820192</v>
      </c>
      <c r="Y1509" s="120"/>
    </row>
    <row r="1510" spans="1:25">
      <c r="A1510" s="77">
        <v>1498</v>
      </c>
      <c r="B1510" s="79">
        <v>2</v>
      </c>
      <c r="C1510" s="78">
        <v>48</v>
      </c>
      <c r="D1510" s="78">
        <f t="shared" si="345"/>
        <v>70</v>
      </c>
      <c r="E1510" s="79">
        <f t="shared" si="346"/>
        <v>60</v>
      </c>
      <c r="F1510" s="79">
        <v>5</v>
      </c>
      <c r="G1510" s="79">
        <f t="shared" si="347"/>
        <v>25</v>
      </c>
      <c r="H1510" s="79">
        <f t="shared" si="348"/>
        <v>22</v>
      </c>
      <c r="I1510" s="80">
        <v>2856.82</v>
      </c>
      <c r="J1510" s="80">
        <f>'Fator aplicado no salr'!$I$33*I1510</f>
        <v>2525.4974639299403</v>
      </c>
      <c r="K1510" s="79">
        <f t="shared" si="349"/>
        <v>22</v>
      </c>
      <c r="L1510" s="92">
        <f t="shared" si="350"/>
        <v>0.27750509690822689</v>
      </c>
      <c r="M1510" s="79">
        <f t="shared" si="351"/>
        <v>70</v>
      </c>
      <c r="N1510" s="79">
        <f>VLOOKUP(D1510,'IBGE 2014'!$A$9:$I$120,3,0)/VLOOKUP(C1510,'IBGE 2014'!$A$9:$I$120,3,0)</f>
        <v>0.77870096266895816</v>
      </c>
      <c r="O1510" s="79">
        <f>VLOOKUP(D1510,'IBGE 2014'!$A$9:$I$120,6,0)</f>
        <v>9.1340168195096396</v>
      </c>
      <c r="P1510" s="80">
        <f t="shared" si="352"/>
        <v>64802.800077972628</v>
      </c>
      <c r="Q1510" s="80">
        <f t="shared" si="353"/>
        <v>175665.86180000001</v>
      </c>
      <c r="R1510" s="80">
        <f t="shared" si="354"/>
        <v>-110863.06172202739</v>
      </c>
      <c r="S1510" s="80">
        <f t="shared" si="355"/>
        <v>21</v>
      </c>
      <c r="T1510" s="80">
        <f t="shared" si="356"/>
        <v>0.29415540272272056</v>
      </c>
      <c r="U1510" s="80">
        <f>VLOOKUP(D1510,'IBGE 2014'!$A$9:$I$120,3,0)/VLOOKUP(C1510+1,'IBGE 2014'!$A$9:$I$120,3,0)</f>
        <v>0.78239117386008128</v>
      </c>
      <c r="V1510" s="80">
        <f t="shared" si="357"/>
        <v>69016.489934170066</v>
      </c>
      <c r="W1510" s="80">
        <f t="shared" si="358"/>
        <v>167681.04990000001</v>
      </c>
      <c r="X1510" s="80">
        <f t="shared" si="359"/>
        <v>-98664.559965829947</v>
      </c>
      <c r="Y1510" s="120"/>
    </row>
    <row r="1511" spans="1:25">
      <c r="A1511" s="77">
        <v>1499</v>
      </c>
      <c r="B1511" s="79">
        <v>1</v>
      </c>
      <c r="C1511" s="78">
        <v>38</v>
      </c>
      <c r="D1511" s="78">
        <f t="shared" si="345"/>
        <v>65</v>
      </c>
      <c r="E1511" s="79">
        <f t="shared" si="346"/>
        <v>65</v>
      </c>
      <c r="F1511" s="79">
        <v>5</v>
      </c>
      <c r="G1511" s="79">
        <f t="shared" si="347"/>
        <v>30</v>
      </c>
      <c r="H1511" s="79">
        <f t="shared" si="348"/>
        <v>27</v>
      </c>
      <c r="I1511" s="80">
        <v>954</v>
      </c>
      <c r="J1511" s="80">
        <f>'Fator aplicado no salr'!$I$33*I1511</f>
        <v>843.35890276221915</v>
      </c>
      <c r="K1511" s="79">
        <f t="shared" si="349"/>
        <v>27</v>
      </c>
      <c r="L1511" s="92">
        <f t="shared" si="350"/>
        <v>0.20736795167665964</v>
      </c>
      <c r="M1511" s="79">
        <f t="shared" si="351"/>
        <v>65</v>
      </c>
      <c r="N1511" s="79">
        <f>VLOOKUP(D1511,'IBGE 2014'!$A$9:$I$120,3,0)/VLOOKUP(C1511,'IBGE 2014'!$A$9:$I$120,3,0)</f>
        <v>0.83126079529714858</v>
      </c>
      <c r="O1511" s="79">
        <f>VLOOKUP(D1511,'IBGE 2014'!$A$9:$I$120,6,0)</f>
        <v>10.361611814973374</v>
      </c>
      <c r="P1511" s="80">
        <f t="shared" si="352"/>
        <v>19582.225181134556</v>
      </c>
      <c r="Q1511" s="80">
        <f t="shared" si="353"/>
        <v>71993.61</v>
      </c>
      <c r="R1511" s="80">
        <f t="shared" si="354"/>
        <v>-52411.384818865445</v>
      </c>
      <c r="S1511" s="80">
        <f t="shared" si="355"/>
        <v>26</v>
      </c>
      <c r="T1511" s="80">
        <f t="shared" si="356"/>
        <v>0.21981002877725925</v>
      </c>
      <c r="U1511" s="80">
        <f>VLOOKUP(D1511,'IBGE 2014'!$A$9:$I$120,3,0)/VLOOKUP(C1511+1,'IBGE 2014'!$A$9:$I$120,3,0)</f>
        <v>0.83323375827918489</v>
      </c>
      <c r="V1511" s="80">
        <f t="shared" si="357"/>
        <v>20806.424946279589</v>
      </c>
      <c r="W1511" s="80">
        <f t="shared" si="358"/>
        <v>69327.179999999993</v>
      </c>
      <c r="X1511" s="80">
        <f t="shared" si="359"/>
        <v>-48520.755053720408</v>
      </c>
      <c r="Y1511" s="120"/>
    </row>
    <row r="1512" spans="1:25">
      <c r="A1512" s="77">
        <v>1500</v>
      </c>
      <c r="B1512" s="79">
        <v>1</v>
      </c>
      <c r="C1512" s="78">
        <v>39</v>
      </c>
      <c r="D1512" s="78">
        <f t="shared" si="345"/>
        <v>65</v>
      </c>
      <c r="E1512" s="79">
        <f t="shared" si="346"/>
        <v>65</v>
      </c>
      <c r="F1512" s="79">
        <v>5</v>
      </c>
      <c r="G1512" s="79">
        <f t="shared" si="347"/>
        <v>30</v>
      </c>
      <c r="H1512" s="79">
        <f t="shared" si="348"/>
        <v>26</v>
      </c>
      <c r="I1512" s="80">
        <v>954</v>
      </c>
      <c r="J1512" s="80">
        <f>'Fator aplicado no salr'!$I$33*I1512</f>
        <v>843.35890276221915</v>
      </c>
      <c r="K1512" s="79">
        <f t="shared" si="349"/>
        <v>26</v>
      </c>
      <c r="L1512" s="92">
        <f t="shared" si="350"/>
        <v>0.21981002877725925</v>
      </c>
      <c r="M1512" s="79">
        <f t="shared" si="351"/>
        <v>65</v>
      </c>
      <c r="N1512" s="79">
        <f>VLOOKUP(D1512,'IBGE 2014'!$A$9:$I$120,3,0)/VLOOKUP(C1512,'IBGE 2014'!$A$9:$I$120,3,0)</f>
        <v>0.83323375827918489</v>
      </c>
      <c r="O1512" s="79">
        <f>VLOOKUP(D1512,'IBGE 2014'!$A$9:$I$120,6,0)</f>
        <v>10.361611814973374</v>
      </c>
      <c r="P1512" s="80">
        <f t="shared" si="352"/>
        <v>20806.424946279589</v>
      </c>
      <c r="Q1512" s="80">
        <f t="shared" si="353"/>
        <v>69327.179999999993</v>
      </c>
      <c r="R1512" s="80">
        <f t="shared" si="354"/>
        <v>-48520.755053720408</v>
      </c>
      <c r="S1512" s="80">
        <f t="shared" si="355"/>
        <v>25</v>
      </c>
      <c r="T1512" s="80">
        <f t="shared" si="356"/>
        <v>0.23299863050389483</v>
      </c>
      <c r="U1512" s="80">
        <f>VLOOKUP(D1512,'IBGE 2014'!$A$9:$I$120,3,0)/VLOOKUP(C1512+1,'IBGE 2014'!$A$9:$I$120,3,0)</f>
        <v>0.83532461266945157</v>
      </c>
      <c r="V1512" s="80">
        <f t="shared" si="357"/>
        <v>22110.153132647574</v>
      </c>
      <c r="W1512" s="80">
        <f t="shared" si="358"/>
        <v>66660.75</v>
      </c>
      <c r="X1512" s="80">
        <f t="shared" si="359"/>
        <v>-44550.596867352426</v>
      </c>
      <c r="Y1512" s="120"/>
    </row>
    <row r="1513" spans="1:25">
      <c r="A1513" s="77">
        <v>1501</v>
      </c>
      <c r="B1513" s="79">
        <v>1</v>
      </c>
      <c r="C1513" s="78">
        <v>51</v>
      </c>
      <c r="D1513" s="78">
        <f t="shared" si="345"/>
        <v>70</v>
      </c>
      <c r="E1513" s="79">
        <f t="shared" si="346"/>
        <v>65</v>
      </c>
      <c r="F1513" s="79">
        <v>5</v>
      </c>
      <c r="G1513" s="79">
        <f t="shared" si="347"/>
        <v>30</v>
      </c>
      <c r="H1513" s="79">
        <f t="shared" si="348"/>
        <v>19</v>
      </c>
      <c r="I1513" s="80">
        <v>954</v>
      </c>
      <c r="J1513" s="80">
        <f>'Fator aplicado no salr'!$I$33*I1513</f>
        <v>843.35890276221915</v>
      </c>
      <c r="K1513" s="79">
        <f t="shared" si="349"/>
        <v>19</v>
      </c>
      <c r="L1513" s="92">
        <f t="shared" si="350"/>
        <v>0.33051301049924886</v>
      </c>
      <c r="M1513" s="79">
        <f t="shared" si="351"/>
        <v>70</v>
      </c>
      <c r="N1513" s="79">
        <f>VLOOKUP(D1513,'IBGE 2014'!$A$9:$I$120,3,0)/VLOOKUP(C1513,'IBGE 2014'!$A$9:$I$120,3,0)</f>
        <v>0.79070302512191992</v>
      </c>
      <c r="O1513" s="79">
        <f>VLOOKUP(D1513,'IBGE 2014'!$A$9:$I$120,6,0)</f>
        <v>9.1340168195096396</v>
      </c>
      <c r="P1513" s="80">
        <f t="shared" si="352"/>
        <v>26170.953961019844</v>
      </c>
      <c r="Q1513" s="80">
        <f t="shared" si="353"/>
        <v>50662.17</v>
      </c>
      <c r="R1513" s="80">
        <f t="shared" si="354"/>
        <v>-24491.216038980154</v>
      </c>
      <c r="S1513" s="80">
        <f t="shared" si="355"/>
        <v>18</v>
      </c>
      <c r="T1513" s="80">
        <f t="shared" si="356"/>
        <v>0.35034379112920383</v>
      </c>
      <c r="U1513" s="80">
        <f>VLOOKUP(D1513,'IBGE 2014'!$A$9:$I$120,3,0)/VLOOKUP(C1513+1,'IBGE 2014'!$A$9:$I$120,3,0)</f>
        <v>0.7953795781575006</v>
      </c>
      <c r="V1513" s="80">
        <f t="shared" si="357"/>
        <v>27905.28448703335</v>
      </c>
      <c r="W1513" s="80">
        <f t="shared" si="358"/>
        <v>47995.74</v>
      </c>
      <c r="X1513" s="80">
        <f t="shared" si="359"/>
        <v>-20090.455512966648</v>
      </c>
      <c r="Y1513" s="120"/>
    </row>
    <row r="1514" spans="1:25">
      <c r="A1514" s="77">
        <v>1502</v>
      </c>
      <c r="B1514" s="79">
        <v>1</v>
      </c>
      <c r="C1514" s="78">
        <v>35</v>
      </c>
      <c r="D1514" s="78">
        <f t="shared" si="345"/>
        <v>65</v>
      </c>
      <c r="E1514" s="79">
        <f t="shared" si="346"/>
        <v>65</v>
      </c>
      <c r="F1514" s="79">
        <v>5</v>
      </c>
      <c r="G1514" s="79">
        <f t="shared" si="347"/>
        <v>30</v>
      </c>
      <c r="H1514" s="79">
        <f t="shared" si="348"/>
        <v>30</v>
      </c>
      <c r="I1514" s="80">
        <v>3165.18</v>
      </c>
      <c r="J1514" s="80">
        <f>'Fator aplicado no salr'!$I$33*I1514</f>
        <v>2798.0951067556821</v>
      </c>
      <c r="K1514" s="79">
        <f t="shared" si="349"/>
        <v>30</v>
      </c>
      <c r="L1514" s="92">
        <f t="shared" si="350"/>
        <v>0.1741101309106339</v>
      </c>
      <c r="M1514" s="79">
        <f t="shared" si="351"/>
        <v>65</v>
      </c>
      <c r="N1514" s="79">
        <f>VLOOKUP(D1514,'IBGE 2014'!$A$9:$I$120,3,0)/VLOOKUP(C1514,'IBGE 2014'!$A$9:$I$120,3,0)</f>
        <v>0.82589717900171766</v>
      </c>
      <c r="O1514" s="79">
        <f>VLOOKUP(D1514,'IBGE 2014'!$A$9:$I$120,6,0)</f>
        <v>10.361611814973374</v>
      </c>
      <c r="P1514" s="80">
        <f t="shared" si="352"/>
        <v>54197.988319176548</v>
      </c>
      <c r="Q1514" s="80">
        <f t="shared" si="353"/>
        <v>265400.34299999999</v>
      </c>
      <c r="R1514" s="80">
        <f t="shared" si="354"/>
        <v>-211202.35468082345</v>
      </c>
      <c r="S1514" s="80">
        <f t="shared" si="355"/>
        <v>29</v>
      </c>
      <c r="T1514" s="80">
        <f t="shared" si="356"/>
        <v>0.18455673876527198</v>
      </c>
      <c r="U1514" s="80">
        <f>VLOOKUP(D1514,'IBGE 2014'!$A$9:$I$120,3,0)/VLOOKUP(C1514+1,'IBGE 2014'!$A$9:$I$120,3,0)</f>
        <v>0.82760631522705153</v>
      </c>
      <c r="V1514" s="80">
        <f t="shared" si="357"/>
        <v>57568.756085782392</v>
      </c>
      <c r="W1514" s="80">
        <f t="shared" si="358"/>
        <v>256553.66489999997</v>
      </c>
      <c r="X1514" s="80">
        <f t="shared" si="359"/>
        <v>-198984.90881421758</v>
      </c>
      <c r="Y1514" s="120"/>
    </row>
    <row r="1515" spans="1:25">
      <c r="A1515" s="77">
        <v>1503</v>
      </c>
      <c r="B1515" s="79">
        <v>1</v>
      </c>
      <c r="C1515" s="78">
        <v>34</v>
      </c>
      <c r="D1515" s="78">
        <f t="shared" si="345"/>
        <v>64</v>
      </c>
      <c r="E1515" s="79">
        <f t="shared" si="346"/>
        <v>65</v>
      </c>
      <c r="F1515" s="79">
        <v>5</v>
      </c>
      <c r="G1515" s="79">
        <f t="shared" si="347"/>
        <v>30</v>
      </c>
      <c r="H1515" s="79">
        <f t="shared" si="348"/>
        <v>30</v>
      </c>
      <c r="I1515" s="80">
        <v>2678.28</v>
      </c>
      <c r="J1515" s="80">
        <f>'Fator aplicado no salr'!$I$33*I1515</f>
        <v>2367.6638177043988</v>
      </c>
      <c r="K1515" s="79">
        <f t="shared" si="349"/>
        <v>30</v>
      </c>
      <c r="L1515" s="92">
        <f t="shared" si="350"/>
        <v>0.1741101309106339</v>
      </c>
      <c r="M1515" s="79">
        <f t="shared" si="351"/>
        <v>64</v>
      </c>
      <c r="N1515" s="79">
        <f>VLOOKUP(D1515,'IBGE 2014'!$A$9:$I$120,3,0)/VLOOKUP(C1515,'IBGE 2014'!$A$9:$I$120,3,0)</f>
        <v>0.83683254098529347</v>
      </c>
      <c r="O1515" s="79">
        <f>VLOOKUP(D1515,'IBGE 2014'!$A$9:$I$120,6,0)</f>
        <v>10.595687644814832</v>
      </c>
      <c r="P1515" s="80">
        <f t="shared" si="352"/>
        <v>47517.670157239576</v>
      </c>
      <c r="Q1515" s="80">
        <f t="shared" si="353"/>
        <v>224573.77799999999</v>
      </c>
      <c r="R1515" s="80">
        <f t="shared" si="354"/>
        <v>-177056.10784276042</v>
      </c>
      <c r="S1515" s="80">
        <f t="shared" si="355"/>
        <v>29</v>
      </c>
      <c r="T1515" s="80">
        <f t="shared" si="356"/>
        <v>0.18455673876527198</v>
      </c>
      <c r="U1515" s="80">
        <f>VLOOKUP(D1515,'IBGE 2014'!$A$9:$I$120,3,0)/VLOOKUP(C1515+1,'IBGE 2014'!$A$9:$I$120,3,0)</f>
        <v>0.83850448420531443</v>
      </c>
      <c r="V1515" s="80">
        <f t="shared" si="357"/>
        <v>50469.364188989799</v>
      </c>
      <c r="W1515" s="80">
        <f t="shared" si="358"/>
        <v>217087.98540000001</v>
      </c>
      <c r="X1515" s="80">
        <f t="shared" si="359"/>
        <v>-166618.62121101021</v>
      </c>
      <c r="Y1515" s="120"/>
    </row>
    <row r="1516" spans="1:25">
      <c r="A1516" s="77">
        <v>1504</v>
      </c>
      <c r="B1516" s="79">
        <v>1</v>
      </c>
      <c r="C1516" s="78">
        <v>39</v>
      </c>
      <c r="D1516" s="78">
        <f t="shared" si="345"/>
        <v>65</v>
      </c>
      <c r="E1516" s="79">
        <f t="shared" si="346"/>
        <v>65</v>
      </c>
      <c r="F1516" s="79">
        <v>5</v>
      </c>
      <c r="G1516" s="79">
        <f t="shared" si="347"/>
        <v>30</v>
      </c>
      <c r="H1516" s="79">
        <f t="shared" si="348"/>
        <v>26</v>
      </c>
      <c r="I1516" s="80">
        <v>3165.18</v>
      </c>
      <c r="J1516" s="80">
        <f>'Fator aplicado no salr'!$I$33*I1516</f>
        <v>2798.0951067556821</v>
      </c>
      <c r="K1516" s="79">
        <f t="shared" si="349"/>
        <v>26</v>
      </c>
      <c r="L1516" s="92">
        <f t="shared" si="350"/>
        <v>0.21981002877725925</v>
      </c>
      <c r="M1516" s="79">
        <f t="shared" si="351"/>
        <v>65</v>
      </c>
      <c r="N1516" s="79">
        <f>VLOOKUP(D1516,'IBGE 2014'!$A$9:$I$120,3,0)/VLOOKUP(C1516,'IBGE 2014'!$A$9:$I$120,3,0)</f>
        <v>0.83323375827918489</v>
      </c>
      <c r="O1516" s="79">
        <f>VLOOKUP(D1516,'IBGE 2014'!$A$9:$I$120,6,0)</f>
        <v>10.361611814973374</v>
      </c>
      <c r="P1516" s="80">
        <f t="shared" si="352"/>
        <v>69031.530515162711</v>
      </c>
      <c r="Q1516" s="80">
        <f t="shared" si="353"/>
        <v>230013.63059999997</v>
      </c>
      <c r="R1516" s="80">
        <f t="shared" si="354"/>
        <v>-160982.10008483726</v>
      </c>
      <c r="S1516" s="80">
        <f t="shared" si="355"/>
        <v>25</v>
      </c>
      <c r="T1516" s="80">
        <f t="shared" si="356"/>
        <v>0.23299863050389483</v>
      </c>
      <c r="U1516" s="80">
        <f>VLOOKUP(D1516,'IBGE 2014'!$A$9:$I$120,3,0)/VLOOKUP(C1516+1,'IBGE 2014'!$A$9:$I$120,3,0)</f>
        <v>0.83532461266945157</v>
      </c>
      <c r="V1516" s="80">
        <f t="shared" si="357"/>
        <v>73357.038251984763</v>
      </c>
      <c r="W1516" s="80">
        <f t="shared" si="358"/>
        <v>221166.95249999998</v>
      </c>
      <c r="X1516" s="80">
        <f t="shared" si="359"/>
        <v>-147809.91424801521</v>
      </c>
      <c r="Y1516" s="120"/>
    </row>
    <row r="1517" spans="1:25">
      <c r="A1517" s="77">
        <v>1505</v>
      </c>
      <c r="B1517" s="79">
        <v>1</v>
      </c>
      <c r="C1517" s="78">
        <v>34</v>
      </c>
      <c r="D1517" s="78">
        <f t="shared" si="345"/>
        <v>64</v>
      </c>
      <c r="E1517" s="79">
        <f t="shared" si="346"/>
        <v>65</v>
      </c>
      <c r="F1517" s="79">
        <v>5</v>
      </c>
      <c r="G1517" s="79">
        <f t="shared" si="347"/>
        <v>30</v>
      </c>
      <c r="H1517" s="79">
        <f t="shared" si="348"/>
        <v>30</v>
      </c>
      <c r="I1517" s="80">
        <v>4987.4799999999996</v>
      </c>
      <c r="J1517" s="80">
        <f>'Fator aplicado no salr'!$I$33*I1517</f>
        <v>4409.0520548726545</v>
      </c>
      <c r="K1517" s="79">
        <f t="shared" si="349"/>
        <v>30</v>
      </c>
      <c r="L1517" s="92">
        <f t="shared" si="350"/>
        <v>0.1741101309106339</v>
      </c>
      <c r="M1517" s="79">
        <f t="shared" si="351"/>
        <v>64</v>
      </c>
      <c r="N1517" s="79">
        <f>VLOOKUP(D1517,'IBGE 2014'!$A$9:$I$120,3,0)/VLOOKUP(C1517,'IBGE 2014'!$A$9:$I$120,3,0)</f>
        <v>0.83683254098529347</v>
      </c>
      <c r="O1517" s="79">
        <f>VLOOKUP(D1517,'IBGE 2014'!$A$9:$I$120,6,0)</f>
        <v>10.595687644814832</v>
      </c>
      <c r="P1517" s="80">
        <f t="shared" si="352"/>
        <v>88487.174438755159</v>
      </c>
      <c r="Q1517" s="80">
        <f t="shared" si="353"/>
        <v>418200.19799999997</v>
      </c>
      <c r="R1517" s="80">
        <f t="shared" si="354"/>
        <v>-329713.02356124483</v>
      </c>
      <c r="S1517" s="80">
        <f t="shared" si="355"/>
        <v>29</v>
      </c>
      <c r="T1517" s="80">
        <f t="shared" si="356"/>
        <v>0.18455673876527198</v>
      </c>
      <c r="U1517" s="80">
        <f>VLOOKUP(D1517,'IBGE 2014'!$A$9:$I$120,3,0)/VLOOKUP(C1517+1,'IBGE 2014'!$A$9:$I$120,3,0)</f>
        <v>0.83850448420531443</v>
      </c>
      <c r="V1517" s="80">
        <f t="shared" si="357"/>
        <v>93983.80471993325</v>
      </c>
      <c r="W1517" s="80">
        <f t="shared" si="358"/>
        <v>404260.19139999995</v>
      </c>
      <c r="X1517" s="80">
        <f t="shared" si="359"/>
        <v>-310276.3866800667</v>
      </c>
      <c r="Y1517" s="120"/>
    </row>
    <row r="1518" spans="1:25">
      <c r="A1518" s="77">
        <v>1506</v>
      </c>
      <c r="B1518" s="79">
        <v>2</v>
      </c>
      <c r="C1518" s="78">
        <v>38</v>
      </c>
      <c r="D1518" s="78">
        <f t="shared" si="345"/>
        <v>60</v>
      </c>
      <c r="E1518" s="79">
        <f t="shared" si="346"/>
        <v>60</v>
      </c>
      <c r="F1518" s="79">
        <v>5</v>
      </c>
      <c r="G1518" s="79">
        <f t="shared" si="347"/>
        <v>25</v>
      </c>
      <c r="H1518" s="79">
        <f t="shared" si="348"/>
        <v>22</v>
      </c>
      <c r="I1518" s="80">
        <v>3571.03</v>
      </c>
      <c r="J1518" s="80">
        <f>'Fator aplicado no salr'!$I$33*I1518</f>
        <v>3156.8762500324606</v>
      </c>
      <c r="K1518" s="79">
        <f t="shared" si="349"/>
        <v>22</v>
      </c>
      <c r="L1518" s="92">
        <f t="shared" si="350"/>
        <v>0.27750509690822689</v>
      </c>
      <c r="M1518" s="79">
        <f t="shared" si="351"/>
        <v>60</v>
      </c>
      <c r="N1518" s="79">
        <f>VLOOKUP(D1518,'IBGE 2014'!$A$9:$I$120,3,0)/VLOOKUP(C1518,'IBGE 2014'!$A$9:$I$120,3,0)</f>
        <v>0.88728540130642519</v>
      </c>
      <c r="O1518" s="79">
        <f>VLOOKUP(D1518,'IBGE 2014'!$A$9:$I$120,6,0)</f>
        <v>11.482229001501651</v>
      </c>
      <c r="P1518" s="80">
        <f t="shared" si="352"/>
        <v>116027.6281747215</v>
      </c>
      <c r="Q1518" s="80">
        <f t="shared" si="353"/>
        <v>219582.63470000002</v>
      </c>
      <c r="R1518" s="80">
        <f t="shared" si="354"/>
        <v>-103555.00652527853</v>
      </c>
      <c r="S1518" s="80">
        <f t="shared" si="355"/>
        <v>21</v>
      </c>
      <c r="T1518" s="80">
        <f t="shared" si="356"/>
        <v>0.29415540272272056</v>
      </c>
      <c r="U1518" s="80">
        <f>VLOOKUP(D1518,'IBGE 2014'!$A$9:$I$120,3,0)/VLOOKUP(C1518+1,'IBGE 2014'!$A$9:$I$120,3,0)</f>
        <v>0.88939133636457135</v>
      </c>
      <c r="V1518" s="80">
        <f t="shared" si="357"/>
        <v>123281.19582844609</v>
      </c>
      <c r="W1518" s="80">
        <f t="shared" si="358"/>
        <v>209601.60585000002</v>
      </c>
      <c r="X1518" s="80">
        <f t="shared" si="359"/>
        <v>-86320.410021553937</v>
      </c>
      <c r="Y1518" s="120"/>
    </row>
    <row r="1519" spans="1:25">
      <c r="A1519" s="77">
        <v>1507</v>
      </c>
      <c r="B1519" s="79">
        <v>2</v>
      </c>
      <c r="C1519" s="78">
        <v>65</v>
      </c>
      <c r="D1519" s="78">
        <f t="shared" si="345"/>
        <v>70</v>
      </c>
      <c r="E1519" s="79">
        <f t="shared" si="346"/>
        <v>60</v>
      </c>
      <c r="F1519" s="79">
        <v>5</v>
      </c>
      <c r="G1519" s="79">
        <f t="shared" si="347"/>
        <v>25</v>
      </c>
      <c r="H1519" s="79">
        <f t="shared" si="348"/>
        <v>5</v>
      </c>
      <c r="I1519" s="80">
        <v>2142.62</v>
      </c>
      <c r="J1519" s="80">
        <f>'Fator aplicado no salr'!$I$33*I1519</f>
        <v>1894.1275180674904</v>
      </c>
      <c r="K1519" s="79">
        <f t="shared" si="349"/>
        <v>5</v>
      </c>
      <c r="L1519" s="92">
        <f t="shared" si="350"/>
        <v>0.74725817286605678</v>
      </c>
      <c r="M1519" s="79">
        <f t="shared" si="351"/>
        <v>70</v>
      </c>
      <c r="N1519" s="79">
        <f>VLOOKUP(D1519,'IBGE 2014'!$A$9:$I$120,3,0)/VLOOKUP(C1519,'IBGE 2014'!$A$9:$I$120,3,0)</f>
        <v>0.90694126620900062</v>
      </c>
      <c r="O1519" s="79">
        <f>VLOOKUP(D1519,'IBGE 2014'!$A$9:$I$120,6,0)</f>
        <v>9.1340168195096396</v>
      </c>
      <c r="P1519" s="80">
        <f t="shared" si="352"/>
        <v>152427.80983389189</v>
      </c>
      <c r="Q1519" s="80">
        <f t="shared" si="353"/>
        <v>29943.114500000003</v>
      </c>
      <c r="R1519" s="80">
        <f t="shared" si="354"/>
        <v>122484.6953338919</v>
      </c>
      <c r="S1519" s="80">
        <f t="shared" si="355"/>
        <v>4</v>
      </c>
      <c r="T1519" s="80">
        <f t="shared" si="356"/>
        <v>0.79209366323802022</v>
      </c>
      <c r="U1519" s="80">
        <f>VLOOKUP(D1519,'IBGE 2014'!$A$9:$I$120,3,0)/VLOOKUP(C1519+1,'IBGE 2014'!$A$9:$I$120,3,0)</f>
        <v>0.9219560196928005</v>
      </c>
      <c r="V1519" s="80">
        <f t="shared" si="357"/>
        <v>164248.38807733209</v>
      </c>
      <c r="W1519" s="80">
        <f t="shared" si="358"/>
        <v>23954.491600000001</v>
      </c>
      <c r="X1519" s="80">
        <f t="shared" si="359"/>
        <v>140293.89647733208</v>
      </c>
      <c r="Y1519" s="120"/>
    </row>
    <row r="1520" spans="1:25">
      <c r="A1520" s="77">
        <v>1508</v>
      </c>
      <c r="B1520" s="79">
        <v>1</v>
      </c>
      <c r="C1520" s="78">
        <v>37</v>
      </c>
      <c r="D1520" s="78">
        <f t="shared" si="345"/>
        <v>65</v>
      </c>
      <c r="E1520" s="79">
        <f t="shared" si="346"/>
        <v>65</v>
      </c>
      <c r="F1520" s="79">
        <v>5</v>
      </c>
      <c r="G1520" s="79">
        <f t="shared" si="347"/>
        <v>30</v>
      </c>
      <c r="H1520" s="79">
        <f t="shared" si="348"/>
        <v>28</v>
      </c>
      <c r="I1520" s="80">
        <v>1259.28</v>
      </c>
      <c r="J1520" s="80">
        <f>'Fator aplicado no salr'!$I$33*I1520</f>
        <v>1113.2337516461291</v>
      </c>
      <c r="K1520" s="79">
        <f t="shared" si="349"/>
        <v>28</v>
      </c>
      <c r="L1520" s="92">
        <f t="shared" si="350"/>
        <v>0.19563014309118829</v>
      </c>
      <c r="M1520" s="79">
        <f t="shared" si="351"/>
        <v>65</v>
      </c>
      <c r="N1520" s="79">
        <f>VLOOKUP(D1520,'IBGE 2014'!$A$9:$I$120,3,0)/VLOOKUP(C1520,'IBGE 2014'!$A$9:$I$120,3,0)</f>
        <v>0.82938992235441167</v>
      </c>
      <c r="O1520" s="79">
        <f>VLOOKUP(D1520,'IBGE 2014'!$A$9:$I$120,6,0)</f>
        <v>10.361611814973374</v>
      </c>
      <c r="P1520" s="80">
        <f t="shared" si="352"/>
        <v>24330.529583312069</v>
      </c>
      <c r="Q1520" s="80">
        <f t="shared" si="353"/>
        <v>98551.252800000002</v>
      </c>
      <c r="R1520" s="80">
        <f t="shared" si="354"/>
        <v>-74220.72321668794</v>
      </c>
      <c r="S1520" s="80">
        <f t="shared" si="355"/>
        <v>27</v>
      </c>
      <c r="T1520" s="80">
        <f t="shared" si="356"/>
        <v>0.20736795167665964</v>
      </c>
      <c r="U1520" s="80">
        <f>VLOOKUP(D1520,'IBGE 2014'!$A$9:$I$120,3,0)/VLOOKUP(C1520+1,'IBGE 2014'!$A$9:$I$120,3,0)</f>
        <v>0.83126079529714858</v>
      </c>
      <c r="V1520" s="80">
        <f t="shared" si="357"/>
        <v>25848.537239097604</v>
      </c>
      <c r="W1520" s="80">
        <f t="shared" si="358"/>
        <v>95031.565200000012</v>
      </c>
      <c r="X1520" s="80">
        <f t="shared" si="359"/>
        <v>-69183.0279609024</v>
      </c>
      <c r="Y1520" s="120"/>
    </row>
    <row r="1521" spans="1:25">
      <c r="A1521" s="77">
        <v>1509</v>
      </c>
      <c r="B1521" s="79">
        <v>1</v>
      </c>
      <c r="C1521" s="78">
        <v>63</v>
      </c>
      <c r="D1521" s="78">
        <f t="shared" si="345"/>
        <v>70</v>
      </c>
      <c r="E1521" s="79">
        <f t="shared" si="346"/>
        <v>65</v>
      </c>
      <c r="F1521" s="79">
        <v>5</v>
      </c>
      <c r="G1521" s="79">
        <f t="shared" si="347"/>
        <v>30</v>
      </c>
      <c r="H1521" s="79">
        <f t="shared" si="348"/>
        <v>7</v>
      </c>
      <c r="I1521" s="80">
        <v>3165.18</v>
      </c>
      <c r="J1521" s="80">
        <f>'Fator aplicado no salr'!$I$33*I1521</f>
        <v>2798.0951067556821</v>
      </c>
      <c r="K1521" s="79">
        <f t="shared" si="349"/>
        <v>7</v>
      </c>
      <c r="L1521" s="92">
        <f t="shared" si="350"/>
        <v>0.66505711362233577</v>
      </c>
      <c r="M1521" s="79">
        <f t="shared" si="351"/>
        <v>70</v>
      </c>
      <c r="N1521" s="79">
        <f>VLOOKUP(D1521,'IBGE 2014'!$A$9:$I$120,3,0)/VLOOKUP(C1521,'IBGE 2014'!$A$9:$I$120,3,0)</f>
        <v>0.88090641113249846</v>
      </c>
      <c r="O1521" s="79">
        <f>VLOOKUP(D1521,'IBGE 2014'!$A$9:$I$120,6,0)</f>
        <v>9.1340168195096396</v>
      </c>
      <c r="P1521" s="80">
        <f t="shared" si="352"/>
        <v>194650.86821900177</v>
      </c>
      <c r="Q1521" s="80">
        <f t="shared" si="353"/>
        <v>61926.746699999996</v>
      </c>
      <c r="R1521" s="80">
        <f t="shared" si="354"/>
        <v>132724.12151900178</v>
      </c>
      <c r="S1521" s="80">
        <f t="shared" si="355"/>
        <v>6</v>
      </c>
      <c r="T1521" s="80">
        <f t="shared" si="356"/>
        <v>0.70496054043967604</v>
      </c>
      <c r="U1521" s="80">
        <f>VLOOKUP(D1521,'IBGE 2014'!$A$9:$I$120,3,0)/VLOOKUP(C1521+1,'IBGE 2014'!$A$9:$I$120,3,0)</f>
        <v>0.89330498213394294</v>
      </c>
      <c r="V1521" s="80">
        <f t="shared" si="357"/>
        <v>209233.97020255381</v>
      </c>
      <c r="W1521" s="80">
        <f t="shared" si="358"/>
        <v>53080.068599999999</v>
      </c>
      <c r="X1521" s="80">
        <f t="shared" si="359"/>
        <v>156153.90160255381</v>
      </c>
      <c r="Y1521" s="120"/>
    </row>
    <row r="1522" spans="1:25">
      <c r="A1522" s="77">
        <v>1510</v>
      </c>
      <c r="B1522" s="79">
        <v>2</v>
      </c>
      <c r="C1522" s="78">
        <v>38</v>
      </c>
      <c r="D1522" s="78">
        <f t="shared" si="345"/>
        <v>60</v>
      </c>
      <c r="E1522" s="79">
        <f t="shared" si="346"/>
        <v>60</v>
      </c>
      <c r="F1522" s="79">
        <v>5</v>
      </c>
      <c r="G1522" s="79">
        <f t="shared" si="347"/>
        <v>25</v>
      </c>
      <c r="H1522" s="79">
        <f t="shared" si="348"/>
        <v>22</v>
      </c>
      <c r="I1522" s="80">
        <v>954</v>
      </c>
      <c r="J1522" s="80">
        <f>'Fator aplicado no salr'!$I$33*I1522</f>
        <v>843.35890276221915</v>
      </c>
      <c r="K1522" s="79">
        <f t="shared" si="349"/>
        <v>22</v>
      </c>
      <c r="L1522" s="92">
        <f t="shared" si="350"/>
        <v>0.27750509690822689</v>
      </c>
      <c r="M1522" s="79">
        <f t="shared" si="351"/>
        <v>60</v>
      </c>
      <c r="N1522" s="79">
        <f>VLOOKUP(D1522,'IBGE 2014'!$A$9:$I$120,3,0)/VLOOKUP(C1522,'IBGE 2014'!$A$9:$I$120,3,0)</f>
        <v>0.88728540130642519</v>
      </c>
      <c r="O1522" s="79">
        <f>VLOOKUP(D1522,'IBGE 2014'!$A$9:$I$120,6,0)</f>
        <v>11.482229001501651</v>
      </c>
      <c r="P1522" s="80">
        <f t="shared" si="352"/>
        <v>30996.759276366844</v>
      </c>
      <c r="Q1522" s="80">
        <f t="shared" si="353"/>
        <v>58661.46</v>
      </c>
      <c r="R1522" s="80">
        <f t="shared" si="354"/>
        <v>-27664.700723633156</v>
      </c>
      <c r="S1522" s="80">
        <f t="shared" si="355"/>
        <v>21</v>
      </c>
      <c r="T1522" s="80">
        <f t="shared" si="356"/>
        <v>0.29415540272272056</v>
      </c>
      <c r="U1522" s="80">
        <f>VLOOKUP(D1522,'IBGE 2014'!$A$9:$I$120,3,0)/VLOOKUP(C1522+1,'IBGE 2014'!$A$9:$I$120,3,0)</f>
        <v>0.88939133636457135</v>
      </c>
      <c r="V1522" s="80">
        <f t="shared" si="357"/>
        <v>32934.54852530994</v>
      </c>
      <c r="W1522" s="80">
        <f t="shared" si="358"/>
        <v>55995.03</v>
      </c>
      <c r="X1522" s="80">
        <f t="shared" si="359"/>
        <v>-23060.481474690059</v>
      </c>
      <c r="Y1522" s="120"/>
    </row>
    <row r="1523" spans="1:25">
      <c r="A1523" s="77">
        <v>1511</v>
      </c>
      <c r="B1523" s="79">
        <v>1</v>
      </c>
      <c r="C1523" s="78">
        <v>34</v>
      </c>
      <c r="D1523" s="78">
        <f t="shared" si="345"/>
        <v>64</v>
      </c>
      <c r="E1523" s="79">
        <f t="shared" si="346"/>
        <v>65</v>
      </c>
      <c r="F1523" s="79">
        <v>5</v>
      </c>
      <c r="G1523" s="79">
        <f t="shared" si="347"/>
        <v>30</v>
      </c>
      <c r="H1523" s="79">
        <f t="shared" si="348"/>
        <v>30</v>
      </c>
      <c r="I1523" s="80">
        <v>3165.18</v>
      </c>
      <c r="J1523" s="80">
        <f>'Fator aplicado no salr'!$I$33*I1523</f>
        <v>2798.0951067556821</v>
      </c>
      <c r="K1523" s="79">
        <f t="shared" si="349"/>
        <v>30</v>
      </c>
      <c r="L1523" s="92">
        <f t="shared" si="350"/>
        <v>0.1741101309106339</v>
      </c>
      <c r="M1523" s="79">
        <f t="shared" si="351"/>
        <v>64</v>
      </c>
      <c r="N1523" s="79">
        <f>VLOOKUP(D1523,'IBGE 2014'!$A$9:$I$120,3,0)/VLOOKUP(C1523,'IBGE 2014'!$A$9:$I$120,3,0)</f>
        <v>0.83683254098529347</v>
      </c>
      <c r="O1523" s="79">
        <f>VLOOKUP(D1523,'IBGE 2014'!$A$9:$I$120,6,0)</f>
        <v>10.595687644814832</v>
      </c>
      <c r="P1523" s="80">
        <f t="shared" si="352"/>
        <v>56156.182037834558</v>
      </c>
      <c r="Q1523" s="80">
        <f t="shared" si="353"/>
        <v>265400.34299999999</v>
      </c>
      <c r="R1523" s="80">
        <f t="shared" si="354"/>
        <v>-209244.16096216545</v>
      </c>
      <c r="S1523" s="80">
        <f t="shared" si="355"/>
        <v>29</v>
      </c>
      <c r="T1523" s="80">
        <f t="shared" si="356"/>
        <v>0.18455673876527198</v>
      </c>
      <c r="U1523" s="80">
        <f>VLOOKUP(D1523,'IBGE 2014'!$A$9:$I$120,3,0)/VLOOKUP(C1523+1,'IBGE 2014'!$A$9:$I$120,3,0)</f>
        <v>0.83850448420531443</v>
      </c>
      <c r="V1523" s="80">
        <f t="shared" si="357"/>
        <v>59644.481586580456</v>
      </c>
      <c r="W1523" s="80">
        <f t="shared" si="358"/>
        <v>256553.66489999997</v>
      </c>
      <c r="X1523" s="80">
        <f t="shared" si="359"/>
        <v>-196909.18331341952</v>
      </c>
      <c r="Y1523" s="120"/>
    </row>
    <row r="1524" spans="1:25">
      <c r="A1524" s="77">
        <v>1512</v>
      </c>
      <c r="B1524" s="79">
        <v>1</v>
      </c>
      <c r="C1524" s="78">
        <v>48</v>
      </c>
      <c r="D1524" s="78">
        <f t="shared" si="345"/>
        <v>70</v>
      </c>
      <c r="E1524" s="79">
        <f t="shared" si="346"/>
        <v>65</v>
      </c>
      <c r="F1524" s="79">
        <v>5</v>
      </c>
      <c r="G1524" s="79">
        <f t="shared" si="347"/>
        <v>30</v>
      </c>
      <c r="H1524" s="79">
        <f t="shared" si="348"/>
        <v>22</v>
      </c>
      <c r="I1524" s="80">
        <v>954</v>
      </c>
      <c r="J1524" s="80">
        <f>'Fator aplicado no salr'!$I$33*I1524</f>
        <v>843.35890276221915</v>
      </c>
      <c r="K1524" s="79">
        <f t="shared" si="349"/>
        <v>22</v>
      </c>
      <c r="L1524" s="92">
        <f t="shared" si="350"/>
        <v>0.27750509690822689</v>
      </c>
      <c r="M1524" s="79">
        <f t="shared" si="351"/>
        <v>70</v>
      </c>
      <c r="N1524" s="79">
        <f>VLOOKUP(D1524,'IBGE 2014'!$A$9:$I$120,3,0)/VLOOKUP(C1524,'IBGE 2014'!$A$9:$I$120,3,0)</f>
        <v>0.77870096266895816</v>
      </c>
      <c r="O1524" s="79">
        <f>VLOOKUP(D1524,'IBGE 2014'!$A$9:$I$120,6,0)</f>
        <v>9.1340168195096396</v>
      </c>
      <c r="P1524" s="80">
        <f t="shared" si="352"/>
        <v>21640.1002773664</v>
      </c>
      <c r="Q1524" s="80">
        <f t="shared" si="353"/>
        <v>58661.46</v>
      </c>
      <c r="R1524" s="80">
        <f t="shared" si="354"/>
        <v>-37021.359722633599</v>
      </c>
      <c r="S1524" s="80">
        <f t="shared" si="355"/>
        <v>21</v>
      </c>
      <c r="T1524" s="80">
        <f t="shared" si="356"/>
        <v>0.29415540272272056</v>
      </c>
      <c r="U1524" s="80">
        <f>VLOOKUP(D1524,'IBGE 2014'!$A$9:$I$120,3,0)/VLOOKUP(C1524+1,'IBGE 2014'!$A$9:$I$120,3,0)</f>
        <v>0.78239117386008128</v>
      </c>
      <c r="V1524" s="80">
        <f t="shared" si="357"/>
        <v>23047.21032378597</v>
      </c>
      <c r="W1524" s="80">
        <f t="shared" si="358"/>
        <v>55995.03</v>
      </c>
      <c r="X1524" s="80">
        <f t="shared" si="359"/>
        <v>-32947.819676214029</v>
      </c>
      <c r="Y1524" s="120"/>
    </row>
    <row r="1525" spans="1:25">
      <c r="A1525" s="77">
        <v>1513</v>
      </c>
      <c r="B1525" s="79">
        <v>1</v>
      </c>
      <c r="C1525" s="78">
        <v>47</v>
      </c>
      <c r="D1525" s="78">
        <f t="shared" si="345"/>
        <v>70</v>
      </c>
      <c r="E1525" s="79">
        <f t="shared" si="346"/>
        <v>65</v>
      </c>
      <c r="F1525" s="79">
        <v>5</v>
      </c>
      <c r="G1525" s="79">
        <f t="shared" si="347"/>
        <v>30</v>
      </c>
      <c r="H1525" s="79">
        <f t="shared" si="348"/>
        <v>23</v>
      </c>
      <c r="I1525" s="80">
        <v>954</v>
      </c>
      <c r="J1525" s="80">
        <f>'Fator aplicado no salr'!$I$33*I1525</f>
        <v>843.35890276221915</v>
      </c>
      <c r="K1525" s="79">
        <f t="shared" si="349"/>
        <v>23</v>
      </c>
      <c r="L1525" s="92">
        <f t="shared" si="350"/>
        <v>0.26179726123417624</v>
      </c>
      <c r="M1525" s="79">
        <f t="shared" si="351"/>
        <v>70</v>
      </c>
      <c r="N1525" s="79">
        <f>VLOOKUP(D1525,'IBGE 2014'!$A$9:$I$120,3,0)/VLOOKUP(C1525,'IBGE 2014'!$A$9:$I$120,3,0)</f>
        <v>0.77529075218081067</v>
      </c>
      <c r="O1525" s="79">
        <f>VLOOKUP(D1525,'IBGE 2014'!$A$9:$I$120,6,0)</f>
        <v>9.1340168195096396</v>
      </c>
      <c r="P1525" s="80">
        <f t="shared" si="352"/>
        <v>20325.783514719347</v>
      </c>
      <c r="Q1525" s="80">
        <f t="shared" si="353"/>
        <v>61327.89</v>
      </c>
      <c r="R1525" s="80">
        <f t="shared" si="354"/>
        <v>-41002.106485280652</v>
      </c>
      <c r="S1525" s="80">
        <f t="shared" si="355"/>
        <v>22</v>
      </c>
      <c r="T1525" s="80">
        <f t="shared" si="356"/>
        <v>0.27750509690822689</v>
      </c>
      <c r="U1525" s="80">
        <f>VLOOKUP(D1525,'IBGE 2014'!$A$9:$I$120,3,0)/VLOOKUP(C1525+1,'IBGE 2014'!$A$9:$I$120,3,0)</f>
        <v>0.77870096266895816</v>
      </c>
      <c r="V1525" s="80">
        <f t="shared" si="357"/>
        <v>21640.1002773664</v>
      </c>
      <c r="W1525" s="80">
        <f t="shared" si="358"/>
        <v>58661.46</v>
      </c>
      <c r="X1525" s="80">
        <f t="shared" si="359"/>
        <v>-37021.359722633599</v>
      </c>
      <c r="Y1525" s="120"/>
    </row>
    <row r="1526" spans="1:25">
      <c r="A1526" s="77">
        <v>1514</v>
      </c>
      <c r="B1526" s="79">
        <v>1</v>
      </c>
      <c r="C1526" s="78">
        <v>36</v>
      </c>
      <c r="D1526" s="78">
        <f t="shared" si="345"/>
        <v>65</v>
      </c>
      <c r="E1526" s="79">
        <f t="shared" si="346"/>
        <v>65</v>
      </c>
      <c r="F1526" s="79">
        <v>5</v>
      </c>
      <c r="G1526" s="79">
        <f t="shared" si="347"/>
        <v>30</v>
      </c>
      <c r="H1526" s="79">
        <f t="shared" si="348"/>
        <v>29</v>
      </c>
      <c r="I1526" s="80">
        <v>954</v>
      </c>
      <c r="J1526" s="80">
        <f>'Fator aplicado no salr'!$I$33*I1526</f>
        <v>843.35890276221915</v>
      </c>
      <c r="K1526" s="79">
        <f t="shared" si="349"/>
        <v>29</v>
      </c>
      <c r="L1526" s="92">
        <f t="shared" si="350"/>
        <v>0.18455673876527198</v>
      </c>
      <c r="M1526" s="79">
        <f t="shared" si="351"/>
        <v>65</v>
      </c>
      <c r="N1526" s="79">
        <f>VLOOKUP(D1526,'IBGE 2014'!$A$9:$I$120,3,0)/VLOOKUP(C1526,'IBGE 2014'!$A$9:$I$120,3,0)</f>
        <v>0.82760631522705153</v>
      </c>
      <c r="O1526" s="79">
        <f>VLOOKUP(D1526,'IBGE 2014'!$A$9:$I$120,6,0)</f>
        <v>10.361611814973374</v>
      </c>
      <c r="P1526" s="80">
        <f t="shared" si="352"/>
        <v>17351.491323032627</v>
      </c>
      <c r="Q1526" s="80">
        <f t="shared" si="353"/>
        <v>77326.47</v>
      </c>
      <c r="R1526" s="80">
        <f t="shared" si="354"/>
        <v>-59974.978676967374</v>
      </c>
      <c r="S1526" s="80">
        <f t="shared" si="355"/>
        <v>28</v>
      </c>
      <c r="T1526" s="80">
        <f t="shared" si="356"/>
        <v>0.19563014309118829</v>
      </c>
      <c r="U1526" s="80">
        <f>VLOOKUP(D1526,'IBGE 2014'!$A$9:$I$120,3,0)/VLOOKUP(C1526+1,'IBGE 2014'!$A$9:$I$120,3,0)</f>
        <v>0.82938992235441167</v>
      </c>
      <c r="V1526" s="80">
        <f t="shared" si="357"/>
        <v>18432.219381297022</v>
      </c>
      <c r="W1526" s="80">
        <f t="shared" si="358"/>
        <v>74660.039999999994</v>
      </c>
      <c r="X1526" s="80">
        <f t="shared" si="359"/>
        <v>-56227.820618702972</v>
      </c>
      <c r="Y1526" s="120"/>
    </row>
    <row r="1527" spans="1:25">
      <c r="A1527" s="77">
        <v>1515</v>
      </c>
      <c r="B1527" s="79">
        <v>1</v>
      </c>
      <c r="C1527" s="78">
        <v>40</v>
      </c>
      <c r="D1527" s="78">
        <f t="shared" si="345"/>
        <v>65</v>
      </c>
      <c r="E1527" s="79">
        <f t="shared" si="346"/>
        <v>65</v>
      </c>
      <c r="F1527" s="79">
        <v>5</v>
      </c>
      <c r="G1527" s="79">
        <f t="shared" si="347"/>
        <v>30</v>
      </c>
      <c r="H1527" s="79">
        <f t="shared" si="348"/>
        <v>25</v>
      </c>
      <c r="I1527" s="80">
        <v>954</v>
      </c>
      <c r="J1527" s="80">
        <f>'Fator aplicado no salr'!$I$33*I1527</f>
        <v>843.35890276221915</v>
      </c>
      <c r="K1527" s="79">
        <f t="shared" si="349"/>
        <v>25</v>
      </c>
      <c r="L1527" s="92">
        <f t="shared" si="350"/>
        <v>0.23299863050389483</v>
      </c>
      <c r="M1527" s="79">
        <f t="shared" si="351"/>
        <v>65</v>
      </c>
      <c r="N1527" s="79">
        <f>VLOOKUP(D1527,'IBGE 2014'!$A$9:$I$120,3,0)/VLOOKUP(C1527,'IBGE 2014'!$A$9:$I$120,3,0)</f>
        <v>0.83532461266945157</v>
      </c>
      <c r="O1527" s="79">
        <f>VLOOKUP(D1527,'IBGE 2014'!$A$9:$I$120,6,0)</f>
        <v>10.361611814973374</v>
      </c>
      <c r="P1527" s="80">
        <f t="shared" si="352"/>
        <v>22110.153132647574</v>
      </c>
      <c r="Q1527" s="80">
        <f t="shared" si="353"/>
        <v>66660.75</v>
      </c>
      <c r="R1527" s="80">
        <f t="shared" si="354"/>
        <v>-44550.596867352426</v>
      </c>
      <c r="S1527" s="80">
        <f t="shared" si="355"/>
        <v>24</v>
      </c>
      <c r="T1527" s="80">
        <f t="shared" si="356"/>
        <v>0.24697854833412852</v>
      </c>
      <c r="U1527" s="80">
        <f>VLOOKUP(D1527,'IBGE 2014'!$A$9:$I$120,3,0)/VLOOKUP(C1527+1,'IBGE 2014'!$A$9:$I$120,3,0)</f>
        <v>0.83754716996263279</v>
      </c>
      <c r="V1527" s="80">
        <f t="shared" si="357"/>
        <v>23499.120769327048</v>
      </c>
      <c r="W1527" s="80">
        <f t="shared" si="358"/>
        <v>63994.319999999992</v>
      </c>
      <c r="X1527" s="80">
        <f t="shared" si="359"/>
        <v>-40495.199230672944</v>
      </c>
      <c r="Y1527" s="120"/>
    </row>
    <row r="1528" spans="1:25">
      <c r="A1528" s="77">
        <v>1516</v>
      </c>
      <c r="B1528" s="79">
        <v>1</v>
      </c>
      <c r="C1528" s="78">
        <v>30</v>
      </c>
      <c r="D1528" s="78">
        <f t="shared" si="345"/>
        <v>60</v>
      </c>
      <c r="E1528" s="79">
        <f t="shared" si="346"/>
        <v>65</v>
      </c>
      <c r="F1528" s="79">
        <v>5</v>
      </c>
      <c r="G1528" s="79">
        <f t="shared" si="347"/>
        <v>30</v>
      </c>
      <c r="H1528" s="79">
        <f t="shared" si="348"/>
        <v>30</v>
      </c>
      <c r="I1528" s="80">
        <v>954</v>
      </c>
      <c r="J1528" s="80">
        <f>'Fator aplicado no salr'!$I$33*I1528</f>
        <v>843.35890276221915</v>
      </c>
      <c r="K1528" s="79">
        <f t="shared" si="349"/>
        <v>30</v>
      </c>
      <c r="L1528" s="92">
        <f t="shared" si="350"/>
        <v>0.1741101309106339</v>
      </c>
      <c r="M1528" s="79">
        <f t="shared" si="351"/>
        <v>60</v>
      </c>
      <c r="N1528" s="79">
        <f>VLOOKUP(D1528,'IBGE 2014'!$A$9:$I$120,3,0)/VLOOKUP(C1528,'IBGE 2014'!$A$9:$I$120,3,0)</f>
        <v>0.87331239096249591</v>
      </c>
      <c r="O1528" s="79">
        <f>VLOOKUP(D1528,'IBGE 2014'!$A$9:$I$120,6,0)</f>
        <v>11.482229001501651</v>
      </c>
      <c r="P1528" s="80">
        <f t="shared" si="352"/>
        <v>19141.486197379494</v>
      </c>
      <c r="Q1528" s="80">
        <f t="shared" si="353"/>
        <v>79992.899999999994</v>
      </c>
      <c r="R1528" s="80">
        <f t="shared" si="354"/>
        <v>-60851.413802620504</v>
      </c>
      <c r="S1528" s="80">
        <f t="shared" si="355"/>
        <v>29</v>
      </c>
      <c r="T1528" s="80">
        <f t="shared" si="356"/>
        <v>0.18455673876527198</v>
      </c>
      <c r="U1528" s="80">
        <f>VLOOKUP(D1528,'IBGE 2014'!$A$9:$I$120,3,0)/VLOOKUP(C1528+1,'IBGE 2014'!$A$9:$I$120,3,0)</f>
        <v>0.87485907981363831</v>
      </c>
      <c r="V1528" s="80">
        <f t="shared" si="357"/>
        <v>20325.910137832325</v>
      </c>
      <c r="W1528" s="80">
        <f t="shared" si="358"/>
        <v>77326.47</v>
      </c>
      <c r="X1528" s="80">
        <f t="shared" si="359"/>
        <v>-57000.559862167676</v>
      </c>
      <c r="Y1528" s="120"/>
    </row>
    <row r="1529" spans="1:25">
      <c r="A1529" s="77">
        <v>1517</v>
      </c>
      <c r="B1529" s="79">
        <v>1</v>
      </c>
      <c r="C1529" s="78">
        <v>63</v>
      </c>
      <c r="D1529" s="78">
        <f t="shared" si="345"/>
        <v>70</v>
      </c>
      <c r="E1529" s="79">
        <f t="shared" si="346"/>
        <v>65</v>
      </c>
      <c r="F1529" s="79">
        <v>5</v>
      </c>
      <c r="G1529" s="79">
        <f t="shared" si="347"/>
        <v>30</v>
      </c>
      <c r="H1529" s="79">
        <f t="shared" si="348"/>
        <v>7</v>
      </c>
      <c r="I1529" s="80">
        <v>954</v>
      </c>
      <c r="J1529" s="80">
        <f>'Fator aplicado no salr'!$I$33*I1529</f>
        <v>843.35890276221915</v>
      </c>
      <c r="K1529" s="79">
        <f t="shared" si="349"/>
        <v>7</v>
      </c>
      <c r="L1529" s="92">
        <f t="shared" si="350"/>
        <v>0.66505711362233577</v>
      </c>
      <c r="M1529" s="79">
        <f t="shared" si="351"/>
        <v>70</v>
      </c>
      <c r="N1529" s="79">
        <f>VLOOKUP(D1529,'IBGE 2014'!$A$9:$I$120,3,0)/VLOOKUP(C1529,'IBGE 2014'!$A$9:$I$120,3,0)</f>
        <v>0.88090641113249846</v>
      </c>
      <c r="O1529" s="79">
        <f>VLOOKUP(D1529,'IBGE 2014'!$A$9:$I$120,6,0)</f>
        <v>9.1340168195096396</v>
      </c>
      <c r="P1529" s="80">
        <f t="shared" si="352"/>
        <v>58668.678647321074</v>
      </c>
      <c r="Q1529" s="80">
        <f t="shared" si="353"/>
        <v>18665.009999999998</v>
      </c>
      <c r="R1529" s="80">
        <f t="shared" si="354"/>
        <v>40003.668647321072</v>
      </c>
      <c r="S1529" s="80">
        <f t="shared" si="355"/>
        <v>6</v>
      </c>
      <c r="T1529" s="80">
        <f t="shared" si="356"/>
        <v>0.70496054043967604</v>
      </c>
      <c r="U1529" s="80">
        <f>VLOOKUP(D1529,'IBGE 2014'!$A$9:$I$120,3,0)/VLOOKUP(C1529+1,'IBGE 2014'!$A$9:$I$120,3,0)</f>
        <v>0.89330498213394294</v>
      </c>
      <c r="V1529" s="80">
        <f t="shared" si="357"/>
        <v>63064.093534407628</v>
      </c>
      <c r="W1529" s="80">
        <f t="shared" si="358"/>
        <v>15998.579999999998</v>
      </c>
      <c r="X1529" s="80">
        <f t="shared" si="359"/>
        <v>47065.513534407626</v>
      </c>
      <c r="Y1529" s="120"/>
    </row>
    <row r="1530" spans="1:25">
      <c r="A1530" s="77">
        <v>1518</v>
      </c>
      <c r="B1530" s="79">
        <v>1</v>
      </c>
      <c r="C1530" s="78">
        <v>44</v>
      </c>
      <c r="D1530" s="78">
        <f t="shared" si="345"/>
        <v>70</v>
      </c>
      <c r="E1530" s="79">
        <f t="shared" si="346"/>
        <v>65</v>
      </c>
      <c r="F1530" s="79">
        <v>5</v>
      </c>
      <c r="G1530" s="79">
        <f t="shared" si="347"/>
        <v>30</v>
      </c>
      <c r="H1530" s="79">
        <f t="shared" si="348"/>
        <v>26</v>
      </c>
      <c r="I1530" s="80">
        <v>954</v>
      </c>
      <c r="J1530" s="80">
        <f>'Fator aplicado no salr'!$I$33*I1530</f>
        <v>843.35890276221915</v>
      </c>
      <c r="K1530" s="79">
        <f t="shared" si="349"/>
        <v>26</v>
      </c>
      <c r="L1530" s="92">
        <f t="shared" si="350"/>
        <v>0.21981002877725925</v>
      </c>
      <c r="M1530" s="79">
        <f t="shared" si="351"/>
        <v>70</v>
      </c>
      <c r="N1530" s="79">
        <f>VLOOKUP(D1530,'IBGE 2014'!$A$9:$I$120,3,0)/VLOOKUP(C1530,'IBGE 2014'!$A$9:$I$120,3,0)</f>
        <v>0.76654613465184984</v>
      </c>
      <c r="O1530" s="79">
        <f>VLOOKUP(D1530,'IBGE 2014'!$A$9:$I$120,6,0)</f>
        <v>9.1340168195096396</v>
      </c>
      <c r="P1530" s="80">
        <f t="shared" si="352"/>
        <v>16873.430782118478</v>
      </c>
      <c r="Q1530" s="80">
        <f t="shared" si="353"/>
        <v>69327.179999999993</v>
      </c>
      <c r="R1530" s="80">
        <f t="shared" si="354"/>
        <v>-52453.749217881516</v>
      </c>
      <c r="S1530" s="80">
        <f t="shared" si="355"/>
        <v>25</v>
      </c>
      <c r="T1530" s="80">
        <f t="shared" si="356"/>
        <v>0.23299863050389483</v>
      </c>
      <c r="U1530" s="80">
        <f>VLOOKUP(D1530,'IBGE 2014'!$A$9:$I$120,3,0)/VLOOKUP(C1530+1,'IBGE 2014'!$A$9:$I$120,3,0)</f>
        <v>0.76923238535789284</v>
      </c>
      <c r="V1530" s="80">
        <f t="shared" si="357"/>
        <v>17948.514971680193</v>
      </c>
      <c r="W1530" s="80">
        <f t="shared" si="358"/>
        <v>66660.75</v>
      </c>
      <c r="X1530" s="80">
        <f t="shared" si="359"/>
        <v>-48712.235028319803</v>
      </c>
      <c r="Y1530" s="120"/>
    </row>
    <row r="1531" spans="1:25">
      <c r="A1531" s="77">
        <v>1519</v>
      </c>
      <c r="B1531" s="79">
        <v>2</v>
      </c>
      <c r="C1531" s="78">
        <v>46</v>
      </c>
      <c r="D1531" s="78">
        <f t="shared" si="345"/>
        <v>70</v>
      </c>
      <c r="E1531" s="79">
        <f t="shared" si="346"/>
        <v>60</v>
      </c>
      <c r="F1531" s="79">
        <v>5</v>
      </c>
      <c r="G1531" s="79">
        <f t="shared" si="347"/>
        <v>25</v>
      </c>
      <c r="H1531" s="79">
        <f t="shared" si="348"/>
        <v>24</v>
      </c>
      <c r="I1531" s="80">
        <v>954</v>
      </c>
      <c r="J1531" s="80">
        <f>'Fator aplicado no salr'!$I$33*I1531</f>
        <v>843.35890276221915</v>
      </c>
      <c r="K1531" s="79">
        <f t="shared" si="349"/>
        <v>24</v>
      </c>
      <c r="L1531" s="92">
        <f t="shared" si="350"/>
        <v>0.24697854833412852</v>
      </c>
      <c r="M1531" s="79">
        <f t="shared" si="351"/>
        <v>70</v>
      </c>
      <c r="N1531" s="79">
        <f>VLOOKUP(D1531,'IBGE 2014'!$A$9:$I$120,3,0)/VLOOKUP(C1531,'IBGE 2014'!$A$9:$I$120,3,0)</f>
        <v>0.77214104728714072</v>
      </c>
      <c r="O1531" s="79">
        <f>VLOOKUP(D1531,'IBGE 2014'!$A$9:$I$120,6,0)</f>
        <v>9.1340168195096396</v>
      </c>
      <c r="P1531" s="80">
        <f t="shared" si="352"/>
        <v>19097.365810328152</v>
      </c>
      <c r="Q1531" s="80">
        <f t="shared" si="353"/>
        <v>63994.319999999992</v>
      </c>
      <c r="R1531" s="80">
        <f t="shared" si="354"/>
        <v>-44896.954189671844</v>
      </c>
      <c r="S1531" s="80">
        <f t="shared" si="355"/>
        <v>23</v>
      </c>
      <c r="T1531" s="80">
        <f t="shared" si="356"/>
        <v>0.26179726123417624</v>
      </c>
      <c r="U1531" s="80">
        <f>VLOOKUP(D1531,'IBGE 2014'!$A$9:$I$120,3,0)/VLOOKUP(C1531+1,'IBGE 2014'!$A$9:$I$120,3,0)</f>
        <v>0.77529075218081067</v>
      </c>
      <c r="V1531" s="80">
        <f t="shared" si="357"/>
        <v>20325.783514719344</v>
      </c>
      <c r="W1531" s="80">
        <f t="shared" si="358"/>
        <v>61327.89</v>
      </c>
      <c r="X1531" s="80">
        <f t="shared" si="359"/>
        <v>-41002.106485280659</v>
      </c>
      <c r="Y1531" s="120"/>
    </row>
    <row r="1532" spans="1:25">
      <c r="A1532" s="77">
        <v>1520</v>
      </c>
      <c r="B1532" s="79">
        <v>2</v>
      </c>
      <c r="C1532" s="78">
        <v>38</v>
      </c>
      <c r="D1532" s="78">
        <f t="shared" si="345"/>
        <v>60</v>
      </c>
      <c r="E1532" s="79">
        <f t="shared" si="346"/>
        <v>60</v>
      </c>
      <c r="F1532" s="79">
        <v>5</v>
      </c>
      <c r="G1532" s="79">
        <f t="shared" si="347"/>
        <v>25</v>
      </c>
      <c r="H1532" s="79">
        <f t="shared" si="348"/>
        <v>22</v>
      </c>
      <c r="I1532" s="80">
        <v>954</v>
      </c>
      <c r="J1532" s="80">
        <f>'Fator aplicado no salr'!$I$33*I1532</f>
        <v>843.35890276221915</v>
      </c>
      <c r="K1532" s="79">
        <f t="shared" si="349"/>
        <v>22</v>
      </c>
      <c r="L1532" s="92">
        <f t="shared" si="350"/>
        <v>0.27750509690822689</v>
      </c>
      <c r="M1532" s="79">
        <f t="shared" si="351"/>
        <v>60</v>
      </c>
      <c r="N1532" s="79">
        <f>VLOOKUP(D1532,'IBGE 2014'!$A$9:$I$120,3,0)/VLOOKUP(C1532,'IBGE 2014'!$A$9:$I$120,3,0)</f>
        <v>0.88728540130642519</v>
      </c>
      <c r="O1532" s="79">
        <f>VLOOKUP(D1532,'IBGE 2014'!$A$9:$I$120,6,0)</f>
        <v>11.482229001501651</v>
      </c>
      <c r="P1532" s="80">
        <f t="shared" si="352"/>
        <v>30996.759276366844</v>
      </c>
      <c r="Q1532" s="80">
        <f t="shared" si="353"/>
        <v>58661.46</v>
      </c>
      <c r="R1532" s="80">
        <f t="shared" si="354"/>
        <v>-27664.700723633156</v>
      </c>
      <c r="S1532" s="80">
        <f t="shared" si="355"/>
        <v>21</v>
      </c>
      <c r="T1532" s="80">
        <f t="shared" si="356"/>
        <v>0.29415540272272056</v>
      </c>
      <c r="U1532" s="80">
        <f>VLOOKUP(D1532,'IBGE 2014'!$A$9:$I$120,3,0)/VLOOKUP(C1532+1,'IBGE 2014'!$A$9:$I$120,3,0)</f>
        <v>0.88939133636457135</v>
      </c>
      <c r="V1532" s="80">
        <f t="shared" si="357"/>
        <v>32934.54852530994</v>
      </c>
      <c r="W1532" s="80">
        <f t="shared" si="358"/>
        <v>55995.03</v>
      </c>
      <c r="X1532" s="80">
        <f t="shared" si="359"/>
        <v>-23060.481474690059</v>
      </c>
      <c r="Y1532" s="120"/>
    </row>
    <row r="1533" spans="1:25">
      <c r="A1533" s="77">
        <v>1521</v>
      </c>
      <c r="B1533" s="79">
        <v>1</v>
      </c>
      <c r="C1533" s="78">
        <v>29</v>
      </c>
      <c r="D1533" s="78">
        <f t="shared" si="345"/>
        <v>60</v>
      </c>
      <c r="E1533" s="79">
        <f t="shared" si="346"/>
        <v>65</v>
      </c>
      <c r="F1533" s="79">
        <v>5</v>
      </c>
      <c r="G1533" s="79">
        <f t="shared" si="347"/>
        <v>30</v>
      </c>
      <c r="H1533" s="79">
        <f t="shared" si="348"/>
        <v>31</v>
      </c>
      <c r="I1533" s="80">
        <v>954</v>
      </c>
      <c r="J1533" s="80">
        <f>'Fator aplicado no salr'!$I$33*I1533</f>
        <v>843.35890276221915</v>
      </c>
      <c r="K1533" s="79">
        <f t="shared" si="349"/>
        <v>31</v>
      </c>
      <c r="L1533" s="92">
        <f t="shared" si="350"/>
        <v>0.16425484048173006</v>
      </c>
      <c r="M1533" s="79">
        <f t="shared" si="351"/>
        <v>60</v>
      </c>
      <c r="N1533" s="79">
        <f>VLOOKUP(D1533,'IBGE 2014'!$A$9:$I$120,3,0)/VLOOKUP(C1533,'IBGE 2014'!$A$9:$I$120,3,0)</f>
        <v>0.87181489555752378</v>
      </c>
      <c r="O1533" s="79">
        <f>VLOOKUP(D1533,'IBGE 2014'!$A$9:$I$120,6,0)</f>
        <v>11.482229001501651</v>
      </c>
      <c r="P1533" s="80">
        <f t="shared" si="352"/>
        <v>18027.041232938653</v>
      </c>
      <c r="Q1533" s="80">
        <f t="shared" si="353"/>
        <v>82659.33</v>
      </c>
      <c r="R1533" s="80">
        <f t="shared" si="354"/>
        <v>-64632.288767061349</v>
      </c>
      <c r="S1533" s="80">
        <f t="shared" si="355"/>
        <v>30</v>
      </c>
      <c r="T1533" s="80">
        <f t="shared" si="356"/>
        <v>0.1741101309106339</v>
      </c>
      <c r="U1533" s="80">
        <f>VLOOKUP(D1533,'IBGE 2014'!$A$9:$I$120,3,0)/VLOOKUP(C1533+1,'IBGE 2014'!$A$9:$I$120,3,0)</f>
        <v>0.87331239096249591</v>
      </c>
      <c r="V1533" s="80">
        <f t="shared" si="357"/>
        <v>19141.486197379494</v>
      </c>
      <c r="W1533" s="80">
        <f t="shared" si="358"/>
        <v>79992.899999999994</v>
      </c>
      <c r="X1533" s="80">
        <f t="shared" si="359"/>
        <v>-60851.413802620504</v>
      </c>
      <c r="Y1533" s="120"/>
    </row>
    <row r="1534" spans="1:25">
      <c r="A1534" s="77">
        <v>1522</v>
      </c>
      <c r="B1534" s="79">
        <v>2</v>
      </c>
      <c r="C1534" s="78">
        <v>52</v>
      </c>
      <c r="D1534" s="78">
        <f t="shared" si="345"/>
        <v>70</v>
      </c>
      <c r="E1534" s="79">
        <f t="shared" si="346"/>
        <v>60</v>
      </c>
      <c r="F1534" s="79">
        <v>5</v>
      </c>
      <c r="G1534" s="79">
        <f t="shared" si="347"/>
        <v>25</v>
      </c>
      <c r="H1534" s="79">
        <f t="shared" si="348"/>
        <v>18</v>
      </c>
      <c r="I1534" s="80">
        <v>954</v>
      </c>
      <c r="J1534" s="80">
        <f>'Fator aplicado no salr'!$I$33*I1534</f>
        <v>843.35890276221915</v>
      </c>
      <c r="K1534" s="79">
        <f t="shared" si="349"/>
        <v>18</v>
      </c>
      <c r="L1534" s="92">
        <f t="shared" si="350"/>
        <v>0.35034379112920383</v>
      </c>
      <c r="M1534" s="79">
        <f t="shared" si="351"/>
        <v>70</v>
      </c>
      <c r="N1534" s="79">
        <f>VLOOKUP(D1534,'IBGE 2014'!$A$9:$I$120,3,0)/VLOOKUP(C1534,'IBGE 2014'!$A$9:$I$120,3,0)</f>
        <v>0.7953795781575006</v>
      </c>
      <c r="O1534" s="79">
        <f>VLOOKUP(D1534,'IBGE 2014'!$A$9:$I$120,6,0)</f>
        <v>9.1340168195096396</v>
      </c>
      <c r="P1534" s="80">
        <f t="shared" si="352"/>
        <v>27905.28448703335</v>
      </c>
      <c r="Q1534" s="80">
        <f t="shared" si="353"/>
        <v>47995.74</v>
      </c>
      <c r="R1534" s="80">
        <f t="shared" si="354"/>
        <v>-20090.455512966648</v>
      </c>
      <c r="S1534" s="80">
        <f t="shared" si="355"/>
        <v>17</v>
      </c>
      <c r="T1534" s="80">
        <f t="shared" si="356"/>
        <v>0.37136441859695613</v>
      </c>
      <c r="U1534" s="80">
        <f>VLOOKUP(D1534,'IBGE 2014'!$A$9:$I$120,3,0)/VLOOKUP(C1534+1,'IBGE 2014'!$A$9:$I$120,3,0)</f>
        <v>0.80044023808591946</v>
      </c>
      <c r="V1534" s="80">
        <f t="shared" si="357"/>
        <v>29767.803904423639</v>
      </c>
      <c r="W1534" s="80">
        <f t="shared" si="358"/>
        <v>45329.31</v>
      </c>
      <c r="X1534" s="80">
        <f t="shared" si="359"/>
        <v>-15561.506095576358</v>
      </c>
      <c r="Y1534" s="120"/>
    </row>
    <row r="1535" spans="1:25">
      <c r="A1535" s="77">
        <v>1523</v>
      </c>
      <c r="B1535" s="79">
        <v>1</v>
      </c>
      <c r="C1535" s="78">
        <v>37</v>
      </c>
      <c r="D1535" s="78">
        <f t="shared" si="345"/>
        <v>65</v>
      </c>
      <c r="E1535" s="79">
        <f t="shared" si="346"/>
        <v>65</v>
      </c>
      <c r="F1535" s="79">
        <v>5</v>
      </c>
      <c r="G1535" s="79">
        <f t="shared" si="347"/>
        <v>30</v>
      </c>
      <c r="H1535" s="79">
        <f t="shared" si="348"/>
        <v>28</v>
      </c>
      <c r="I1535" s="80">
        <v>2856.82</v>
      </c>
      <c r="J1535" s="80">
        <f>'Fator aplicado no salr'!$I$33*I1535</f>
        <v>2525.4974639299403</v>
      </c>
      <c r="K1535" s="79">
        <f t="shared" si="349"/>
        <v>28</v>
      </c>
      <c r="L1535" s="92">
        <f t="shared" si="350"/>
        <v>0.19563014309118829</v>
      </c>
      <c r="M1535" s="79">
        <f t="shared" si="351"/>
        <v>65</v>
      </c>
      <c r="N1535" s="79">
        <f>VLOOKUP(D1535,'IBGE 2014'!$A$9:$I$120,3,0)/VLOOKUP(C1535,'IBGE 2014'!$A$9:$I$120,3,0)</f>
        <v>0.82938992235441167</v>
      </c>
      <c r="O1535" s="79">
        <f>VLOOKUP(D1535,'IBGE 2014'!$A$9:$I$120,6,0)</f>
        <v>10.361611814973374</v>
      </c>
      <c r="P1535" s="80">
        <f t="shared" si="352"/>
        <v>55196.575443267262</v>
      </c>
      <c r="Q1535" s="80">
        <f t="shared" si="353"/>
        <v>223574.73320000002</v>
      </c>
      <c r="R1535" s="80">
        <f t="shared" si="354"/>
        <v>-168378.15775673275</v>
      </c>
      <c r="S1535" s="80">
        <f t="shared" si="355"/>
        <v>27</v>
      </c>
      <c r="T1535" s="80">
        <f t="shared" si="356"/>
        <v>0.20736795167665964</v>
      </c>
      <c r="U1535" s="80">
        <f>VLOOKUP(D1535,'IBGE 2014'!$A$9:$I$120,3,0)/VLOOKUP(C1535+1,'IBGE 2014'!$A$9:$I$120,3,0)</f>
        <v>0.83126079529714858</v>
      </c>
      <c r="V1535" s="80">
        <f t="shared" si="357"/>
        <v>58640.348576487231</v>
      </c>
      <c r="W1535" s="80">
        <f t="shared" si="358"/>
        <v>215589.92130000002</v>
      </c>
      <c r="X1535" s="80">
        <f t="shared" si="359"/>
        <v>-156949.57272351277</v>
      </c>
      <c r="Y1535" s="120"/>
    </row>
    <row r="1536" spans="1:25">
      <c r="A1536" s="77">
        <v>1524</v>
      </c>
      <c r="B1536" s="79">
        <v>1</v>
      </c>
      <c r="C1536" s="78">
        <v>57</v>
      </c>
      <c r="D1536" s="78">
        <f t="shared" si="345"/>
        <v>70</v>
      </c>
      <c r="E1536" s="79">
        <f t="shared" si="346"/>
        <v>65</v>
      </c>
      <c r="F1536" s="79">
        <v>5</v>
      </c>
      <c r="G1536" s="79">
        <f t="shared" si="347"/>
        <v>30</v>
      </c>
      <c r="H1536" s="79">
        <f t="shared" si="348"/>
        <v>13</v>
      </c>
      <c r="I1536" s="80">
        <v>954</v>
      </c>
      <c r="J1536" s="80">
        <f>'Fator aplicado no salr'!$I$33*I1536</f>
        <v>843.35890276221915</v>
      </c>
      <c r="K1536" s="79">
        <f t="shared" si="349"/>
        <v>13</v>
      </c>
      <c r="L1536" s="92">
        <f t="shared" si="350"/>
        <v>0.46883902224245294</v>
      </c>
      <c r="M1536" s="79">
        <f t="shared" si="351"/>
        <v>70</v>
      </c>
      <c r="N1536" s="79">
        <f>VLOOKUP(D1536,'IBGE 2014'!$A$9:$I$120,3,0)/VLOOKUP(C1536,'IBGE 2014'!$A$9:$I$120,3,0)</f>
        <v>0.82519692570489089</v>
      </c>
      <c r="O1536" s="79">
        <f>VLOOKUP(D1536,'IBGE 2014'!$A$9:$I$120,6,0)</f>
        <v>9.1340168195096396</v>
      </c>
      <c r="P1536" s="80">
        <f t="shared" si="352"/>
        <v>38743.508446879263</v>
      </c>
      <c r="Q1536" s="80">
        <f t="shared" si="353"/>
        <v>34663.589999999997</v>
      </c>
      <c r="R1536" s="80">
        <f t="shared" si="354"/>
        <v>4079.9184468792664</v>
      </c>
      <c r="S1536" s="80">
        <f t="shared" si="355"/>
        <v>12</v>
      </c>
      <c r="T1536" s="80">
        <f t="shared" si="356"/>
        <v>0.49696936357700011</v>
      </c>
      <c r="U1536" s="80">
        <f>VLOOKUP(D1536,'IBGE 2014'!$A$9:$I$120,3,0)/VLOOKUP(C1536+1,'IBGE 2014'!$A$9:$I$120,3,0)</f>
        <v>0.83272330052410848</v>
      </c>
      <c r="V1536" s="80">
        <f t="shared" si="357"/>
        <v>41442.689006896791</v>
      </c>
      <c r="W1536" s="80">
        <f t="shared" si="358"/>
        <v>31997.159999999996</v>
      </c>
      <c r="X1536" s="80">
        <f t="shared" si="359"/>
        <v>9445.5290068967952</v>
      </c>
      <c r="Y1536" s="120"/>
    </row>
    <row r="1537" spans="1:25">
      <c r="A1537" s="77">
        <v>1525</v>
      </c>
      <c r="B1537" s="79">
        <v>1</v>
      </c>
      <c r="C1537" s="78">
        <v>37</v>
      </c>
      <c r="D1537" s="78">
        <f t="shared" si="345"/>
        <v>65</v>
      </c>
      <c r="E1537" s="79">
        <f t="shared" si="346"/>
        <v>65</v>
      </c>
      <c r="F1537" s="79">
        <v>5</v>
      </c>
      <c r="G1537" s="79">
        <f t="shared" si="347"/>
        <v>30</v>
      </c>
      <c r="H1537" s="79">
        <f t="shared" si="348"/>
        <v>28</v>
      </c>
      <c r="I1537" s="80">
        <v>954</v>
      </c>
      <c r="J1537" s="80">
        <f>'Fator aplicado no salr'!$I$33*I1537</f>
        <v>843.35890276221915</v>
      </c>
      <c r="K1537" s="79">
        <f t="shared" si="349"/>
        <v>28</v>
      </c>
      <c r="L1537" s="92">
        <f t="shared" si="350"/>
        <v>0.19563014309118829</v>
      </c>
      <c r="M1537" s="79">
        <f t="shared" si="351"/>
        <v>65</v>
      </c>
      <c r="N1537" s="79">
        <f>VLOOKUP(D1537,'IBGE 2014'!$A$9:$I$120,3,0)/VLOOKUP(C1537,'IBGE 2014'!$A$9:$I$120,3,0)</f>
        <v>0.82938992235441167</v>
      </c>
      <c r="O1537" s="79">
        <f>VLOOKUP(D1537,'IBGE 2014'!$A$9:$I$120,6,0)</f>
        <v>10.361611814973374</v>
      </c>
      <c r="P1537" s="80">
        <f t="shared" si="352"/>
        <v>18432.219381297022</v>
      </c>
      <c r="Q1537" s="80">
        <f t="shared" si="353"/>
        <v>74660.039999999994</v>
      </c>
      <c r="R1537" s="80">
        <f t="shared" si="354"/>
        <v>-56227.820618702972</v>
      </c>
      <c r="S1537" s="80">
        <f t="shared" si="355"/>
        <v>27</v>
      </c>
      <c r="T1537" s="80">
        <f t="shared" si="356"/>
        <v>0.20736795167665964</v>
      </c>
      <c r="U1537" s="80">
        <f>VLOOKUP(D1537,'IBGE 2014'!$A$9:$I$120,3,0)/VLOOKUP(C1537+1,'IBGE 2014'!$A$9:$I$120,3,0)</f>
        <v>0.83126079529714858</v>
      </c>
      <c r="V1537" s="80">
        <f t="shared" si="357"/>
        <v>19582.225181134552</v>
      </c>
      <c r="W1537" s="80">
        <f t="shared" si="358"/>
        <v>71993.61</v>
      </c>
      <c r="X1537" s="80">
        <f t="shared" si="359"/>
        <v>-52411.384818865452</v>
      </c>
      <c r="Y1537" s="120"/>
    </row>
    <row r="1538" spans="1:25">
      <c r="A1538" s="77">
        <v>1526</v>
      </c>
      <c r="B1538" s="79">
        <v>1</v>
      </c>
      <c r="C1538" s="78">
        <v>58</v>
      </c>
      <c r="D1538" s="78">
        <f t="shared" si="345"/>
        <v>70</v>
      </c>
      <c r="E1538" s="79">
        <f t="shared" si="346"/>
        <v>65</v>
      </c>
      <c r="F1538" s="79">
        <v>5</v>
      </c>
      <c r="G1538" s="79">
        <f t="shared" si="347"/>
        <v>30</v>
      </c>
      <c r="H1538" s="79">
        <f t="shared" si="348"/>
        <v>12</v>
      </c>
      <c r="I1538" s="80">
        <v>3571.03</v>
      </c>
      <c r="J1538" s="80">
        <f>'Fator aplicado no salr'!$I$33*I1538</f>
        <v>3156.8762500324606</v>
      </c>
      <c r="K1538" s="79">
        <f t="shared" si="349"/>
        <v>12</v>
      </c>
      <c r="L1538" s="92">
        <f t="shared" si="350"/>
        <v>0.49696936357700011</v>
      </c>
      <c r="M1538" s="79">
        <f t="shared" si="351"/>
        <v>70</v>
      </c>
      <c r="N1538" s="79">
        <f>VLOOKUP(D1538,'IBGE 2014'!$A$9:$I$120,3,0)/VLOOKUP(C1538,'IBGE 2014'!$A$9:$I$120,3,0)</f>
        <v>0.83272330052410848</v>
      </c>
      <c r="O1538" s="79">
        <f>VLOOKUP(D1538,'IBGE 2014'!$A$9:$I$120,6,0)</f>
        <v>9.1340168195096396</v>
      </c>
      <c r="P1538" s="80">
        <f t="shared" si="352"/>
        <v>155129.02067536549</v>
      </c>
      <c r="Q1538" s="80">
        <f t="shared" si="353"/>
        <v>119772.3462</v>
      </c>
      <c r="R1538" s="80">
        <f t="shared" si="354"/>
        <v>35356.674475365493</v>
      </c>
      <c r="S1538" s="80">
        <f t="shared" si="355"/>
        <v>11</v>
      </c>
      <c r="T1538" s="80">
        <f t="shared" si="356"/>
        <v>0.52678752539162021</v>
      </c>
      <c r="U1538" s="80">
        <f>VLOOKUP(D1538,'IBGE 2014'!$A$9:$I$120,3,0)/VLOOKUP(C1538+1,'IBGE 2014'!$A$9:$I$120,3,0)</f>
        <v>0.84086532123529178</v>
      </c>
      <c r="V1538" s="80">
        <f t="shared" si="357"/>
        <v>166044.55590983044</v>
      </c>
      <c r="W1538" s="80">
        <f t="shared" si="358"/>
        <v>109791.31735000001</v>
      </c>
      <c r="X1538" s="80">
        <f t="shared" si="359"/>
        <v>56253.238559830424</v>
      </c>
      <c r="Y1538" s="120"/>
    </row>
    <row r="1539" spans="1:25">
      <c r="A1539" s="77">
        <v>1527</v>
      </c>
      <c r="B1539" s="79">
        <v>1</v>
      </c>
      <c r="C1539" s="78">
        <v>31</v>
      </c>
      <c r="D1539" s="78">
        <f t="shared" si="345"/>
        <v>61</v>
      </c>
      <c r="E1539" s="79">
        <f t="shared" si="346"/>
        <v>65</v>
      </c>
      <c r="F1539" s="79">
        <v>5</v>
      </c>
      <c r="G1539" s="79">
        <f t="shared" si="347"/>
        <v>30</v>
      </c>
      <c r="H1539" s="79">
        <f t="shared" si="348"/>
        <v>30</v>
      </c>
      <c r="I1539" s="80">
        <v>954</v>
      </c>
      <c r="J1539" s="80">
        <f>'Fator aplicado no salr'!$I$33*I1539</f>
        <v>843.35890276221915</v>
      </c>
      <c r="K1539" s="79">
        <f t="shared" si="349"/>
        <v>30</v>
      </c>
      <c r="L1539" s="92">
        <f t="shared" si="350"/>
        <v>0.1741101309106339</v>
      </c>
      <c r="M1539" s="79">
        <f t="shared" si="351"/>
        <v>61</v>
      </c>
      <c r="N1539" s="79">
        <f>VLOOKUP(D1539,'IBGE 2014'!$A$9:$I$120,3,0)/VLOOKUP(C1539,'IBGE 2014'!$A$9:$I$120,3,0)</f>
        <v>0.86514019417807453</v>
      </c>
      <c r="O1539" s="79">
        <f>VLOOKUP(D1539,'IBGE 2014'!$A$9:$I$120,6,0)</f>
        <v>11.26894206432668</v>
      </c>
      <c r="P1539" s="80">
        <f t="shared" si="352"/>
        <v>18610.132447735938</v>
      </c>
      <c r="Q1539" s="80">
        <f t="shared" si="353"/>
        <v>79992.899999999994</v>
      </c>
      <c r="R1539" s="80">
        <f t="shared" si="354"/>
        <v>-61382.767552264057</v>
      </c>
      <c r="S1539" s="80">
        <f t="shared" si="355"/>
        <v>29</v>
      </c>
      <c r="T1539" s="80">
        <f t="shared" si="356"/>
        <v>0.18455673876527198</v>
      </c>
      <c r="U1539" s="80">
        <f>VLOOKUP(D1539,'IBGE 2014'!$A$9:$I$120,3,0)/VLOOKUP(C1539+1,'IBGE 2014'!$A$9:$I$120,3,0)</f>
        <v>0.86671816855699424</v>
      </c>
      <c r="V1539" s="80">
        <f t="shared" si="357"/>
        <v>19762.721026562132</v>
      </c>
      <c r="W1539" s="80">
        <f t="shared" si="358"/>
        <v>77326.47</v>
      </c>
      <c r="X1539" s="80">
        <f t="shared" si="359"/>
        <v>-57563.748973437869</v>
      </c>
      <c r="Y1539" s="120"/>
    </row>
    <row r="1540" spans="1:25">
      <c r="A1540" s="77">
        <v>1528</v>
      </c>
      <c r="B1540" s="79">
        <v>1</v>
      </c>
      <c r="C1540" s="78">
        <v>36</v>
      </c>
      <c r="D1540" s="78">
        <f t="shared" si="345"/>
        <v>65</v>
      </c>
      <c r="E1540" s="79">
        <f t="shared" si="346"/>
        <v>65</v>
      </c>
      <c r="F1540" s="79">
        <v>5</v>
      </c>
      <c r="G1540" s="79">
        <f t="shared" si="347"/>
        <v>30</v>
      </c>
      <c r="H1540" s="79">
        <f t="shared" si="348"/>
        <v>29</v>
      </c>
      <c r="I1540" s="80">
        <v>954</v>
      </c>
      <c r="J1540" s="80">
        <f>'Fator aplicado no salr'!$I$33*I1540</f>
        <v>843.35890276221915</v>
      </c>
      <c r="K1540" s="79">
        <f t="shared" si="349"/>
        <v>29</v>
      </c>
      <c r="L1540" s="92">
        <f t="shared" si="350"/>
        <v>0.18455673876527198</v>
      </c>
      <c r="M1540" s="79">
        <f t="shared" si="351"/>
        <v>65</v>
      </c>
      <c r="N1540" s="79">
        <f>VLOOKUP(D1540,'IBGE 2014'!$A$9:$I$120,3,0)/VLOOKUP(C1540,'IBGE 2014'!$A$9:$I$120,3,0)</f>
        <v>0.82760631522705153</v>
      </c>
      <c r="O1540" s="79">
        <f>VLOOKUP(D1540,'IBGE 2014'!$A$9:$I$120,6,0)</f>
        <v>10.361611814973374</v>
      </c>
      <c r="P1540" s="80">
        <f t="shared" si="352"/>
        <v>17351.491323032627</v>
      </c>
      <c r="Q1540" s="80">
        <f t="shared" si="353"/>
        <v>77326.47</v>
      </c>
      <c r="R1540" s="80">
        <f t="shared" si="354"/>
        <v>-59974.978676967374</v>
      </c>
      <c r="S1540" s="80">
        <f t="shared" si="355"/>
        <v>28</v>
      </c>
      <c r="T1540" s="80">
        <f t="shared" si="356"/>
        <v>0.19563014309118829</v>
      </c>
      <c r="U1540" s="80">
        <f>VLOOKUP(D1540,'IBGE 2014'!$A$9:$I$120,3,0)/VLOOKUP(C1540+1,'IBGE 2014'!$A$9:$I$120,3,0)</f>
        <v>0.82938992235441167</v>
      </c>
      <c r="V1540" s="80">
        <f t="shared" si="357"/>
        <v>18432.219381297022</v>
      </c>
      <c r="W1540" s="80">
        <f t="shared" si="358"/>
        <v>74660.039999999994</v>
      </c>
      <c r="X1540" s="80">
        <f t="shared" si="359"/>
        <v>-56227.820618702972</v>
      </c>
      <c r="Y1540" s="120"/>
    </row>
    <row r="1541" spans="1:25">
      <c r="A1541" s="77">
        <v>1529</v>
      </c>
      <c r="B1541" s="79">
        <v>2</v>
      </c>
      <c r="C1541" s="78">
        <v>53</v>
      </c>
      <c r="D1541" s="78">
        <f t="shared" si="345"/>
        <v>70</v>
      </c>
      <c r="E1541" s="79">
        <f t="shared" si="346"/>
        <v>60</v>
      </c>
      <c r="F1541" s="79">
        <v>5</v>
      </c>
      <c r="G1541" s="79">
        <f t="shared" si="347"/>
        <v>25</v>
      </c>
      <c r="H1541" s="79">
        <f t="shared" si="348"/>
        <v>17</v>
      </c>
      <c r="I1541" s="80">
        <v>954</v>
      </c>
      <c r="J1541" s="80">
        <f>'Fator aplicado no salr'!$I$33*I1541</f>
        <v>843.35890276221915</v>
      </c>
      <c r="K1541" s="79">
        <f t="shared" si="349"/>
        <v>17</v>
      </c>
      <c r="L1541" s="92">
        <f t="shared" si="350"/>
        <v>0.37136441859695613</v>
      </c>
      <c r="M1541" s="79">
        <f t="shared" si="351"/>
        <v>70</v>
      </c>
      <c r="N1541" s="79">
        <f>VLOOKUP(D1541,'IBGE 2014'!$A$9:$I$120,3,0)/VLOOKUP(C1541,'IBGE 2014'!$A$9:$I$120,3,0)</f>
        <v>0.80044023808591946</v>
      </c>
      <c r="O1541" s="79">
        <f>VLOOKUP(D1541,'IBGE 2014'!$A$9:$I$120,6,0)</f>
        <v>9.1340168195096396</v>
      </c>
      <c r="P1541" s="80">
        <f t="shared" si="352"/>
        <v>29767.803904423639</v>
      </c>
      <c r="Q1541" s="80">
        <f t="shared" si="353"/>
        <v>45329.31</v>
      </c>
      <c r="R1541" s="80">
        <f t="shared" si="354"/>
        <v>-15561.506095576358</v>
      </c>
      <c r="S1541" s="80">
        <f t="shared" si="355"/>
        <v>16</v>
      </c>
      <c r="T1541" s="80">
        <f t="shared" si="356"/>
        <v>0.39364628371277355</v>
      </c>
      <c r="U1541" s="80">
        <f>VLOOKUP(D1541,'IBGE 2014'!$A$9:$I$120,3,0)/VLOOKUP(C1541+1,'IBGE 2014'!$A$9:$I$120,3,0)</f>
        <v>0.80591419118490248</v>
      </c>
      <c r="V1541" s="80">
        <f t="shared" si="357"/>
        <v>31769.65891196713</v>
      </c>
      <c r="W1541" s="80">
        <f t="shared" si="358"/>
        <v>42662.879999999997</v>
      </c>
      <c r="X1541" s="80">
        <f t="shared" si="359"/>
        <v>-10893.221088032868</v>
      </c>
      <c r="Y1541" s="120"/>
    </row>
    <row r="1542" spans="1:25">
      <c r="A1542" s="77">
        <v>1530</v>
      </c>
      <c r="B1542" s="79">
        <v>1</v>
      </c>
      <c r="C1542" s="78">
        <v>37</v>
      </c>
      <c r="D1542" s="78">
        <f t="shared" si="345"/>
        <v>65</v>
      </c>
      <c r="E1542" s="79">
        <f t="shared" si="346"/>
        <v>65</v>
      </c>
      <c r="F1542" s="79">
        <v>5</v>
      </c>
      <c r="G1542" s="79">
        <f t="shared" si="347"/>
        <v>30</v>
      </c>
      <c r="H1542" s="79">
        <f t="shared" si="348"/>
        <v>28</v>
      </c>
      <c r="I1542" s="80">
        <v>954</v>
      </c>
      <c r="J1542" s="80">
        <f>'Fator aplicado no salr'!$I$33*I1542</f>
        <v>843.35890276221915</v>
      </c>
      <c r="K1542" s="79">
        <f t="shared" si="349"/>
        <v>28</v>
      </c>
      <c r="L1542" s="92">
        <f t="shared" si="350"/>
        <v>0.19563014309118829</v>
      </c>
      <c r="M1542" s="79">
        <f t="shared" si="351"/>
        <v>65</v>
      </c>
      <c r="N1542" s="79">
        <f>VLOOKUP(D1542,'IBGE 2014'!$A$9:$I$120,3,0)/VLOOKUP(C1542,'IBGE 2014'!$A$9:$I$120,3,0)</f>
        <v>0.82938992235441167</v>
      </c>
      <c r="O1542" s="79">
        <f>VLOOKUP(D1542,'IBGE 2014'!$A$9:$I$120,6,0)</f>
        <v>10.361611814973374</v>
      </c>
      <c r="P1542" s="80">
        <f t="shared" si="352"/>
        <v>18432.219381297022</v>
      </c>
      <c r="Q1542" s="80">
        <f t="shared" si="353"/>
        <v>74660.039999999994</v>
      </c>
      <c r="R1542" s="80">
        <f t="shared" si="354"/>
        <v>-56227.820618702972</v>
      </c>
      <c r="S1542" s="80">
        <f t="shared" si="355"/>
        <v>27</v>
      </c>
      <c r="T1542" s="80">
        <f t="shared" si="356"/>
        <v>0.20736795167665964</v>
      </c>
      <c r="U1542" s="80">
        <f>VLOOKUP(D1542,'IBGE 2014'!$A$9:$I$120,3,0)/VLOOKUP(C1542+1,'IBGE 2014'!$A$9:$I$120,3,0)</f>
        <v>0.83126079529714858</v>
      </c>
      <c r="V1542" s="80">
        <f t="shared" si="357"/>
        <v>19582.225181134552</v>
      </c>
      <c r="W1542" s="80">
        <f t="shared" si="358"/>
        <v>71993.61</v>
      </c>
      <c r="X1542" s="80">
        <f t="shared" si="359"/>
        <v>-52411.384818865452</v>
      </c>
      <c r="Y1542" s="120"/>
    </row>
    <row r="1543" spans="1:25">
      <c r="A1543" s="77">
        <v>1531</v>
      </c>
      <c r="B1543" s="79">
        <v>1</v>
      </c>
      <c r="C1543" s="78">
        <v>47</v>
      </c>
      <c r="D1543" s="78">
        <f t="shared" si="345"/>
        <v>70</v>
      </c>
      <c r="E1543" s="79">
        <f t="shared" si="346"/>
        <v>65</v>
      </c>
      <c r="F1543" s="79">
        <v>5</v>
      </c>
      <c r="G1543" s="79">
        <f t="shared" si="347"/>
        <v>30</v>
      </c>
      <c r="H1543" s="79">
        <f t="shared" si="348"/>
        <v>23</v>
      </c>
      <c r="I1543" s="80">
        <v>954</v>
      </c>
      <c r="J1543" s="80">
        <f>'Fator aplicado no salr'!$I$33*I1543</f>
        <v>843.35890276221915</v>
      </c>
      <c r="K1543" s="79">
        <f t="shared" si="349"/>
        <v>23</v>
      </c>
      <c r="L1543" s="92">
        <f t="shared" si="350"/>
        <v>0.26179726123417624</v>
      </c>
      <c r="M1543" s="79">
        <f t="shared" si="351"/>
        <v>70</v>
      </c>
      <c r="N1543" s="79">
        <f>VLOOKUP(D1543,'IBGE 2014'!$A$9:$I$120,3,0)/VLOOKUP(C1543,'IBGE 2014'!$A$9:$I$120,3,0)</f>
        <v>0.77529075218081067</v>
      </c>
      <c r="O1543" s="79">
        <f>VLOOKUP(D1543,'IBGE 2014'!$A$9:$I$120,6,0)</f>
        <v>9.1340168195096396</v>
      </c>
      <c r="P1543" s="80">
        <f t="shared" si="352"/>
        <v>20325.783514719347</v>
      </c>
      <c r="Q1543" s="80">
        <f t="shared" si="353"/>
        <v>61327.89</v>
      </c>
      <c r="R1543" s="80">
        <f t="shared" si="354"/>
        <v>-41002.106485280652</v>
      </c>
      <c r="S1543" s="80">
        <f t="shared" si="355"/>
        <v>22</v>
      </c>
      <c r="T1543" s="80">
        <f t="shared" si="356"/>
        <v>0.27750509690822689</v>
      </c>
      <c r="U1543" s="80">
        <f>VLOOKUP(D1543,'IBGE 2014'!$A$9:$I$120,3,0)/VLOOKUP(C1543+1,'IBGE 2014'!$A$9:$I$120,3,0)</f>
        <v>0.77870096266895816</v>
      </c>
      <c r="V1543" s="80">
        <f t="shared" si="357"/>
        <v>21640.1002773664</v>
      </c>
      <c r="W1543" s="80">
        <f t="shared" si="358"/>
        <v>58661.46</v>
      </c>
      <c r="X1543" s="80">
        <f t="shared" si="359"/>
        <v>-37021.359722633599</v>
      </c>
      <c r="Y1543" s="120"/>
    </row>
    <row r="1544" spans="1:25">
      <c r="A1544" s="77">
        <v>1532</v>
      </c>
      <c r="B1544" s="79">
        <v>2</v>
      </c>
      <c r="C1544" s="78">
        <v>36</v>
      </c>
      <c r="D1544" s="78">
        <f t="shared" si="345"/>
        <v>60</v>
      </c>
      <c r="E1544" s="79">
        <f t="shared" si="346"/>
        <v>60</v>
      </c>
      <c r="F1544" s="79">
        <v>5</v>
      </c>
      <c r="G1544" s="79">
        <f t="shared" si="347"/>
        <v>25</v>
      </c>
      <c r="H1544" s="79">
        <f t="shared" si="348"/>
        <v>24</v>
      </c>
      <c r="I1544" s="80">
        <v>1338.48</v>
      </c>
      <c r="J1544" s="80">
        <f>'Fator aplicado no salr'!$I$33*I1544</f>
        <v>1183.248453007521</v>
      </c>
      <c r="K1544" s="79">
        <f t="shared" si="349"/>
        <v>24</v>
      </c>
      <c r="L1544" s="92">
        <f t="shared" si="350"/>
        <v>0.24697854833412852</v>
      </c>
      <c r="M1544" s="79">
        <f t="shared" si="351"/>
        <v>60</v>
      </c>
      <c r="N1544" s="79">
        <f>VLOOKUP(D1544,'IBGE 2014'!$A$9:$I$120,3,0)/VLOOKUP(C1544,'IBGE 2014'!$A$9:$I$120,3,0)</f>
        <v>0.88338461970586457</v>
      </c>
      <c r="O1544" s="79">
        <f>VLOOKUP(D1544,'IBGE 2014'!$A$9:$I$120,6,0)</f>
        <v>11.482229001501651</v>
      </c>
      <c r="P1544" s="80">
        <f t="shared" si="352"/>
        <v>38534.929530214577</v>
      </c>
      <c r="Q1544" s="80">
        <f t="shared" si="353"/>
        <v>89785.238400000002</v>
      </c>
      <c r="R1544" s="80">
        <f t="shared" si="354"/>
        <v>-51250.308869785425</v>
      </c>
      <c r="S1544" s="80">
        <f t="shared" si="355"/>
        <v>23</v>
      </c>
      <c r="T1544" s="80">
        <f t="shared" si="356"/>
        <v>0.26179726123417624</v>
      </c>
      <c r="U1544" s="80">
        <f>VLOOKUP(D1544,'IBGE 2014'!$A$9:$I$120,3,0)/VLOOKUP(C1544+1,'IBGE 2014'!$A$9:$I$120,3,0)</f>
        <v>0.88528843686496339</v>
      </c>
      <c r="V1544" s="80">
        <f t="shared" si="357"/>
        <v>40935.056343018463</v>
      </c>
      <c r="W1544" s="80">
        <f t="shared" si="358"/>
        <v>86044.186799999996</v>
      </c>
      <c r="X1544" s="80">
        <f t="shared" si="359"/>
        <v>-45109.130456981533</v>
      </c>
      <c r="Y1544" s="120"/>
    </row>
    <row r="1545" spans="1:25">
      <c r="A1545" s="77">
        <v>1533</v>
      </c>
      <c r="B1545" s="79">
        <v>1</v>
      </c>
      <c r="C1545" s="78">
        <v>34</v>
      </c>
      <c r="D1545" s="78">
        <f t="shared" si="345"/>
        <v>64</v>
      </c>
      <c r="E1545" s="79">
        <f t="shared" si="346"/>
        <v>65</v>
      </c>
      <c r="F1545" s="79">
        <v>5</v>
      </c>
      <c r="G1545" s="79">
        <f t="shared" si="347"/>
        <v>30</v>
      </c>
      <c r="H1545" s="79">
        <f t="shared" si="348"/>
        <v>30</v>
      </c>
      <c r="I1545" s="80">
        <v>2856.82</v>
      </c>
      <c r="J1545" s="80">
        <f>'Fator aplicado no salr'!$I$33*I1545</f>
        <v>2525.4974639299403</v>
      </c>
      <c r="K1545" s="79">
        <f t="shared" si="349"/>
        <v>30</v>
      </c>
      <c r="L1545" s="92">
        <f t="shared" si="350"/>
        <v>0.1741101309106339</v>
      </c>
      <c r="M1545" s="79">
        <f t="shared" si="351"/>
        <v>64</v>
      </c>
      <c r="N1545" s="79">
        <f>VLOOKUP(D1545,'IBGE 2014'!$A$9:$I$120,3,0)/VLOOKUP(C1545,'IBGE 2014'!$A$9:$I$120,3,0)</f>
        <v>0.83683254098529347</v>
      </c>
      <c r="O1545" s="79">
        <f>VLOOKUP(D1545,'IBGE 2014'!$A$9:$I$120,6,0)</f>
        <v>10.595687644814832</v>
      </c>
      <c r="P1545" s="80">
        <f t="shared" si="352"/>
        <v>50685.301932062801</v>
      </c>
      <c r="Q1545" s="80">
        <f t="shared" si="353"/>
        <v>239544.35700000002</v>
      </c>
      <c r="R1545" s="80">
        <f t="shared" si="354"/>
        <v>-188859.05506793721</v>
      </c>
      <c r="S1545" s="80">
        <f t="shared" si="355"/>
        <v>29</v>
      </c>
      <c r="T1545" s="80">
        <f t="shared" si="356"/>
        <v>0.18455673876527198</v>
      </c>
      <c r="U1545" s="80">
        <f>VLOOKUP(D1545,'IBGE 2014'!$A$9:$I$120,3,0)/VLOOKUP(C1545+1,'IBGE 2014'!$A$9:$I$120,3,0)</f>
        <v>0.83850448420531443</v>
      </c>
      <c r="V1545" s="80">
        <f t="shared" si="357"/>
        <v>53833.762340901558</v>
      </c>
      <c r="W1545" s="80">
        <f t="shared" si="358"/>
        <v>231559.54510000002</v>
      </c>
      <c r="X1545" s="80">
        <f t="shared" si="359"/>
        <v>-177725.78275909845</v>
      </c>
      <c r="Y1545" s="120"/>
    </row>
    <row r="1546" spans="1:25">
      <c r="A1546" s="77">
        <v>1534</v>
      </c>
      <c r="B1546" s="79">
        <v>1</v>
      </c>
      <c r="C1546" s="78">
        <v>37</v>
      </c>
      <c r="D1546" s="78">
        <f t="shared" si="345"/>
        <v>65</v>
      </c>
      <c r="E1546" s="79">
        <f t="shared" si="346"/>
        <v>65</v>
      </c>
      <c r="F1546" s="79">
        <v>5</v>
      </c>
      <c r="G1546" s="79">
        <f t="shared" si="347"/>
        <v>30</v>
      </c>
      <c r="H1546" s="79">
        <f t="shared" si="348"/>
        <v>28</v>
      </c>
      <c r="I1546" s="80">
        <v>1049.4000000000001</v>
      </c>
      <c r="J1546" s="80">
        <f>'Fator aplicado no salr'!$I$33*I1546</f>
        <v>927.69479303844116</v>
      </c>
      <c r="K1546" s="79">
        <f t="shared" si="349"/>
        <v>28</v>
      </c>
      <c r="L1546" s="92">
        <f t="shared" si="350"/>
        <v>0.19563014309118829</v>
      </c>
      <c r="M1546" s="79">
        <f t="shared" si="351"/>
        <v>65</v>
      </c>
      <c r="N1546" s="79">
        <f>VLOOKUP(D1546,'IBGE 2014'!$A$9:$I$120,3,0)/VLOOKUP(C1546,'IBGE 2014'!$A$9:$I$120,3,0)</f>
        <v>0.82938992235441167</v>
      </c>
      <c r="O1546" s="79">
        <f>VLOOKUP(D1546,'IBGE 2014'!$A$9:$I$120,6,0)</f>
        <v>10.361611814973374</v>
      </c>
      <c r="P1546" s="80">
        <f t="shared" si="352"/>
        <v>20275.441319426725</v>
      </c>
      <c r="Q1546" s="80">
        <f t="shared" si="353"/>
        <v>82126.044000000009</v>
      </c>
      <c r="R1546" s="80">
        <f t="shared" si="354"/>
        <v>-61850.602680573284</v>
      </c>
      <c r="S1546" s="80">
        <f t="shared" si="355"/>
        <v>27</v>
      </c>
      <c r="T1546" s="80">
        <f t="shared" si="356"/>
        <v>0.20736795167665964</v>
      </c>
      <c r="U1546" s="80">
        <f>VLOOKUP(D1546,'IBGE 2014'!$A$9:$I$120,3,0)/VLOOKUP(C1546+1,'IBGE 2014'!$A$9:$I$120,3,0)</f>
        <v>0.83126079529714858</v>
      </c>
      <c r="V1546" s="80">
        <f t="shared" si="357"/>
        <v>21540.447699248012</v>
      </c>
      <c r="W1546" s="80">
        <f t="shared" si="358"/>
        <v>79192.971000000005</v>
      </c>
      <c r="X1546" s="80">
        <f t="shared" si="359"/>
        <v>-57652.523300751993</v>
      </c>
      <c r="Y1546" s="120"/>
    </row>
    <row r="1547" spans="1:25">
      <c r="A1547" s="77">
        <v>1535</v>
      </c>
      <c r="B1547" s="79">
        <v>1</v>
      </c>
      <c r="C1547" s="78">
        <v>35</v>
      </c>
      <c r="D1547" s="78">
        <f t="shared" si="345"/>
        <v>65</v>
      </c>
      <c r="E1547" s="79">
        <f t="shared" si="346"/>
        <v>65</v>
      </c>
      <c r="F1547" s="79">
        <v>5</v>
      </c>
      <c r="G1547" s="79">
        <f t="shared" si="347"/>
        <v>30</v>
      </c>
      <c r="H1547" s="79">
        <f t="shared" si="348"/>
        <v>30</v>
      </c>
      <c r="I1547" s="80">
        <v>954</v>
      </c>
      <c r="J1547" s="80">
        <f>'Fator aplicado no salr'!$I$33*I1547</f>
        <v>843.35890276221915</v>
      </c>
      <c r="K1547" s="79">
        <f t="shared" si="349"/>
        <v>30</v>
      </c>
      <c r="L1547" s="92">
        <f t="shared" si="350"/>
        <v>0.1741101309106339</v>
      </c>
      <c r="M1547" s="79">
        <f t="shared" si="351"/>
        <v>65</v>
      </c>
      <c r="N1547" s="79">
        <f>VLOOKUP(D1547,'IBGE 2014'!$A$9:$I$120,3,0)/VLOOKUP(C1547,'IBGE 2014'!$A$9:$I$120,3,0)</f>
        <v>0.82589717900171766</v>
      </c>
      <c r="O1547" s="79">
        <f>VLOOKUP(D1547,'IBGE 2014'!$A$9:$I$120,6,0)</f>
        <v>10.361611814973374</v>
      </c>
      <c r="P1547" s="80">
        <f t="shared" si="352"/>
        <v>16335.526212251572</v>
      </c>
      <c r="Q1547" s="80">
        <f t="shared" si="353"/>
        <v>79992.899999999994</v>
      </c>
      <c r="R1547" s="80">
        <f t="shared" si="354"/>
        <v>-63657.373787748424</v>
      </c>
      <c r="S1547" s="80">
        <f t="shared" si="355"/>
        <v>29</v>
      </c>
      <c r="T1547" s="80">
        <f t="shared" si="356"/>
        <v>0.18455673876527198</v>
      </c>
      <c r="U1547" s="80">
        <f>VLOOKUP(D1547,'IBGE 2014'!$A$9:$I$120,3,0)/VLOOKUP(C1547+1,'IBGE 2014'!$A$9:$I$120,3,0)</f>
        <v>0.82760631522705153</v>
      </c>
      <c r="V1547" s="80">
        <f t="shared" si="357"/>
        <v>17351.491323032627</v>
      </c>
      <c r="W1547" s="80">
        <f t="shared" si="358"/>
        <v>77326.47</v>
      </c>
      <c r="X1547" s="80">
        <f t="shared" si="359"/>
        <v>-59974.978676967374</v>
      </c>
      <c r="Y1547" s="120"/>
    </row>
    <row r="1548" spans="1:25">
      <c r="A1548" s="77">
        <v>1536</v>
      </c>
      <c r="B1548" s="79">
        <v>1</v>
      </c>
      <c r="C1548" s="78">
        <v>40</v>
      </c>
      <c r="D1548" s="78">
        <f t="shared" si="345"/>
        <v>65</v>
      </c>
      <c r="E1548" s="79">
        <f t="shared" si="346"/>
        <v>65</v>
      </c>
      <c r="F1548" s="79">
        <v>5</v>
      </c>
      <c r="G1548" s="79">
        <f t="shared" si="347"/>
        <v>30</v>
      </c>
      <c r="H1548" s="79">
        <f t="shared" si="348"/>
        <v>25</v>
      </c>
      <c r="I1548" s="80">
        <v>954</v>
      </c>
      <c r="J1548" s="80">
        <f>'Fator aplicado no salr'!$I$33*I1548</f>
        <v>843.35890276221915</v>
      </c>
      <c r="K1548" s="79">
        <f t="shared" si="349"/>
        <v>25</v>
      </c>
      <c r="L1548" s="92">
        <f t="shared" si="350"/>
        <v>0.23299863050389483</v>
      </c>
      <c r="M1548" s="79">
        <f t="shared" si="351"/>
        <v>65</v>
      </c>
      <c r="N1548" s="79">
        <f>VLOOKUP(D1548,'IBGE 2014'!$A$9:$I$120,3,0)/VLOOKUP(C1548,'IBGE 2014'!$A$9:$I$120,3,0)</f>
        <v>0.83532461266945157</v>
      </c>
      <c r="O1548" s="79">
        <f>VLOOKUP(D1548,'IBGE 2014'!$A$9:$I$120,6,0)</f>
        <v>10.361611814973374</v>
      </c>
      <c r="P1548" s="80">
        <f t="shared" si="352"/>
        <v>22110.153132647574</v>
      </c>
      <c r="Q1548" s="80">
        <f t="shared" si="353"/>
        <v>66660.75</v>
      </c>
      <c r="R1548" s="80">
        <f t="shared" si="354"/>
        <v>-44550.596867352426</v>
      </c>
      <c r="S1548" s="80">
        <f t="shared" si="355"/>
        <v>24</v>
      </c>
      <c r="T1548" s="80">
        <f t="shared" si="356"/>
        <v>0.24697854833412852</v>
      </c>
      <c r="U1548" s="80">
        <f>VLOOKUP(D1548,'IBGE 2014'!$A$9:$I$120,3,0)/VLOOKUP(C1548+1,'IBGE 2014'!$A$9:$I$120,3,0)</f>
        <v>0.83754716996263279</v>
      </c>
      <c r="V1548" s="80">
        <f t="shared" si="357"/>
        <v>23499.120769327048</v>
      </c>
      <c r="W1548" s="80">
        <f t="shared" si="358"/>
        <v>63994.319999999992</v>
      </c>
      <c r="X1548" s="80">
        <f t="shared" si="359"/>
        <v>-40495.199230672944</v>
      </c>
      <c r="Y1548" s="120"/>
    </row>
    <row r="1549" spans="1:25">
      <c r="A1549" s="77">
        <v>1537</v>
      </c>
      <c r="B1549" s="79">
        <v>1</v>
      </c>
      <c r="C1549" s="78">
        <v>48</v>
      </c>
      <c r="D1549" s="78">
        <f t="shared" si="345"/>
        <v>70</v>
      </c>
      <c r="E1549" s="79">
        <f t="shared" si="346"/>
        <v>65</v>
      </c>
      <c r="F1549" s="79">
        <v>5</v>
      </c>
      <c r="G1549" s="79">
        <f t="shared" si="347"/>
        <v>30</v>
      </c>
      <c r="H1549" s="79">
        <f t="shared" si="348"/>
        <v>22</v>
      </c>
      <c r="I1549" s="80">
        <v>954</v>
      </c>
      <c r="J1549" s="80">
        <f>'Fator aplicado no salr'!$I$33*I1549</f>
        <v>843.35890276221915</v>
      </c>
      <c r="K1549" s="79">
        <f t="shared" si="349"/>
        <v>22</v>
      </c>
      <c r="L1549" s="92">
        <f t="shared" si="350"/>
        <v>0.27750509690822689</v>
      </c>
      <c r="M1549" s="79">
        <f t="shared" si="351"/>
        <v>70</v>
      </c>
      <c r="N1549" s="79">
        <f>VLOOKUP(D1549,'IBGE 2014'!$A$9:$I$120,3,0)/VLOOKUP(C1549,'IBGE 2014'!$A$9:$I$120,3,0)</f>
        <v>0.77870096266895816</v>
      </c>
      <c r="O1549" s="79">
        <f>VLOOKUP(D1549,'IBGE 2014'!$A$9:$I$120,6,0)</f>
        <v>9.1340168195096396</v>
      </c>
      <c r="P1549" s="80">
        <f t="shared" si="352"/>
        <v>21640.1002773664</v>
      </c>
      <c r="Q1549" s="80">
        <f t="shared" si="353"/>
        <v>58661.46</v>
      </c>
      <c r="R1549" s="80">
        <f t="shared" si="354"/>
        <v>-37021.359722633599</v>
      </c>
      <c r="S1549" s="80">
        <f t="shared" si="355"/>
        <v>21</v>
      </c>
      <c r="T1549" s="80">
        <f t="shared" si="356"/>
        <v>0.29415540272272056</v>
      </c>
      <c r="U1549" s="80">
        <f>VLOOKUP(D1549,'IBGE 2014'!$A$9:$I$120,3,0)/VLOOKUP(C1549+1,'IBGE 2014'!$A$9:$I$120,3,0)</f>
        <v>0.78239117386008128</v>
      </c>
      <c r="V1549" s="80">
        <f t="shared" si="357"/>
        <v>23047.21032378597</v>
      </c>
      <c r="W1549" s="80">
        <f t="shared" si="358"/>
        <v>55995.03</v>
      </c>
      <c r="X1549" s="80">
        <f t="shared" si="359"/>
        <v>-32947.819676214029</v>
      </c>
      <c r="Y1549" s="120"/>
    </row>
    <row r="1550" spans="1:25">
      <c r="A1550" s="77">
        <v>1538</v>
      </c>
      <c r="B1550" s="79">
        <v>1</v>
      </c>
      <c r="C1550" s="78">
        <v>38</v>
      </c>
      <c r="D1550" s="78">
        <f t="shared" ref="D1550:D1613" si="360">IF(IF(C1550+G1550&gt;70,70,IF(C1550+G1550&lt;E1550,IF(B1550=1,IF(C1550+G1550&lt;60,60,C1550+G1550),IF(C1550+G1550&lt;55,55,C1550+G1550)),E1550))&lt;C1550,C1550,IF(C1550+G1550&gt;70,70,IF(C1550+G1550&lt;E1550,IF(B1550=1,IF(C1550+G1550&lt;60,60,C1550+G1550),IF(C1550+G1550&lt;55,55,C1550+G1550)),E1550)))</f>
        <v>65</v>
      </c>
      <c r="E1550" s="79">
        <f t="shared" ref="E1550:E1613" si="361">IF(B1550=1,65,60)</f>
        <v>65</v>
      </c>
      <c r="F1550" s="79">
        <v>5</v>
      </c>
      <c r="G1550" s="79">
        <f t="shared" ref="G1550:G1613" si="362">IF(B1550=1,IF(35-F1550&lt;=1,1,35-F1550),IF(30-F1550&lt;=1,1,30-F1550))</f>
        <v>30</v>
      </c>
      <c r="H1550" s="79">
        <f t="shared" ref="H1550:H1613" si="363">D1550-C1550</f>
        <v>27</v>
      </c>
      <c r="I1550" s="80">
        <v>4987.4799999999996</v>
      </c>
      <c r="J1550" s="80">
        <f>'Fator aplicado no salr'!$I$33*I1550</f>
        <v>4409.0520548726545</v>
      </c>
      <c r="K1550" s="79">
        <f t="shared" ref="K1550:K1613" si="364">H1550</f>
        <v>27</v>
      </c>
      <c r="L1550" s="92">
        <f t="shared" ref="L1550:L1613" si="365">(1/(1+$F$6))^K1550</f>
        <v>0.20736795167665964</v>
      </c>
      <c r="M1550" s="79">
        <f t="shared" ref="M1550:M1613" si="366">D1550</f>
        <v>65</v>
      </c>
      <c r="N1550" s="79">
        <f>VLOOKUP(D1550,'IBGE 2014'!$A$9:$I$120,3,0)/VLOOKUP(C1550,'IBGE 2014'!$A$9:$I$120,3,0)</f>
        <v>0.83126079529714858</v>
      </c>
      <c r="O1550" s="79">
        <f>VLOOKUP(D1550,'IBGE 2014'!$A$9:$I$120,6,0)</f>
        <v>10.361611814973374</v>
      </c>
      <c r="P1550" s="80">
        <f t="shared" ref="P1550:P1613" si="367">J1550*L1550*N1550*O1550*13</f>
        <v>102375.21640084375</v>
      </c>
      <c r="Q1550" s="80">
        <f t="shared" ref="Q1550:Q1613" si="368">0.215*I1550*13*H1550+IF(J1550&gt;5839.45,0.11*(J1550-5839.45)*O1550*N1550*L1550*13,0)</f>
        <v>376380.17819999997</v>
      </c>
      <c r="R1550" s="80">
        <f t="shared" ref="R1550:R1613" si="369">P1550-Q1550</f>
        <v>-274004.96179915621</v>
      </c>
      <c r="S1550" s="80">
        <f t="shared" ref="S1550:S1613" si="370">IF(K1550=0,0,K1550-1)</f>
        <v>26</v>
      </c>
      <c r="T1550" s="80">
        <f t="shared" ref="T1550:T1613" si="371">(1/(1+$F$6))^S1550</f>
        <v>0.21981002877725925</v>
      </c>
      <c r="U1550" s="80">
        <f>VLOOKUP(D1550,'IBGE 2014'!$A$9:$I$120,3,0)/VLOOKUP(C1550+1,'IBGE 2014'!$A$9:$I$120,3,0)</f>
        <v>0.83323375827918489</v>
      </c>
      <c r="V1550" s="80">
        <f t="shared" ref="V1550:V1613" si="372">J1550*T1550*U1550*13*O1550</f>
        <v>108775.29170971751</v>
      </c>
      <c r="W1550" s="80">
        <f t="shared" ref="W1550:W1613" si="373">0.215*I1550*13*S1550+IF(J1550&gt;5839.45,0.11*(J1550-5839.45)*O1550*U1550*T1550*13,0)</f>
        <v>362440.17159999994</v>
      </c>
      <c r="X1550" s="80">
        <f t="shared" ref="X1550:X1613" si="374">V1550-W1550</f>
        <v>-253664.87989028243</v>
      </c>
      <c r="Y1550" s="120"/>
    </row>
    <row r="1551" spans="1:25">
      <c r="A1551" s="77">
        <v>1539</v>
      </c>
      <c r="B1551" s="79">
        <v>1</v>
      </c>
      <c r="C1551" s="78">
        <v>50</v>
      </c>
      <c r="D1551" s="78">
        <f t="shared" si="360"/>
        <v>70</v>
      </c>
      <c r="E1551" s="79">
        <f t="shared" si="361"/>
        <v>65</v>
      </c>
      <c r="F1551" s="79">
        <v>5</v>
      </c>
      <c r="G1551" s="79">
        <f t="shared" si="362"/>
        <v>30</v>
      </c>
      <c r="H1551" s="79">
        <f t="shared" si="363"/>
        <v>20</v>
      </c>
      <c r="I1551" s="80">
        <v>1554</v>
      </c>
      <c r="J1551" s="80">
        <f>'Fator aplicado no salr'!$I$33*I1551</f>
        <v>1373.7733070151871</v>
      </c>
      <c r="K1551" s="79">
        <f t="shared" si="364"/>
        <v>20</v>
      </c>
      <c r="L1551" s="92">
        <f t="shared" si="365"/>
        <v>0.31180472688608379</v>
      </c>
      <c r="M1551" s="79">
        <f t="shared" si="366"/>
        <v>70</v>
      </c>
      <c r="N1551" s="79">
        <f>VLOOKUP(D1551,'IBGE 2014'!$A$9:$I$120,3,0)/VLOOKUP(C1551,'IBGE 2014'!$A$9:$I$120,3,0)</f>
        <v>0.78638304548291271</v>
      </c>
      <c r="O1551" s="79">
        <f>VLOOKUP(D1551,'IBGE 2014'!$A$9:$I$120,6,0)</f>
        <v>9.1340168195096396</v>
      </c>
      <c r="P1551" s="80">
        <f t="shared" si="367"/>
        <v>39997.888838780229</v>
      </c>
      <c r="Q1551" s="80">
        <f t="shared" si="368"/>
        <v>86868.6</v>
      </c>
      <c r="R1551" s="80">
        <f t="shared" si="369"/>
        <v>-46870.711161219777</v>
      </c>
      <c r="S1551" s="80">
        <f t="shared" si="370"/>
        <v>19</v>
      </c>
      <c r="T1551" s="80">
        <f t="shared" si="371"/>
        <v>0.33051301049924886</v>
      </c>
      <c r="U1551" s="80">
        <f>VLOOKUP(D1551,'IBGE 2014'!$A$9:$I$120,3,0)/VLOOKUP(C1551+1,'IBGE 2014'!$A$9:$I$120,3,0)</f>
        <v>0.79070302512191992</v>
      </c>
      <c r="V1551" s="80">
        <f t="shared" si="372"/>
        <v>42630.673433359363</v>
      </c>
      <c r="W1551" s="80">
        <f t="shared" si="373"/>
        <v>82525.170000000013</v>
      </c>
      <c r="X1551" s="80">
        <f t="shared" si="374"/>
        <v>-39894.49656664065</v>
      </c>
      <c r="Y1551" s="120"/>
    </row>
    <row r="1552" spans="1:25">
      <c r="A1552" s="77">
        <v>1540</v>
      </c>
      <c r="B1552" s="79">
        <v>1</v>
      </c>
      <c r="C1552" s="78">
        <v>39</v>
      </c>
      <c r="D1552" s="78">
        <f t="shared" si="360"/>
        <v>65</v>
      </c>
      <c r="E1552" s="79">
        <f t="shared" si="361"/>
        <v>65</v>
      </c>
      <c r="F1552" s="79">
        <v>5</v>
      </c>
      <c r="G1552" s="79">
        <f t="shared" si="362"/>
        <v>30</v>
      </c>
      <c r="H1552" s="79">
        <f t="shared" si="363"/>
        <v>26</v>
      </c>
      <c r="I1552" s="80">
        <v>2678.28</v>
      </c>
      <c r="J1552" s="80">
        <f>'Fator aplicado no salr'!$I$33*I1552</f>
        <v>2367.6638177043988</v>
      </c>
      <c r="K1552" s="79">
        <f t="shared" si="364"/>
        <v>26</v>
      </c>
      <c r="L1552" s="92">
        <f t="shared" si="365"/>
        <v>0.21981002877725925</v>
      </c>
      <c r="M1552" s="79">
        <f t="shared" si="366"/>
        <v>65</v>
      </c>
      <c r="N1552" s="79">
        <f>VLOOKUP(D1552,'IBGE 2014'!$A$9:$I$120,3,0)/VLOOKUP(C1552,'IBGE 2014'!$A$9:$I$120,3,0)</f>
        <v>0.83323375827918489</v>
      </c>
      <c r="O1552" s="79">
        <f>VLOOKUP(D1552,'IBGE 2014'!$A$9:$I$120,6,0)</f>
        <v>10.361611814973374</v>
      </c>
      <c r="P1552" s="80">
        <f t="shared" si="367"/>
        <v>58412.402311448313</v>
      </c>
      <c r="Q1552" s="80">
        <f t="shared" si="368"/>
        <v>194630.60759999999</v>
      </c>
      <c r="R1552" s="80">
        <f t="shared" si="369"/>
        <v>-136218.20528855169</v>
      </c>
      <c r="S1552" s="80">
        <f t="shared" si="370"/>
        <v>25</v>
      </c>
      <c r="T1552" s="80">
        <f t="shared" si="371"/>
        <v>0.23299863050389483</v>
      </c>
      <c r="U1552" s="80">
        <f>VLOOKUP(D1552,'IBGE 2014'!$A$9:$I$120,3,0)/VLOOKUP(C1552+1,'IBGE 2014'!$A$9:$I$120,3,0)</f>
        <v>0.83532461266945157</v>
      </c>
      <c r="V1552" s="80">
        <f t="shared" si="372"/>
        <v>62072.516700322165</v>
      </c>
      <c r="W1552" s="80">
        <f t="shared" si="373"/>
        <v>187144.815</v>
      </c>
      <c r="X1552" s="80">
        <f t="shared" si="374"/>
        <v>-125072.29829967784</v>
      </c>
      <c r="Y1552" s="120"/>
    </row>
    <row r="1553" spans="1:25">
      <c r="A1553" s="77">
        <v>1541</v>
      </c>
      <c r="B1553" s="79">
        <v>1</v>
      </c>
      <c r="C1553" s="78">
        <v>37</v>
      </c>
      <c r="D1553" s="78">
        <f t="shared" si="360"/>
        <v>65</v>
      </c>
      <c r="E1553" s="79">
        <f t="shared" si="361"/>
        <v>65</v>
      </c>
      <c r="F1553" s="79">
        <v>5</v>
      </c>
      <c r="G1553" s="79">
        <f t="shared" si="362"/>
        <v>30</v>
      </c>
      <c r="H1553" s="79">
        <f t="shared" si="363"/>
        <v>28</v>
      </c>
      <c r="I1553" s="80">
        <v>1049.4000000000001</v>
      </c>
      <c r="J1553" s="80">
        <f>'Fator aplicado no salr'!$I$33*I1553</f>
        <v>927.69479303844116</v>
      </c>
      <c r="K1553" s="79">
        <f t="shared" si="364"/>
        <v>28</v>
      </c>
      <c r="L1553" s="92">
        <f t="shared" si="365"/>
        <v>0.19563014309118829</v>
      </c>
      <c r="M1553" s="79">
        <f t="shared" si="366"/>
        <v>65</v>
      </c>
      <c r="N1553" s="79">
        <f>VLOOKUP(D1553,'IBGE 2014'!$A$9:$I$120,3,0)/VLOOKUP(C1553,'IBGE 2014'!$A$9:$I$120,3,0)</f>
        <v>0.82938992235441167</v>
      </c>
      <c r="O1553" s="79">
        <f>VLOOKUP(D1553,'IBGE 2014'!$A$9:$I$120,6,0)</f>
        <v>10.361611814973374</v>
      </c>
      <c r="P1553" s="80">
        <f t="shared" si="367"/>
        <v>20275.441319426725</v>
      </c>
      <c r="Q1553" s="80">
        <f t="shared" si="368"/>
        <v>82126.044000000009</v>
      </c>
      <c r="R1553" s="80">
        <f t="shared" si="369"/>
        <v>-61850.602680573284</v>
      </c>
      <c r="S1553" s="80">
        <f t="shared" si="370"/>
        <v>27</v>
      </c>
      <c r="T1553" s="80">
        <f t="shared" si="371"/>
        <v>0.20736795167665964</v>
      </c>
      <c r="U1553" s="80">
        <f>VLOOKUP(D1553,'IBGE 2014'!$A$9:$I$120,3,0)/VLOOKUP(C1553+1,'IBGE 2014'!$A$9:$I$120,3,0)</f>
        <v>0.83126079529714858</v>
      </c>
      <c r="V1553" s="80">
        <f t="shared" si="372"/>
        <v>21540.447699248012</v>
      </c>
      <c r="W1553" s="80">
        <f t="shared" si="373"/>
        <v>79192.971000000005</v>
      </c>
      <c r="X1553" s="80">
        <f t="shared" si="374"/>
        <v>-57652.523300751993</v>
      </c>
      <c r="Y1553" s="120"/>
    </row>
    <row r="1554" spans="1:25">
      <c r="A1554" s="77">
        <v>1542</v>
      </c>
      <c r="B1554" s="79">
        <v>1</v>
      </c>
      <c r="C1554" s="78">
        <v>44</v>
      </c>
      <c r="D1554" s="78">
        <f t="shared" si="360"/>
        <v>70</v>
      </c>
      <c r="E1554" s="79">
        <f t="shared" si="361"/>
        <v>65</v>
      </c>
      <c r="F1554" s="79">
        <v>5</v>
      </c>
      <c r="G1554" s="79">
        <f t="shared" si="362"/>
        <v>30</v>
      </c>
      <c r="H1554" s="79">
        <f t="shared" si="363"/>
        <v>26</v>
      </c>
      <c r="I1554" s="80">
        <v>1144.8</v>
      </c>
      <c r="J1554" s="80">
        <f>'Fator aplicado no salr'!$I$33*I1554</f>
        <v>1012.030683314663</v>
      </c>
      <c r="K1554" s="79">
        <f t="shared" si="364"/>
        <v>26</v>
      </c>
      <c r="L1554" s="92">
        <f t="shared" si="365"/>
        <v>0.21981002877725925</v>
      </c>
      <c r="M1554" s="79">
        <f t="shared" si="366"/>
        <v>70</v>
      </c>
      <c r="N1554" s="79">
        <f>VLOOKUP(D1554,'IBGE 2014'!$A$9:$I$120,3,0)/VLOOKUP(C1554,'IBGE 2014'!$A$9:$I$120,3,0)</f>
        <v>0.76654613465184984</v>
      </c>
      <c r="O1554" s="79">
        <f>VLOOKUP(D1554,'IBGE 2014'!$A$9:$I$120,6,0)</f>
        <v>9.1340168195096396</v>
      </c>
      <c r="P1554" s="80">
        <f t="shared" si="367"/>
        <v>20248.116938542167</v>
      </c>
      <c r="Q1554" s="80">
        <f t="shared" si="368"/>
        <v>83192.615999999995</v>
      </c>
      <c r="R1554" s="80">
        <f t="shared" si="369"/>
        <v>-62944.499061457827</v>
      </c>
      <c r="S1554" s="80">
        <f t="shared" si="370"/>
        <v>25</v>
      </c>
      <c r="T1554" s="80">
        <f t="shared" si="371"/>
        <v>0.23299863050389483</v>
      </c>
      <c r="U1554" s="80">
        <f>VLOOKUP(D1554,'IBGE 2014'!$A$9:$I$120,3,0)/VLOOKUP(C1554+1,'IBGE 2014'!$A$9:$I$120,3,0)</f>
        <v>0.76923238535789284</v>
      </c>
      <c r="V1554" s="80">
        <f t="shared" si="372"/>
        <v>21538.217966016233</v>
      </c>
      <c r="W1554" s="80">
        <f t="shared" si="373"/>
        <v>79992.899999999994</v>
      </c>
      <c r="X1554" s="80">
        <f t="shared" si="374"/>
        <v>-58454.682033983758</v>
      </c>
      <c r="Y1554" s="120"/>
    </row>
    <row r="1555" spans="1:25">
      <c r="A1555" s="77">
        <v>1543</v>
      </c>
      <c r="B1555" s="79">
        <v>1</v>
      </c>
      <c r="C1555" s="78">
        <v>35</v>
      </c>
      <c r="D1555" s="78">
        <f t="shared" si="360"/>
        <v>65</v>
      </c>
      <c r="E1555" s="79">
        <f t="shared" si="361"/>
        <v>65</v>
      </c>
      <c r="F1555" s="79">
        <v>5</v>
      </c>
      <c r="G1555" s="79">
        <f t="shared" si="362"/>
        <v>30</v>
      </c>
      <c r="H1555" s="79">
        <f t="shared" si="363"/>
        <v>30</v>
      </c>
      <c r="I1555" s="80">
        <v>4220.24</v>
      </c>
      <c r="J1555" s="80">
        <f>'Fator aplicado no salr'!$I$33*I1555</f>
        <v>3730.7934756742425</v>
      </c>
      <c r="K1555" s="79">
        <f t="shared" si="364"/>
        <v>30</v>
      </c>
      <c r="L1555" s="92">
        <f t="shared" si="365"/>
        <v>0.1741101309106339</v>
      </c>
      <c r="M1555" s="79">
        <f t="shared" si="366"/>
        <v>65</v>
      </c>
      <c r="N1555" s="79">
        <f>VLOOKUP(D1555,'IBGE 2014'!$A$9:$I$120,3,0)/VLOOKUP(C1555,'IBGE 2014'!$A$9:$I$120,3,0)</f>
        <v>0.82589717900171766</v>
      </c>
      <c r="O1555" s="79">
        <f>VLOOKUP(D1555,'IBGE 2014'!$A$9:$I$120,6,0)</f>
        <v>10.361611814973374</v>
      </c>
      <c r="P1555" s="80">
        <f t="shared" si="367"/>
        <v>72263.98442556872</v>
      </c>
      <c r="Q1555" s="80">
        <f t="shared" si="368"/>
        <v>353867.12400000001</v>
      </c>
      <c r="R1555" s="80">
        <f t="shared" si="369"/>
        <v>-281603.13957443129</v>
      </c>
      <c r="S1555" s="80">
        <f t="shared" si="370"/>
        <v>29</v>
      </c>
      <c r="T1555" s="80">
        <f t="shared" si="371"/>
        <v>0.18455673876527198</v>
      </c>
      <c r="U1555" s="80">
        <f>VLOOKUP(D1555,'IBGE 2014'!$A$9:$I$120,3,0)/VLOOKUP(C1555+1,'IBGE 2014'!$A$9:$I$120,3,0)</f>
        <v>0.82760631522705153</v>
      </c>
      <c r="V1555" s="80">
        <f t="shared" si="372"/>
        <v>76758.341447709841</v>
      </c>
      <c r="W1555" s="80">
        <f t="shared" si="373"/>
        <v>342071.55319999997</v>
      </c>
      <c r="X1555" s="80">
        <f t="shared" si="374"/>
        <v>-265313.21175229014</v>
      </c>
      <c r="Y1555" s="120"/>
    </row>
    <row r="1556" spans="1:25">
      <c r="A1556" s="77">
        <v>1544</v>
      </c>
      <c r="B1556" s="79">
        <v>1</v>
      </c>
      <c r="C1556" s="78">
        <v>28</v>
      </c>
      <c r="D1556" s="78">
        <f t="shared" si="360"/>
        <v>60</v>
      </c>
      <c r="E1556" s="79">
        <f t="shared" si="361"/>
        <v>65</v>
      </c>
      <c r="F1556" s="79">
        <v>5</v>
      </c>
      <c r="G1556" s="79">
        <f t="shared" si="362"/>
        <v>30</v>
      </c>
      <c r="H1556" s="79">
        <f t="shared" si="363"/>
        <v>32</v>
      </c>
      <c r="I1556" s="80">
        <v>1001.7</v>
      </c>
      <c r="J1556" s="80">
        <f>'Fator aplicado no salr'!$I$33*I1556</f>
        <v>885.52684790033015</v>
      </c>
      <c r="K1556" s="79">
        <f t="shared" si="364"/>
        <v>32</v>
      </c>
      <c r="L1556" s="92">
        <f t="shared" si="365"/>
        <v>0.15495739668087741</v>
      </c>
      <c r="M1556" s="79">
        <f t="shared" si="366"/>
        <v>60</v>
      </c>
      <c r="N1556" s="79">
        <f>VLOOKUP(D1556,'IBGE 2014'!$A$9:$I$120,3,0)/VLOOKUP(C1556,'IBGE 2014'!$A$9:$I$120,3,0)</f>
        <v>0.87036035316906168</v>
      </c>
      <c r="O1556" s="79">
        <f>VLOOKUP(D1556,'IBGE 2014'!$A$9:$I$120,6,0)</f>
        <v>11.482229001501651</v>
      </c>
      <c r="P1556" s="80">
        <f t="shared" si="367"/>
        <v>17827.182098015594</v>
      </c>
      <c r="Q1556" s="80">
        <f t="shared" si="368"/>
        <v>89592.047999999995</v>
      </c>
      <c r="R1556" s="80">
        <f t="shared" si="369"/>
        <v>-71764.865901984405</v>
      </c>
      <c r="S1556" s="80">
        <f t="shared" si="370"/>
        <v>31</v>
      </c>
      <c r="T1556" s="80">
        <f t="shared" si="371"/>
        <v>0.16425484048173006</v>
      </c>
      <c r="U1556" s="80">
        <f>VLOOKUP(D1556,'IBGE 2014'!$A$9:$I$120,3,0)/VLOOKUP(C1556+1,'IBGE 2014'!$A$9:$I$120,3,0)</f>
        <v>0.87181489555752378</v>
      </c>
      <c r="V1556" s="80">
        <f t="shared" si="372"/>
        <v>18928.393294585585</v>
      </c>
      <c r="W1556" s="80">
        <f t="shared" si="373"/>
        <v>86792.296499999997</v>
      </c>
      <c r="X1556" s="80">
        <f t="shared" si="374"/>
        <v>-67863.903205414419</v>
      </c>
      <c r="Y1556" s="120"/>
    </row>
    <row r="1557" spans="1:25">
      <c r="A1557" s="77">
        <v>1545</v>
      </c>
      <c r="B1557" s="79">
        <v>2</v>
      </c>
      <c r="C1557" s="78">
        <v>37</v>
      </c>
      <c r="D1557" s="78">
        <f t="shared" si="360"/>
        <v>60</v>
      </c>
      <c r="E1557" s="79">
        <f t="shared" si="361"/>
        <v>60</v>
      </c>
      <c r="F1557" s="79">
        <v>5</v>
      </c>
      <c r="G1557" s="79">
        <f t="shared" si="362"/>
        <v>25</v>
      </c>
      <c r="H1557" s="79">
        <f t="shared" si="363"/>
        <v>23</v>
      </c>
      <c r="I1557" s="80">
        <v>1469.16</v>
      </c>
      <c r="J1557" s="80">
        <f>'Fator aplicado no salr'!$I$33*I1557</f>
        <v>1298.7727102538174</v>
      </c>
      <c r="K1557" s="79">
        <f t="shared" si="364"/>
        <v>23</v>
      </c>
      <c r="L1557" s="92">
        <f t="shared" si="365"/>
        <v>0.26179726123417624</v>
      </c>
      <c r="M1557" s="79">
        <f t="shared" si="366"/>
        <v>60</v>
      </c>
      <c r="N1557" s="79">
        <f>VLOOKUP(D1557,'IBGE 2014'!$A$9:$I$120,3,0)/VLOOKUP(C1557,'IBGE 2014'!$A$9:$I$120,3,0)</f>
        <v>0.88528843686496339</v>
      </c>
      <c r="O1557" s="79">
        <f>VLOOKUP(D1557,'IBGE 2014'!$A$9:$I$120,6,0)</f>
        <v>11.482229001501651</v>
      </c>
      <c r="P1557" s="80">
        <f t="shared" si="367"/>
        <v>44931.674269999545</v>
      </c>
      <c r="Q1557" s="80">
        <f t="shared" si="368"/>
        <v>94444.950599999996</v>
      </c>
      <c r="R1557" s="80">
        <f t="shared" si="369"/>
        <v>-49513.276330000452</v>
      </c>
      <c r="S1557" s="80">
        <f t="shared" si="370"/>
        <v>22</v>
      </c>
      <c r="T1557" s="80">
        <f t="shared" si="371"/>
        <v>0.27750509690822689</v>
      </c>
      <c r="U1557" s="80">
        <f>VLOOKUP(D1557,'IBGE 2014'!$A$9:$I$120,3,0)/VLOOKUP(C1557+1,'IBGE 2014'!$A$9:$I$120,3,0)</f>
        <v>0.88728540130642519</v>
      </c>
      <c r="V1557" s="80">
        <f t="shared" si="372"/>
        <v>47735.009285604945</v>
      </c>
      <c r="W1557" s="80">
        <f t="shared" si="373"/>
        <v>90338.648400000005</v>
      </c>
      <c r="X1557" s="80">
        <f t="shared" si="374"/>
        <v>-42603.63911439506</v>
      </c>
      <c r="Y1557" s="120"/>
    </row>
    <row r="1558" spans="1:25">
      <c r="A1558" s="77">
        <v>1546</v>
      </c>
      <c r="B1558" s="79">
        <v>2</v>
      </c>
      <c r="C1558" s="78">
        <v>48</v>
      </c>
      <c r="D1558" s="78">
        <f t="shared" si="360"/>
        <v>70</v>
      </c>
      <c r="E1558" s="79">
        <f t="shared" si="361"/>
        <v>60</v>
      </c>
      <c r="F1558" s="79">
        <v>5</v>
      </c>
      <c r="G1558" s="79">
        <f t="shared" si="362"/>
        <v>25</v>
      </c>
      <c r="H1558" s="79">
        <f t="shared" si="363"/>
        <v>22</v>
      </c>
      <c r="I1558" s="80">
        <v>1649.4</v>
      </c>
      <c r="J1558" s="80">
        <f>'Fator aplicado no salr'!$I$33*I1558</f>
        <v>1458.1091972914091</v>
      </c>
      <c r="K1558" s="79">
        <f t="shared" si="364"/>
        <v>22</v>
      </c>
      <c r="L1558" s="92">
        <f t="shared" si="365"/>
        <v>0.27750509690822689</v>
      </c>
      <c r="M1558" s="79">
        <f t="shared" si="366"/>
        <v>70</v>
      </c>
      <c r="N1558" s="79">
        <f>VLOOKUP(D1558,'IBGE 2014'!$A$9:$I$120,3,0)/VLOOKUP(C1558,'IBGE 2014'!$A$9:$I$120,3,0)</f>
        <v>0.77870096266895816</v>
      </c>
      <c r="O1558" s="79">
        <f>VLOOKUP(D1558,'IBGE 2014'!$A$9:$I$120,6,0)</f>
        <v>9.1340168195096396</v>
      </c>
      <c r="P1558" s="80">
        <f t="shared" si="367"/>
        <v>37414.236265710839</v>
      </c>
      <c r="Q1558" s="80">
        <f t="shared" si="368"/>
        <v>101421.606</v>
      </c>
      <c r="R1558" s="80">
        <f t="shared" si="369"/>
        <v>-64007.369734289161</v>
      </c>
      <c r="S1558" s="80">
        <f t="shared" si="370"/>
        <v>21</v>
      </c>
      <c r="T1558" s="80">
        <f t="shared" si="371"/>
        <v>0.29415540272272056</v>
      </c>
      <c r="U1558" s="80">
        <f>VLOOKUP(D1558,'IBGE 2014'!$A$9:$I$120,3,0)/VLOOKUP(C1558+1,'IBGE 2014'!$A$9:$I$120,3,0)</f>
        <v>0.78239117386008128</v>
      </c>
      <c r="V1558" s="80">
        <f t="shared" si="372"/>
        <v>39847.032188734367</v>
      </c>
      <c r="W1558" s="80">
        <f t="shared" si="373"/>
        <v>96811.53300000001</v>
      </c>
      <c r="X1558" s="80">
        <f t="shared" si="374"/>
        <v>-56964.500811265643</v>
      </c>
      <c r="Y1558" s="120"/>
    </row>
    <row r="1559" spans="1:25">
      <c r="A1559" s="77">
        <v>1547</v>
      </c>
      <c r="B1559" s="79">
        <v>1</v>
      </c>
      <c r="C1559" s="78">
        <v>43</v>
      </c>
      <c r="D1559" s="78">
        <f t="shared" si="360"/>
        <v>70</v>
      </c>
      <c r="E1559" s="79">
        <f t="shared" si="361"/>
        <v>65</v>
      </c>
      <c r="F1559" s="79">
        <v>5</v>
      </c>
      <c r="G1559" s="79">
        <f t="shared" si="362"/>
        <v>30</v>
      </c>
      <c r="H1559" s="79">
        <f t="shared" si="363"/>
        <v>27</v>
      </c>
      <c r="I1559" s="80">
        <v>1259.28</v>
      </c>
      <c r="J1559" s="80">
        <f>'Fator aplicado no salr'!$I$33*I1559</f>
        <v>1113.2337516461291</v>
      </c>
      <c r="K1559" s="79">
        <f t="shared" si="364"/>
        <v>27</v>
      </c>
      <c r="L1559" s="92">
        <f t="shared" si="365"/>
        <v>0.20736795167665964</v>
      </c>
      <c r="M1559" s="79">
        <f t="shared" si="366"/>
        <v>70</v>
      </c>
      <c r="N1559" s="79">
        <f>VLOOKUP(D1559,'IBGE 2014'!$A$9:$I$120,3,0)/VLOOKUP(C1559,'IBGE 2014'!$A$9:$I$120,3,0)</f>
        <v>0.764061720155367</v>
      </c>
      <c r="O1559" s="79">
        <f>VLOOKUP(D1559,'IBGE 2014'!$A$9:$I$120,6,0)</f>
        <v>9.1340168195096396</v>
      </c>
      <c r="P1559" s="80">
        <f t="shared" si="367"/>
        <v>20944.095238479043</v>
      </c>
      <c r="Q1559" s="80">
        <f t="shared" si="368"/>
        <v>95031.565200000012</v>
      </c>
      <c r="R1559" s="80">
        <f t="shared" si="369"/>
        <v>-74087.469961520968</v>
      </c>
      <c r="S1559" s="80">
        <f t="shared" si="370"/>
        <v>26</v>
      </c>
      <c r="T1559" s="80">
        <f t="shared" si="371"/>
        <v>0.21981002877725925</v>
      </c>
      <c r="U1559" s="80">
        <f>VLOOKUP(D1559,'IBGE 2014'!$A$9:$I$120,3,0)/VLOOKUP(C1559+1,'IBGE 2014'!$A$9:$I$120,3,0)</f>
        <v>0.76654613465184984</v>
      </c>
      <c r="V1559" s="80">
        <f t="shared" si="372"/>
        <v>22272.928632396386</v>
      </c>
      <c r="W1559" s="80">
        <f t="shared" si="373"/>
        <v>91511.877600000007</v>
      </c>
      <c r="X1559" s="80">
        <f t="shared" si="374"/>
        <v>-69238.948967603617</v>
      </c>
      <c r="Y1559" s="120"/>
    </row>
    <row r="1560" spans="1:25">
      <c r="A1560" s="77">
        <v>1548</v>
      </c>
      <c r="B1560" s="79">
        <v>1</v>
      </c>
      <c r="C1560" s="78">
        <v>38</v>
      </c>
      <c r="D1560" s="78">
        <f t="shared" si="360"/>
        <v>65</v>
      </c>
      <c r="E1560" s="79">
        <f t="shared" si="361"/>
        <v>65</v>
      </c>
      <c r="F1560" s="79">
        <v>5</v>
      </c>
      <c r="G1560" s="79">
        <f t="shared" si="362"/>
        <v>30</v>
      </c>
      <c r="H1560" s="79">
        <f t="shared" si="363"/>
        <v>27</v>
      </c>
      <c r="I1560" s="80">
        <v>1001.7</v>
      </c>
      <c r="J1560" s="80">
        <f>'Fator aplicado no salr'!$I$33*I1560</f>
        <v>885.52684790033015</v>
      </c>
      <c r="K1560" s="79">
        <f t="shared" si="364"/>
        <v>27</v>
      </c>
      <c r="L1560" s="92">
        <f t="shared" si="365"/>
        <v>0.20736795167665964</v>
      </c>
      <c r="M1560" s="79">
        <f t="shared" si="366"/>
        <v>65</v>
      </c>
      <c r="N1560" s="79">
        <f>VLOOKUP(D1560,'IBGE 2014'!$A$9:$I$120,3,0)/VLOOKUP(C1560,'IBGE 2014'!$A$9:$I$120,3,0)</f>
        <v>0.83126079529714858</v>
      </c>
      <c r="O1560" s="79">
        <f>VLOOKUP(D1560,'IBGE 2014'!$A$9:$I$120,6,0)</f>
        <v>10.361611814973374</v>
      </c>
      <c r="P1560" s="80">
        <f t="shared" si="367"/>
        <v>20561.336440191284</v>
      </c>
      <c r="Q1560" s="80">
        <f t="shared" si="368"/>
        <v>75593.290500000003</v>
      </c>
      <c r="R1560" s="80">
        <f t="shared" si="369"/>
        <v>-55031.954059808719</v>
      </c>
      <c r="S1560" s="80">
        <f t="shared" si="370"/>
        <v>26</v>
      </c>
      <c r="T1560" s="80">
        <f t="shared" si="371"/>
        <v>0.21981002877725925</v>
      </c>
      <c r="U1560" s="80">
        <f>VLOOKUP(D1560,'IBGE 2014'!$A$9:$I$120,3,0)/VLOOKUP(C1560+1,'IBGE 2014'!$A$9:$I$120,3,0)</f>
        <v>0.83323375827918489</v>
      </c>
      <c r="V1560" s="80">
        <f t="shared" si="372"/>
        <v>21846.746193593564</v>
      </c>
      <c r="W1560" s="80">
        <f t="shared" si="373"/>
        <v>72793.53899999999</v>
      </c>
      <c r="X1560" s="80">
        <f t="shared" si="374"/>
        <v>-50946.792806406425</v>
      </c>
      <c r="Y1560" s="120"/>
    </row>
    <row r="1561" spans="1:25">
      <c r="A1561" s="77">
        <v>1549</v>
      </c>
      <c r="B1561" s="79">
        <v>1</v>
      </c>
      <c r="C1561" s="78">
        <v>42</v>
      </c>
      <c r="D1561" s="78">
        <f t="shared" si="360"/>
        <v>70</v>
      </c>
      <c r="E1561" s="79">
        <f t="shared" si="361"/>
        <v>65</v>
      </c>
      <c r="F1561" s="79">
        <v>5</v>
      </c>
      <c r="G1561" s="79">
        <f t="shared" si="362"/>
        <v>30</v>
      </c>
      <c r="H1561" s="79">
        <f t="shared" si="363"/>
        <v>28</v>
      </c>
      <c r="I1561" s="80">
        <v>1338.48</v>
      </c>
      <c r="J1561" s="80">
        <f>'Fator aplicado no salr'!$I$33*I1561</f>
        <v>1183.248453007521</v>
      </c>
      <c r="K1561" s="79">
        <f t="shared" si="364"/>
        <v>28</v>
      </c>
      <c r="L1561" s="92">
        <f t="shared" si="365"/>
        <v>0.19563014309118829</v>
      </c>
      <c r="M1561" s="79">
        <f t="shared" si="366"/>
        <v>70</v>
      </c>
      <c r="N1561" s="79">
        <f>VLOOKUP(D1561,'IBGE 2014'!$A$9:$I$120,3,0)/VLOOKUP(C1561,'IBGE 2014'!$A$9:$I$120,3,0)</f>
        <v>0.76175627933743351</v>
      </c>
      <c r="O1561" s="79">
        <f>VLOOKUP(D1561,'IBGE 2014'!$A$9:$I$120,6,0)</f>
        <v>9.1340168195096396</v>
      </c>
      <c r="P1561" s="80">
        <f t="shared" si="367"/>
        <v>20937.890302338936</v>
      </c>
      <c r="Q1561" s="80">
        <f t="shared" si="368"/>
        <v>104749.4448</v>
      </c>
      <c r="R1561" s="80">
        <f t="shared" si="369"/>
        <v>-83811.554497661069</v>
      </c>
      <c r="S1561" s="80">
        <f t="shared" si="370"/>
        <v>27</v>
      </c>
      <c r="T1561" s="80">
        <f t="shared" si="371"/>
        <v>0.20736795167665964</v>
      </c>
      <c r="U1561" s="80">
        <f>VLOOKUP(D1561,'IBGE 2014'!$A$9:$I$120,3,0)/VLOOKUP(C1561+1,'IBGE 2014'!$A$9:$I$120,3,0)</f>
        <v>0.764061720155367</v>
      </c>
      <c r="V1561" s="80">
        <f t="shared" si="372"/>
        <v>22261.33393272301</v>
      </c>
      <c r="W1561" s="80">
        <f t="shared" si="373"/>
        <v>101008.39319999999</v>
      </c>
      <c r="X1561" s="80">
        <f t="shared" si="374"/>
        <v>-78747.059267276985</v>
      </c>
      <c r="Y1561" s="120"/>
    </row>
    <row r="1562" spans="1:25">
      <c r="A1562" s="77">
        <v>1550</v>
      </c>
      <c r="B1562" s="79">
        <v>2</v>
      </c>
      <c r="C1562" s="78">
        <v>30</v>
      </c>
      <c r="D1562" s="78">
        <f t="shared" si="360"/>
        <v>55</v>
      </c>
      <c r="E1562" s="79">
        <f t="shared" si="361"/>
        <v>60</v>
      </c>
      <c r="F1562" s="79">
        <v>5</v>
      </c>
      <c r="G1562" s="79">
        <f t="shared" si="362"/>
        <v>25</v>
      </c>
      <c r="H1562" s="79">
        <f t="shared" si="363"/>
        <v>25</v>
      </c>
      <c r="I1562" s="80">
        <v>1338.48</v>
      </c>
      <c r="J1562" s="80">
        <f>'Fator aplicado no salr'!$I$33*I1562</f>
        <v>1183.248453007521</v>
      </c>
      <c r="K1562" s="79">
        <f t="shared" si="364"/>
        <v>25</v>
      </c>
      <c r="L1562" s="92">
        <f t="shared" si="365"/>
        <v>0.23299863050389483</v>
      </c>
      <c r="M1562" s="79">
        <f t="shared" si="366"/>
        <v>55</v>
      </c>
      <c r="N1562" s="79">
        <f>VLOOKUP(D1562,'IBGE 2014'!$A$9:$I$120,3,0)/VLOOKUP(C1562,'IBGE 2014'!$A$9:$I$120,3,0)</f>
        <v>0.91401886020790168</v>
      </c>
      <c r="O1562" s="79">
        <f>VLOOKUP(D1562,'IBGE 2014'!$A$9:$I$120,6,0)</f>
        <v>12.461864196915771</v>
      </c>
      <c r="P1562" s="80">
        <f t="shared" si="367"/>
        <v>40823.55652076249</v>
      </c>
      <c r="Q1562" s="80">
        <f t="shared" si="368"/>
        <v>93526.29</v>
      </c>
      <c r="R1562" s="80">
        <f t="shared" si="369"/>
        <v>-52702.733479237504</v>
      </c>
      <c r="S1562" s="80">
        <f t="shared" si="370"/>
        <v>24</v>
      </c>
      <c r="T1562" s="80">
        <f t="shared" si="371"/>
        <v>0.24697854833412852</v>
      </c>
      <c r="U1562" s="80">
        <f>VLOOKUP(D1562,'IBGE 2014'!$A$9:$I$120,3,0)/VLOOKUP(C1562+1,'IBGE 2014'!$A$9:$I$120,3,0)</f>
        <v>0.91563764266816128</v>
      </c>
      <c r="V1562" s="80">
        <f t="shared" si="372"/>
        <v>43349.608948407295</v>
      </c>
      <c r="W1562" s="80">
        <f t="shared" si="373"/>
        <v>89785.238400000002</v>
      </c>
      <c r="X1562" s="80">
        <f t="shared" si="374"/>
        <v>-46435.629451592707</v>
      </c>
      <c r="Y1562" s="120"/>
    </row>
    <row r="1563" spans="1:25">
      <c r="A1563" s="77">
        <v>1551</v>
      </c>
      <c r="B1563" s="79">
        <v>1</v>
      </c>
      <c r="C1563" s="78">
        <v>36</v>
      </c>
      <c r="D1563" s="78">
        <f t="shared" si="360"/>
        <v>65</v>
      </c>
      <c r="E1563" s="79">
        <f t="shared" si="361"/>
        <v>65</v>
      </c>
      <c r="F1563" s="79">
        <v>5</v>
      </c>
      <c r="G1563" s="79">
        <f t="shared" si="362"/>
        <v>30</v>
      </c>
      <c r="H1563" s="79">
        <f t="shared" si="363"/>
        <v>29</v>
      </c>
      <c r="I1563" s="80">
        <v>1469.16</v>
      </c>
      <c r="J1563" s="80">
        <f>'Fator aplicado no salr'!$I$33*I1563</f>
        <v>1298.7727102538174</v>
      </c>
      <c r="K1563" s="79">
        <f t="shared" si="364"/>
        <v>29</v>
      </c>
      <c r="L1563" s="92">
        <f t="shared" si="365"/>
        <v>0.18455673876527198</v>
      </c>
      <c r="M1563" s="79">
        <f t="shared" si="366"/>
        <v>65</v>
      </c>
      <c r="N1563" s="79">
        <f>VLOOKUP(D1563,'IBGE 2014'!$A$9:$I$120,3,0)/VLOOKUP(C1563,'IBGE 2014'!$A$9:$I$120,3,0)</f>
        <v>0.82760631522705153</v>
      </c>
      <c r="O1563" s="79">
        <f>VLOOKUP(D1563,'IBGE 2014'!$A$9:$I$120,6,0)</f>
        <v>10.361611814973374</v>
      </c>
      <c r="P1563" s="80">
        <f t="shared" si="367"/>
        <v>26721.296637470241</v>
      </c>
      <c r="Q1563" s="80">
        <f t="shared" si="368"/>
        <v>119082.7638</v>
      </c>
      <c r="R1563" s="80">
        <f t="shared" si="369"/>
        <v>-92361.467162529763</v>
      </c>
      <c r="S1563" s="80">
        <f t="shared" si="370"/>
        <v>28</v>
      </c>
      <c r="T1563" s="80">
        <f t="shared" si="371"/>
        <v>0.19563014309118829</v>
      </c>
      <c r="U1563" s="80">
        <f>VLOOKUP(D1563,'IBGE 2014'!$A$9:$I$120,3,0)/VLOOKUP(C1563+1,'IBGE 2014'!$A$9:$I$120,3,0)</f>
        <v>0.82938992235441167</v>
      </c>
      <c r="V1563" s="80">
        <f t="shared" si="372"/>
        <v>28385.617847197416</v>
      </c>
      <c r="W1563" s="80">
        <f t="shared" si="373"/>
        <v>114976.46160000001</v>
      </c>
      <c r="X1563" s="80">
        <f t="shared" si="374"/>
        <v>-86590.843752802597</v>
      </c>
      <c r="Y1563" s="120"/>
    </row>
    <row r="1564" spans="1:25">
      <c r="A1564" s="77">
        <v>1552</v>
      </c>
      <c r="B1564" s="79">
        <v>1</v>
      </c>
      <c r="C1564" s="78">
        <v>35</v>
      </c>
      <c r="D1564" s="78">
        <f t="shared" si="360"/>
        <v>65</v>
      </c>
      <c r="E1564" s="79">
        <f t="shared" si="361"/>
        <v>65</v>
      </c>
      <c r="F1564" s="79">
        <v>5</v>
      </c>
      <c r="G1564" s="79">
        <f t="shared" si="362"/>
        <v>30</v>
      </c>
      <c r="H1564" s="79">
        <f t="shared" si="363"/>
        <v>30</v>
      </c>
      <c r="I1564" s="80">
        <v>1364.22</v>
      </c>
      <c r="J1564" s="80">
        <f>'Fator aplicado no salr'!$I$33*I1564</f>
        <v>1206.0032309499734</v>
      </c>
      <c r="K1564" s="79">
        <f t="shared" si="364"/>
        <v>30</v>
      </c>
      <c r="L1564" s="92">
        <f t="shared" si="365"/>
        <v>0.1741101309106339</v>
      </c>
      <c r="M1564" s="79">
        <f t="shared" si="366"/>
        <v>65</v>
      </c>
      <c r="N1564" s="79">
        <f>VLOOKUP(D1564,'IBGE 2014'!$A$9:$I$120,3,0)/VLOOKUP(C1564,'IBGE 2014'!$A$9:$I$120,3,0)</f>
        <v>0.82589717900171766</v>
      </c>
      <c r="O1564" s="79">
        <f>VLOOKUP(D1564,'IBGE 2014'!$A$9:$I$120,6,0)</f>
        <v>10.361611814973374</v>
      </c>
      <c r="P1564" s="80">
        <f t="shared" si="367"/>
        <v>23359.802483519747</v>
      </c>
      <c r="Q1564" s="80">
        <f t="shared" si="368"/>
        <v>114389.84700000001</v>
      </c>
      <c r="R1564" s="80">
        <f t="shared" si="369"/>
        <v>-91030.044516480266</v>
      </c>
      <c r="S1564" s="80">
        <f t="shared" si="370"/>
        <v>29</v>
      </c>
      <c r="T1564" s="80">
        <f t="shared" si="371"/>
        <v>0.18455673876527198</v>
      </c>
      <c r="U1564" s="80">
        <f>VLOOKUP(D1564,'IBGE 2014'!$A$9:$I$120,3,0)/VLOOKUP(C1564+1,'IBGE 2014'!$A$9:$I$120,3,0)</f>
        <v>0.82760631522705153</v>
      </c>
      <c r="V1564" s="80">
        <f t="shared" si="372"/>
        <v>24812.632591936654</v>
      </c>
      <c r="W1564" s="80">
        <f t="shared" si="373"/>
        <v>110576.8521</v>
      </c>
      <c r="X1564" s="80">
        <f t="shared" si="374"/>
        <v>-85764.219508063354</v>
      </c>
      <c r="Y1564" s="120"/>
    </row>
    <row r="1565" spans="1:25">
      <c r="A1565" s="77">
        <v>1553</v>
      </c>
      <c r="B1565" s="79">
        <v>1</v>
      </c>
      <c r="C1565" s="78">
        <v>47</v>
      </c>
      <c r="D1565" s="78">
        <f t="shared" si="360"/>
        <v>70</v>
      </c>
      <c r="E1565" s="79">
        <f t="shared" si="361"/>
        <v>65</v>
      </c>
      <c r="F1565" s="79">
        <v>5</v>
      </c>
      <c r="G1565" s="79">
        <f t="shared" si="362"/>
        <v>30</v>
      </c>
      <c r="H1565" s="79">
        <f t="shared" si="363"/>
        <v>23</v>
      </c>
      <c r="I1565" s="80">
        <v>1001.7</v>
      </c>
      <c r="J1565" s="80">
        <f>'Fator aplicado no salr'!$I$33*I1565</f>
        <v>885.52684790033015</v>
      </c>
      <c r="K1565" s="79">
        <f t="shared" si="364"/>
        <v>23</v>
      </c>
      <c r="L1565" s="92">
        <f t="shared" si="365"/>
        <v>0.26179726123417624</v>
      </c>
      <c r="M1565" s="79">
        <f t="shared" si="366"/>
        <v>70</v>
      </c>
      <c r="N1565" s="79">
        <f>VLOOKUP(D1565,'IBGE 2014'!$A$9:$I$120,3,0)/VLOOKUP(C1565,'IBGE 2014'!$A$9:$I$120,3,0)</f>
        <v>0.77529075218081067</v>
      </c>
      <c r="O1565" s="79">
        <f>VLOOKUP(D1565,'IBGE 2014'!$A$9:$I$120,6,0)</f>
        <v>9.1340168195096396</v>
      </c>
      <c r="P1565" s="80">
        <f t="shared" si="367"/>
        <v>21342.072690455316</v>
      </c>
      <c r="Q1565" s="80">
        <f t="shared" si="368"/>
        <v>64394.284499999994</v>
      </c>
      <c r="R1565" s="80">
        <f t="shared" si="369"/>
        <v>-43052.211809544679</v>
      </c>
      <c r="S1565" s="80">
        <f t="shared" si="370"/>
        <v>22</v>
      </c>
      <c r="T1565" s="80">
        <f t="shared" si="371"/>
        <v>0.27750509690822689</v>
      </c>
      <c r="U1565" s="80">
        <f>VLOOKUP(D1565,'IBGE 2014'!$A$9:$I$120,3,0)/VLOOKUP(C1565+1,'IBGE 2014'!$A$9:$I$120,3,0)</f>
        <v>0.77870096266895816</v>
      </c>
      <c r="V1565" s="80">
        <f t="shared" si="372"/>
        <v>22722.105291234719</v>
      </c>
      <c r="W1565" s="80">
        <f t="shared" si="373"/>
        <v>61594.532999999996</v>
      </c>
      <c r="X1565" s="80">
        <f t="shared" si="374"/>
        <v>-38872.427708765274</v>
      </c>
      <c r="Y1565" s="120"/>
    </row>
    <row r="1566" spans="1:25">
      <c r="A1566" s="77">
        <v>1554</v>
      </c>
      <c r="B1566" s="79">
        <v>1</v>
      </c>
      <c r="C1566" s="78">
        <v>53</v>
      </c>
      <c r="D1566" s="78">
        <f t="shared" si="360"/>
        <v>70</v>
      </c>
      <c r="E1566" s="79">
        <f t="shared" si="361"/>
        <v>65</v>
      </c>
      <c r="F1566" s="79">
        <v>5</v>
      </c>
      <c r="G1566" s="79">
        <f t="shared" si="362"/>
        <v>30</v>
      </c>
      <c r="H1566" s="79">
        <f t="shared" si="363"/>
        <v>17</v>
      </c>
      <c r="I1566" s="80">
        <v>1259.28</v>
      </c>
      <c r="J1566" s="80">
        <f>'Fator aplicado no salr'!$I$33*I1566</f>
        <v>1113.2337516461291</v>
      </c>
      <c r="K1566" s="79">
        <f t="shared" si="364"/>
        <v>17</v>
      </c>
      <c r="L1566" s="92">
        <f t="shared" si="365"/>
        <v>0.37136441859695613</v>
      </c>
      <c r="M1566" s="79">
        <f t="shared" si="366"/>
        <v>70</v>
      </c>
      <c r="N1566" s="79">
        <f>VLOOKUP(D1566,'IBGE 2014'!$A$9:$I$120,3,0)/VLOOKUP(C1566,'IBGE 2014'!$A$9:$I$120,3,0)</f>
        <v>0.80044023808591946</v>
      </c>
      <c r="O1566" s="79">
        <f>VLOOKUP(D1566,'IBGE 2014'!$A$9:$I$120,6,0)</f>
        <v>9.1340168195096396</v>
      </c>
      <c r="P1566" s="80">
        <f t="shared" si="367"/>
        <v>39293.501153839192</v>
      </c>
      <c r="Q1566" s="80">
        <f t="shared" si="368"/>
        <v>59834.689200000001</v>
      </c>
      <c r="R1566" s="80">
        <f t="shared" si="369"/>
        <v>-20541.188046160809</v>
      </c>
      <c r="S1566" s="80">
        <f t="shared" si="370"/>
        <v>16</v>
      </c>
      <c r="T1566" s="80">
        <f t="shared" si="371"/>
        <v>0.39364628371277355</v>
      </c>
      <c r="U1566" s="80">
        <f>VLOOKUP(D1566,'IBGE 2014'!$A$9:$I$120,3,0)/VLOOKUP(C1566+1,'IBGE 2014'!$A$9:$I$120,3,0)</f>
        <v>0.80591419118490248</v>
      </c>
      <c r="V1566" s="80">
        <f t="shared" si="372"/>
        <v>41935.949763796598</v>
      </c>
      <c r="W1566" s="80">
        <f t="shared" si="373"/>
        <v>56315.001600000003</v>
      </c>
      <c r="X1566" s="80">
        <f t="shared" si="374"/>
        <v>-14379.051836203405</v>
      </c>
      <c r="Y1566" s="120"/>
    </row>
    <row r="1567" spans="1:25">
      <c r="A1567" s="77">
        <v>1555</v>
      </c>
      <c r="B1567" s="79">
        <v>2</v>
      </c>
      <c r="C1567" s="78">
        <v>37</v>
      </c>
      <c r="D1567" s="78">
        <f t="shared" si="360"/>
        <v>60</v>
      </c>
      <c r="E1567" s="79">
        <f t="shared" si="361"/>
        <v>60</v>
      </c>
      <c r="F1567" s="79">
        <v>5</v>
      </c>
      <c r="G1567" s="79">
        <f t="shared" si="362"/>
        <v>25</v>
      </c>
      <c r="H1567" s="79">
        <f t="shared" si="363"/>
        <v>23</v>
      </c>
      <c r="I1567" s="80">
        <v>954</v>
      </c>
      <c r="J1567" s="80">
        <f>'Fator aplicado no salr'!$I$33*I1567</f>
        <v>843.35890276221915</v>
      </c>
      <c r="K1567" s="79">
        <f t="shared" si="364"/>
        <v>23</v>
      </c>
      <c r="L1567" s="92">
        <f t="shared" si="365"/>
        <v>0.26179726123417624</v>
      </c>
      <c r="M1567" s="79">
        <f t="shared" si="366"/>
        <v>60</v>
      </c>
      <c r="N1567" s="79">
        <f>VLOOKUP(D1567,'IBGE 2014'!$A$9:$I$120,3,0)/VLOOKUP(C1567,'IBGE 2014'!$A$9:$I$120,3,0)</f>
        <v>0.88528843686496339</v>
      </c>
      <c r="O1567" s="79">
        <f>VLOOKUP(D1567,'IBGE 2014'!$A$9:$I$120,6,0)</f>
        <v>11.482229001501651</v>
      </c>
      <c r="P1567" s="80">
        <f t="shared" si="367"/>
        <v>29176.411863636069</v>
      </c>
      <c r="Q1567" s="80">
        <f t="shared" si="368"/>
        <v>61327.89</v>
      </c>
      <c r="R1567" s="80">
        <f t="shared" si="369"/>
        <v>-32151.47813636393</v>
      </c>
      <c r="S1567" s="80">
        <f t="shared" si="370"/>
        <v>22</v>
      </c>
      <c r="T1567" s="80">
        <f t="shared" si="371"/>
        <v>0.27750509690822689</v>
      </c>
      <c r="U1567" s="80">
        <f>VLOOKUP(D1567,'IBGE 2014'!$A$9:$I$120,3,0)/VLOOKUP(C1567+1,'IBGE 2014'!$A$9:$I$120,3,0)</f>
        <v>0.88728540130642519</v>
      </c>
      <c r="V1567" s="80">
        <f t="shared" si="372"/>
        <v>30996.759276366847</v>
      </c>
      <c r="W1567" s="80">
        <f t="shared" si="373"/>
        <v>58661.46</v>
      </c>
      <c r="X1567" s="80">
        <f t="shared" si="374"/>
        <v>-27664.700723633152</v>
      </c>
      <c r="Y1567" s="120"/>
    </row>
    <row r="1568" spans="1:25">
      <c r="A1568" s="77">
        <v>1556</v>
      </c>
      <c r="B1568" s="79">
        <v>2</v>
      </c>
      <c r="C1568" s="78">
        <v>46</v>
      </c>
      <c r="D1568" s="78">
        <f t="shared" si="360"/>
        <v>70</v>
      </c>
      <c r="E1568" s="79">
        <f t="shared" si="361"/>
        <v>60</v>
      </c>
      <c r="F1568" s="79">
        <v>5</v>
      </c>
      <c r="G1568" s="79">
        <f t="shared" si="362"/>
        <v>25</v>
      </c>
      <c r="H1568" s="79">
        <f t="shared" si="363"/>
        <v>24</v>
      </c>
      <c r="I1568" s="80">
        <v>1364.22</v>
      </c>
      <c r="J1568" s="80">
        <f>'Fator aplicado no salr'!$I$33*I1568</f>
        <v>1206.0032309499734</v>
      </c>
      <c r="K1568" s="79">
        <f t="shared" si="364"/>
        <v>24</v>
      </c>
      <c r="L1568" s="92">
        <f t="shared" si="365"/>
        <v>0.24697854833412852</v>
      </c>
      <c r="M1568" s="79">
        <f t="shared" si="366"/>
        <v>70</v>
      </c>
      <c r="N1568" s="79">
        <f>VLOOKUP(D1568,'IBGE 2014'!$A$9:$I$120,3,0)/VLOOKUP(C1568,'IBGE 2014'!$A$9:$I$120,3,0)</f>
        <v>0.77214104728714072</v>
      </c>
      <c r="O1568" s="79">
        <f>VLOOKUP(D1568,'IBGE 2014'!$A$9:$I$120,6,0)</f>
        <v>9.1340168195096396</v>
      </c>
      <c r="P1568" s="80">
        <f t="shared" si="367"/>
        <v>27309.233108769258</v>
      </c>
      <c r="Q1568" s="80">
        <f t="shared" si="368"/>
        <v>91511.877600000007</v>
      </c>
      <c r="R1568" s="80">
        <f t="shared" si="369"/>
        <v>-64202.644491230749</v>
      </c>
      <c r="S1568" s="80">
        <f t="shared" si="370"/>
        <v>23</v>
      </c>
      <c r="T1568" s="80">
        <f t="shared" si="371"/>
        <v>0.26179726123417624</v>
      </c>
      <c r="U1568" s="80">
        <f>VLOOKUP(D1568,'IBGE 2014'!$A$9:$I$120,3,0)/VLOOKUP(C1568+1,'IBGE 2014'!$A$9:$I$120,3,0)</f>
        <v>0.77529075218081067</v>
      </c>
      <c r="V1568" s="80">
        <f t="shared" si="372"/>
        <v>29065.870426048667</v>
      </c>
      <c r="W1568" s="80">
        <f t="shared" si="373"/>
        <v>87698.882700000002</v>
      </c>
      <c r="X1568" s="80">
        <f t="shared" si="374"/>
        <v>-58633.012273951332</v>
      </c>
      <c r="Y1568" s="120"/>
    </row>
    <row r="1569" spans="1:25">
      <c r="A1569" s="77">
        <v>1557</v>
      </c>
      <c r="B1569" s="79">
        <v>2</v>
      </c>
      <c r="C1569" s="78">
        <v>32</v>
      </c>
      <c r="D1569" s="78">
        <f t="shared" si="360"/>
        <v>57</v>
      </c>
      <c r="E1569" s="79">
        <f t="shared" si="361"/>
        <v>60</v>
      </c>
      <c r="F1569" s="79">
        <v>5</v>
      </c>
      <c r="G1569" s="79">
        <f t="shared" si="362"/>
        <v>25</v>
      </c>
      <c r="H1569" s="79">
        <f t="shared" si="363"/>
        <v>25</v>
      </c>
      <c r="I1569" s="80">
        <v>954</v>
      </c>
      <c r="J1569" s="80">
        <f>'Fator aplicado no salr'!$I$33*I1569</f>
        <v>843.35890276221915</v>
      </c>
      <c r="K1569" s="79">
        <f t="shared" si="364"/>
        <v>25</v>
      </c>
      <c r="L1569" s="92">
        <f t="shared" si="365"/>
        <v>0.23299863050389483</v>
      </c>
      <c r="M1569" s="79">
        <f t="shared" si="366"/>
        <v>57</v>
      </c>
      <c r="N1569" s="79">
        <f>VLOOKUP(D1569,'IBGE 2014'!$A$9:$I$120,3,0)/VLOOKUP(C1569,'IBGE 2014'!$A$9:$I$120,3,0)</f>
        <v>0.90245392544357328</v>
      </c>
      <c r="O1569" s="79">
        <f>VLOOKUP(D1569,'IBGE 2014'!$A$9:$I$120,6,0)</f>
        <v>12.086645895133593</v>
      </c>
      <c r="P1569" s="80">
        <f t="shared" si="367"/>
        <v>27863.777375342645</v>
      </c>
      <c r="Q1569" s="80">
        <f t="shared" si="368"/>
        <v>66660.75</v>
      </c>
      <c r="R1569" s="80">
        <f t="shared" si="369"/>
        <v>-38796.972624657355</v>
      </c>
      <c r="S1569" s="80">
        <f t="shared" si="370"/>
        <v>24</v>
      </c>
      <c r="T1569" s="80">
        <f t="shared" si="371"/>
        <v>0.24697854833412852</v>
      </c>
      <c r="U1569" s="80">
        <f>VLOOKUP(D1569,'IBGE 2014'!$A$9:$I$120,3,0)/VLOOKUP(C1569+1,'IBGE 2014'!$A$9:$I$120,3,0)</f>
        <v>0.9041501075952435</v>
      </c>
      <c r="V1569" s="80">
        <f t="shared" si="372"/>
        <v>29591.116840137503</v>
      </c>
      <c r="W1569" s="80">
        <f t="shared" si="373"/>
        <v>63994.319999999992</v>
      </c>
      <c r="X1569" s="80">
        <f t="shared" si="374"/>
        <v>-34403.203159862489</v>
      </c>
      <c r="Y1569" s="120"/>
    </row>
    <row r="1570" spans="1:25">
      <c r="A1570" s="77">
        <v>1558</v>
      </c>
      <c r="B1570" s="79">
        <v>1</v>
      </c>
      <c r="C1570" s="78">
        <v>36</v>
      </c>
      <c r="D1570" s="78">
        <f t="shared" si="360"/>
        <v>65</v>
      </c>
      <c r="E1570" s="79">
        <f t="shared" si="361"/>
        <v>65</v>
      </c>
      <c r="F1570" s="79">
        <v>5</v>
      </c>
      <c r="G1570" s="79">
        <f t="shared" si="362"/>
        <v>30</v>
      </c>
      <c r="H1570" s="79">
        <f t="shared" si="363"/>
        <v>29</v>
      </c>
      <c r="I1570" s="80">
        <v>1364.22</v>
      </c>
      <c r="J1570" s="80">
        <f>'Fator aplicado no salr'!$I$33*I1570</f>
        <v>1206.0032309499734</v>
      </c>
      <c r="K1570" s="79">
        <f t="shared" si="364"/>
        <v>29</v>
      </c>
      <c r="L1570" s="92">
        <f t="shared" si="365"/>
        <v>0.18455673876527198</v>
      </c>
      <c r="M1570" s="79">
        <f t="shared" si="366"/>
        <v>65</v>
      </c>
      <c r="N1570" s="79">
        <f>VLOOKUP(D1570,'IBGE 2014'!$A$9:$I$120,3,0)/VLOOKUP(C1570,'IBGE 2014'!$A$9:$I$120,3,0)</f>
        <v>0.82760631522705153</v>
      </c>
      <c r="O1570" s="79">
        <f>VLOOKUP(D1570,'IBGE 2014'!$A$9:$I$120,6,0)</f>
        <v>10.361611814973374</v>
      </c>
      <c r="P1570" s="80">
        <f t="shared" si="367"/>
        <v>24812.632591936654</v>
      </c>
      <c r="Q1570" s="80">
        <f t="shared" si="368"/>
        <v>110576.8521</v>
      </c>
      <c r="R1570" s="80">
        <f t="shared" si="369"/>
        <v>-85764.219508063354</v>
      </c>
      <c r="S1570" s="80">
        <f t="shared" si="370"/>
        <v>28</v>
      </c>
      <c r="T1570" s="80">
        <f t="shared" si="371"/>
        <v>0.19563014309118829</v>
      </c>
      <c r="U1570" s="80">
        <f>VLOOKUP(D1570,'IBGE 2014'!$A$9:$I$120,3,0)/VLOOKUP(C1570+1,'IBGE 2014'!$A$9:$I$120,3,0)</f>
        <v>0.82938992235441167</v>
      </c>
      <c r="V1570" s="80">
        <f t="shared" si="372"/>
        <v>26358.073715254744</v>
      </c>
      <c r="W1570" s="80">
        <f t="shared" si="373"/>
        <v>106763.8572</v>
      </c>
      <c r="X1570" s="80">
        <f t="shared" si="374"/>
        <v>-80405.783484745247</v>
      </c>
      <c r="Y1570" s="120"/>
    </row>
    <row r="1571" spans="1:25">
      <c r="A1571" s="77">
        <v>1559</v>
      </c>
      <c r="B1571" s="79">
        <v>2</v>
      </c>
      <c r="C1571" s="78">
        <v>42</v>
      </c>
      <c r="D1571" s="78">
        <f t="shared" si="360"/>
        <v>60</v>
      </c>
      <c r="E1571" s="79">
        <f t="shared" si="361"/>
        <v>60</v>
      </c>
      <c r="F1571" s="79">
        <v>5</v>
      </c>
      <c r="G1571" s="79">
        <f t="shared" si="362"/>
        <v>25</v>
      </c>
      <c r="H1571" s="79">
        <f t="shared" si="363"/>
        <v>18</v>
      </c>
      <c r="I1571" s="80">
        <v>1001.7</v>
      </c>
      <c r="J1571" s="80">
        <f>'Fator aplicado no salr'!$I$33*I1571</f>
        <v>885.52684790033015</v>
      </c>
      <c r="K1571" s="79">
        <f t="shared" si="364"/>
        <v>18</v>
      </c>
      <c r="L1571" s="92">
        <f t="shared" si="365"/>
        <v>0.35034379112920383</v>
      </c>
      <c r="M1571" s="79">
        <f t="shared" si="366"/>
        <v>60</v>
      </c>
      <c r="N1571" s="79">
        <f>VLOOKUP(D1571,'IBGE 2014'!$A$9:$I$120,3,0)/VLOOKUP(C1571,'IBGE 2014'!$A$9:$I$120,3,0)</f>
        <v>0.89652605914239569</v>
      </c>
      <c r="O1571" s="79">
        <f>VLOOKUP(D1571,'IBGE 2014'!$A$9:$I$120,6,0)</f>
        <v>11.482229001501651</v>
      </c>
      <c r="P1571" s="80">
        <f t="shared" si="367"/>
        <v>41517.255073015367</v>
      </c>
      <c r="Q1571" s="80">
        <f t="shared" si="368"/>
        <v>50395.526999999995</v>
      </c>
      <c r="R1571" s="80">
        <f t="shared" si="369"/>
        <v>-8878.2719269846275</v>
      </c>
      <c r="S1571" s="80">
        <f t="shared" si="370"/>
        <v>17</v>
      </c>
      <c r="T1571" s="80">
        <f t="shared" si="371"/>
        <v>0.37136441859695613</v>
      </c>
      <c r="U1571" s="80">
        <f>VLOOKUP(D1571,'IBGE 2014'!$A$9:$I$120,3,0)/VLOOKUP(C1571+1,'IBGE 2014'!$A$9:$I$120,3,0)</f>
        <v>0.89923937812269428</v>
      </c>
      <c r="V1571" s="80">
        <f t="shared" si="372"/>
        <v>44141.480626975543</v>
      </c>
      <c r="W1571" s="80">
        <f t="shared" si="373"/>
        <v>47595.775499999996</v>
      </c>
      <c r="X1571" s="80">
        <f t="shared" si="374"/>
        <v>-3454.2948730244534</v>
      </c>
      <c r="Y1571" s="120"/>
    </row>
    <row r="1572" spans="1:25">
      <c r="A1572" s="77">
        <v>1560</v>
      </c>
      <c r="B1572" s="79">
        <v>1</v>
      </c>
      <c r="C1572" s="78">
        <v>41</v>
      </c>
      <c r="D1572" s="78">
        <f t="shared" si="360"/>
        <v>70</v>
      </c>
      <c r="E1572" s="79">
        <f t="shared" si="361"/>
        <v>65</v>
      </c>
      <c r="F1572" s="79">
        <v>5</v>
      </c>
      <c r="G1572" s="79">
        <f t="shared" si="362"/>
        <v>30</v>
      </c>
      <c r="H1572" s="79">
        <f t="shared" si="363"/>
        <v>29</v>
      </c>
      <c r="I1572" s="80">
        <v>954</v>
      </c>
      <c r="J1572" s="80">
        <f>'Fator aplicado no salr'!$I$33*I1572</f>
        <v>843.35890276221915</v>
      </c>
      <c r="K1572" s="79">
        <f t="shared" si="364"/>
        <v>29</v>
      </c>
      <c r="L1572" s="92">
        <f t="shared" si="365"/>
        <v>0.18455673876527198</v>
      </c>
      <c r="M1572" s="79">
        <f t="shared" si="366"/>
        <v>70</v>
      </c>
      <c r="N1572" s="79">
        <f>VLOOKUP(D1572,'IBGE 2014'!$A$9:$I$120,3,0)/VLOOKUP(C1572,'IBGE 2014'!$A$9:$I$120,3,0)</f>
        <v>0.75960609083567521</v>
      </c>
      <c r="O1572" s="79">
        <f>VLOOKUP(D1572,'IBGE 2014'!$A$9:$I$120,6,0)</f>
        <v>9.1340168195096396</v>
      </c>
      <c r="P1572" s="80">
        <f t="shared" si="367"/>
        <v>14038.992398577418</v>
      </c>
      <c r="Q1572" s="80">
        <f t="shared" si="368"/>
        <v>77326.47</v>
      </c>
      <c r="R1572" s="80">
        <f t="shared" si="369"/>
        <v>-63287.477601422579</v>
      </c>
      <c r="S1572" s="80">
        <f t="shared" si="370"/>
        <v>28</v>
      </c>
      <c r="T1572" s="80">
        <f t="shared" si="371"/>
        <v>0.19563014309118829</v>
      </c>
      <c r="U1572" s="80">
        <f>VLOOKUP(D1572,'IBGE 2014'!$A$9:$I$120,3,0)/VLOOKUP(C1572+1,'IBGE 2014'!$A$9:$I$120,3,0)</f>
        <v>0.76175627933743351</v>
      </c>
      <c r="V1572" s="80">
        <f t="shared" si="372"/>
        <v>14923.45597127439</v>
      </c>
      <c r="W1572" s="80">
        <f t="shared" si="373"/>
        <v>74660.039999999994</v>
      </c>
      <c r="X1572" s="80">
        <f t="shared" si="374"/>
        <v>-59736.5840287256</v>
      </c>
      <c r="Y1572" s="120"/>
    </row>
    <row r="1573" spans="1:25">
      <c r="A1573" s="77">
        <v>1561</v>
      </c>
      <c r="B1573" s="79">
        <v>1</v>
      </c>
      <c r="C1573" s="78">
        <v>46</v>
      </c>
      <c r="D1573" s="78">
        <f t="shared" si="360"/>
        <v>70</v>
      </c>
      <c r="E1573" s="79">
        <f t="shared" si="361"/>
        <v>65</v>
      </c>
      <c r="F1573" s="79">
        <v>4</v>
      </c>
      <c r="G1573" s="79">
        <f t="shared" si="362"/>
        <v>31</v>
      </c>
      <c r="H1573" s="79">
        <f t="shared" si="363"/>
        <v>24</v>
      </c>
      <c r="I1573" s="80">
        <v>3165.18</v>
      </c>
      <c r="J1573" s="80">
        <f>'Fator aplicado no salr'!$I$33*I1573</f>
        <v>2798.0951067556821</v>
      </c>
      <c r="K1573" s="79">
        <f t="shared" si="364"/>
        <v>24</v>
      </c>
      <c r="L1573" s="92">
        <f t="shared" si="365"/>
        <v>0.24697854833412852</v>
      </c>
      <c r="M1573" s="79">
        <f t="shared" si="366"/>
        <v>70</v>
      </c>
      <c r="N1573" s="79">
        <f>VLOOKUP(D1573,'IBGE 2014'!$A$9:$I$120,3,0)/VLOOKUP(C1573,'IBGE 2014'!$A$9:$I$120,3,0)</f>
        <v>0.77214104728714072</v>
      </c>
      <c r="O1573" s="79">
        <f>VLOOKUP(D1573,'IBGE 2014'!$A$9:$I$120,6,0)</f>
        <v>9.1340168195096396</v>
      </c>
      <c r="P1573" s="80">
        <f t="shared" si="367"/>
        <v>63361.216263662951</v>
      </c>
      <c r="Q1573" s="80">
        <f t="shared" si="368"/>
        <v>212320.27439999999</v>
      </c>
      <c r="R1573" s="80">
        <f t="shared" si="369"/>
        <v>-148959.05813633703</v>
      </c>
      <c r="S1573" s="80">
        <f t="shared" si="370"/>
        <v>23</v>
      </c>
      <c r="T1573" s="80">
        <f t="shared" si="371"/>
        <v>0.26179726123417624</v>
      </c>
      <c r="U1573" s="80">
        <f>VLOOKUP(D1573,'IBGE 2014'!$A$9:$I$120,3,0)/VLOOKUP(C1573+1,'IBGE 2014'!$A$9:$I$120,3,0)</f>
        <v>0.77529075218081067</v>
      </c>
      <c r="V1573" s="80">
        <f t="shared" si="372"/>
        <v>67436.858978112563</v>
      </c>
      <c r="W1573" s="80">
        <f t="shared" si="373"/>
        <v>203473.59629999998</v>
      </c>
      <c r="X1573" s="80">
        <f t="shared" si="374"/>
        <v>-136036.7373218874</v>
      </c>
      <c r="Y1573" s="120"/>
    </row>
    <row r="1574" spans="1:25">
      <c r="A1574" s="77">
        <v>1562</v>
      </c>
      <c r="B1574" s="79">
        <v>1</v>
      </c>
      <c r="C1574" s="78">
        <v>36</v>
      </c>
      <c r="D1574" s="78">
        <f t="shared" si="360"/>
        <v>65</v>
      </c>
      <c r="E1574" s="79">
        <f t="shared" si="361"/>
        <v>65</v>
      </c>
      <c r="F1574" s="79">
        <v>4</v>
      </c>
      <c r="G1574" s="79">
        <f t="shared" si="362"/>
        <v>31</v>
      </c>
      <c r="H1574" s="79">
        <f t="shared" si="363"/>
        <v>29</v>
      </c>
      <c r="I1574" s="80">
        <v>3165.18</v>
      </c>
      <c r="J1574" s="80">
        <f>'Fator aplicado no salr'!$I$33*I1574</f>
        <v>2798.0951067556821</v>
      </c>
      <c r="K1574" s="79">
        <f t="shared" si="364"/>
        <v>29</v>
      </c>
      <c r="L1574" s="92">
        <f t="shared" si="365"/>
        <v>0.18455673876527198</v>
      </c>
      <c r="M1574" s="79">
        <f t="shared" si="366"/>
        <v>65</v>
      </c>
      <c r="N1574" s="79">
        <f>VLOOKUP(D1574,'IBGE 2014'!$A$9:$I$120,3,0)/VLOOKUP(C1574,'IBGE 2014'!$A$9:$I$120,3,0)</f>
        <v>0.82760631522705153</v>
      </c>
      <c r="O1574" s="79">
        <f>VLOOKUP(D1574,'IBGE 2014'!$A$9:$I$120,6,0)</f>
        <v>10.361611814973374</v>
      </c>
      <c r="P1574" s="80">
        <f t="shared" si="367"/>
        <v>57568.756085782385</v>
      </c>
      <c r="Q1574" s="80">
        <f t="shared" si="368"/>
        <v>256553.66489999997</v>
      </c>
      <c r="R1574" s="80">
        <f t="shared" si="369"/>
        <v>-198984.9088142176</v>
      </c>
      <c r="S1574" s="80">
        <f t="shared" si="370"/>
        <v>28</v>
      </c>
      <c r="T1574" s="80">
        <f t="shared" si="371"/>
        <v>0.19563014309118829</v>
      </c>
      <c r="U1574" s="80">
        <f>VLOOKUP(D1574,'IBGE 2014'!$A$9:$I$120,3,0)/VLOOKUP(C1574+1,'IBGE 2014'!$A$9:$I$120,3,0)</f>
        <v>0.82938992235441167</v>
      </c>
      <c r="V1574" s="80">
        <f t="shared" si="372"/>
        <v>61154.394278085645</v>
      </c>
      <c r="W1574" s="80">
        <f t="shared" si="373"/>
        <v>247706.98679999998</v>
      </c>
      <c r="X1574" s="80">
        <f t="shared" si="374"/>
        <v>-186552.59252191434</v>
      </c>
      <c r="Y1574" s="120"/>
    </row>
    <row r="1575" spans="1:25">
      <c r="A1575" s="77">
        <v>1563</v>
      </c>
      <c r="B1575" s="79">
        <v>1</v>
      </c>
      <c r="C1575" s="78">
        <v>50</v>
      </c>
      <c r="D1575" s="78">
        <f t="shared" si="360"/>
        <v>70</v>
      </c>
      <c r="E1575" s="79">
        <f t="shared" si="361"/>
        <v>65</v>
      </c>
      <c r="F1575" s="79">
        <v>4</v>
      </c>
      <c r="G1575" s="79">
        <f t="shared" si="362"/>
        <v>31</v>
      </c>
      <c r="H1575" s="79">
        <f t="shared" si="363"/>
        <v>20</v>
      </c>
      <c r="I1575" s="80">
        <v>3165.18</v>
      </c>
      <c r="J1575" s="80">
        <f>'Fator aplicado no salr'!$I$33*I1575</f>
        <v>2798.0951067556821</v>
      </c>
      <c r="K1575" s="79">
        <f t="shared" si="364"/>
        <v>20</v>
      </c>
      <c r="L1575" s="92">
        <f t="shared" si="365"/>
        <v>0.31180472688608379</v>
      </c>
      <c r="M1575" s="79">
        <f t="shared" si="366"/>
        <v>70</v>
      </c>
      <c r="N1575" s="79">
        <f>VLOOKUP(D1575,'IBGE 2014'!$A$9:$I$120,3,0)/VLOOKUP(C1575,'IBGE 2014'!$A$9:$I$120,3,0)</f>
        <v>0.78638304548291271</v>
      </c>
      <c r="O1575" s="79">
        <f>VLOOKUP(D1575,'IBGE 2014'!$A$9:$I$120,6,0)</f>
        <v>9.1340168195096396</v>
      </c>
      <c r="P1575" s="80">
        <f t="shared" si="367"/>
        <v>81467.514668423697</v>
      </c>
      <c r="Q1575" s="80">
        <f t="shared" si="368"/>
        <v>176933.56199999998</v>
      </c>
      <c r="R1575" s="80">
        <f t="shared" si="369"/>
        <v>-95466.047331576279</v>
      </c>
      <c r="S1575" s="80">
        <f t="shared" si="370"/>
        <v>19</v>
      </c>
      <c r="T1575" s="80">
        <f t="shared" si="371"/>
        <v>0.33051301049924886</v>
      </c>
      <c r="U1575" s="80">
        <f>VLOOKUP(D1575,'IBGE 2014'!$A$9:$I$120,3,0)/VLOOKUP(C1575+1,'IBGE 2014'!$A$9:$I$120,3,0)</f>
        <v>0.79070302512191992</v>
      </c>
      <c r="V1575" s="80">
        <f t="shared" si="372"/>
        <v>86829.958132432686</v>
      </c>
      <c r="W1575" s="80">
        <f t="shared" si="373"/>
        <v>168086.88389999999</v>
      </c>
      <c r="X1575" s="80">
        <f t="shared" si="374"/>
        <v>-81256.9257675673</v>
      </c>
      <c r="Y1575" s="120"/>
    </row>
    <row r="1576" spans="1:25">
      <c r="A1576" s="77">
        <v>1564</v>
      </c>
      <c r="B1576" s="79">
        <v>1</v>
      </c>
      <c r="C1576" s="78">
        <v>47</v>
      </c>
      <c r="D1576" s="78">
        <f t="shared" si="360"/>
        <v>70</v>
      </c>
      <c r="E1576" s="79">
        <f t="shared" si="361"/>
        <v>65</v>
      </c>
      <c r="F1576" s="79">
        <v>4</v>
      </c>
      <c r="G1576" s="79">
        <f t="shared" si="362"/>
        <v>31</v>
      </c>
      <c r="H1576" s="79">
        <f t="shared" si="363"/>
        <v>23</v>
      </c>
      <c r="I1576" s="80">
        <v>3165.18</v>
      </c>
      <c r="J1576" s="80">
        <f>'Fator aplicado no salr'!$I$33*I1576</f>
        <v>2798.0951067556821</v>
      </c>
      <c r="K1576" s="79">
        <f t="shared" si="364"/>
        <v>23</v>
      </c>
      <c r="L1576" s="92">
        <f t="shared" si="365"/>
        <v>0.26179726123417624</v>
      </c>
      <c r="M1576" s="79">
        <f t="shared" si="366"/>
        <v>70</v>
      </c>
      <c r="N1576" s="79">
        <f>VLOOKUP(D1576,'IBGE 2014'!$A$9:$I$120,3,0)/VLOOKUP(C1576,'IBGE 2014'!$A$9:$I$120,3,0)</f>
        <v>0.77529075218081067</v>
      </c>
      <c r="O1576" s="79">
        <f>VLOOKUP(D1576,'IBGE 2014'!$A$9:$I$120,6,0)</f>
        <v>9.1340168195096396</v>
      </c>
      <c r="P1576" s="80">
        <f t="shared" si="367"/>
        <v>67436.858978112563</v>
      </c>
      <c r="Q1576" s="80">
        <f t="shared" si="368"/>
        <v>203473.59629999998</v>
      </c>
      <c r="R1576" s="80">
        <f t="shared" si="369"/>
        <v>-136036.7373218874</v>
      </c>
      <c r="S1576" s="80">
        <f t="shared" si="370"/>
        <v>22</v>
      </c>
      <c r="T1576" s="80">
        <f t="shared" si="371"/>
        <v>0.27750509690822689</v>
      </c>
      <c r="U1576" s="80">
        <f>VLOOKUP(D1576,'IBGE 2014'!$A$9:$I$120,3,0)/VLOOKUP(C1576+1,'IBGE 2014'!$A$9:$I$120,3,0)</f>
        <v>0.77870096266895816</v>
      </c>
      <c r="V1576" s="80">
        <f t="shared" si="372"/>
        <v>71797.497479994316</v>
      </c>
      <c r="W1576" s="80">
        <f t="shared" si="373"/>
        <v>194626.91819999999</v>
      </c>
      <c r="X1576" s="80">
        <f t="shared" si="374"/>
        <v>-122829.42072000567</v>
      </c>
      <c r="Y1576" s="120"/>
    </row>
    <row r="1577" spans="1:25">
      <c r="A1577" s="77">
        <v>1565</v>
      </c>
      <c r="B1577" s="79">
        <v>1</v>
      </c>
      <c r="C1577" s="78">
        <v>40</v>
      </c>
      <c r="D1577" s="78">
        <f t="shared" si="360"/>
        <v>70</v>
      </c>
      <c r="E1577" s="79">
        <f t="shared" si="361"/>
        <v>65</v>
      </c>
      <c r="F1577" s="79">
        <v>4</v>
      </c>
      <c r="G1577" s="79">
        <f t="shared" si="362"/>
        <v>31</v>
      </c>
      <c r="H1577" s="79">
        <f t="shared" si="363"/>
        <v>30</v>
      </c>
      <c r="I1577" s="80">
        <v>3165.18</v>
      </c>
      <c r="J1577" s="80">
        <f>'Fator aplicado no salr'!$I$33*I1577</f>
        <v>2798.0951067556821</v>
      </c>
      <c r="K1577" s="79">
        <f t="shared" si="364"/>
        <v>30</v>
      </c>
      <c r="L1577" s="92">
        <f t="shared" si="365"/>
        <v>0.1741101309106339</v>
      </c>
      <c r="M1577" s="79">
        <f t="shared" si="366"/>
        <v>70</v>
      </c>
      <c r="N1577" s="79">
        <f>VLOOKUP(D1577,'IBGE 2014'!$A$9:$I$120,3,0)/VLOOKUP(C1577,'IBGE 2014'!$A$9:$I$120,3,0)</f>
        <v>0.75759036190997542</v>
      </c>
      <c r="O1577" s="79">
        <f>VLOOKUP(D1577,'IBGE 2014'!$A$9:$I$120,6,0)</f>
        <v>9.1340168195096396</v>
      </c>
      <c r="P1577" s="80">
        <f t="shared" si="367"/>
        <v>43825.422768413599</v>
      </c>
      <c r="Q1577" s="80">
        <f t="shared" si="368"/>
        <v>265400.34299999999</v>
      </c>
      <c r="R1577" s="80">
        <f t="shared" si="369"/>
        <v>-221574.92023158638</v>
      </c>
      <c r="S1577" s="80">
        <f t="shared" si="370"/>
        <v>29</v>
      </c>
      <c r="T1577" s="80">
        <f t="shared" si="371"/>
        <v>0.18455673876527198</v>
      </c>
      <c r="U1577" s="80">
        <f>VLOOKUP(D1577,'IBGE 2014'!$A$9:$I$120,3,0)/VLOOKUP(C1577+1,'IBGE 2014'!$A$9:$I$120,3,0)</f>
        <v>0.75960609083567521</v>
      </c>
      <c r="V1577" s="80">
        <f t="shared" si="372"/>
        <v>46578.551320890212</v>
      </c>
      <c r="W1577" s="80">
        <f t="shared" si="373"/>
        <v>256553.66489999997</v>
      </c>
      <c r="X1577" s="80">
        <f t="shared" si="374"/>
        <v>-209975.11357910978</v>
      </c>
      <c r="Y1577" s="120"/>
    </row>
    <row r="1578" spans="1:25">
      <c r="A1578" s="77">
        <v>1566</v>
      </c>
      <c r="B1578" s="79">
        <v>1</v>
      </c>
      <c r="C1578" s="78">
        <v>36</v>
      </c>
      <c r="D1578" s="78">
        <f t="shared" si="360"/>
        <v>65</v>
      </c>
      <c r="E1578" s="79">
        <f t="shared" si="361"/>
        <v>65</v>
      </c>
      <c r="F1578" s="79">
        <v>4</v>
      </c>
      <c r="G1578" s="79">
        <f t="shared" si="362"/>
        <v>31</v>
      </c>
      <c r="H1578" s="79">
        <f t="shared" si="363"/>
        <v>29</v>
      </c>
      <c r="I1578" s="80">
        <v>2678.28</v>
      </c>
      <c r="J1578" s="80">
        <f>'Fator aplicado no salr'!$I$33*I1578</f>
        <v>2367.6638177043988</v>
      </c>
      <c r="K1578" s="79">
        <f t="shared" si="364"/>
        <v>29</v>
      </c>
      <c r="L1578" s="92">
        <f t="shared" si="365"/>
        <v>0.18455673876527198</v>
      </c>
      <c r="M1578" s="79">
        <f t="shared" si="366"/>
        <v>65</v>
      </c>
      <c r="N1578" s="79">
        <f>VLOOKUP(D1578,'IBGE 2014'!$A$9:$I$120,3,0)/VLOOKUP(C1578,'IBGE 2014'!$A$9:$I$120,3,0)</f>
        <v>0.82760631522705153</v>
      </c>
      <c r="O1578" s="79">
        <f>VLOOKUP(D1578,'IBGE 2014'!$A$9:$I$120,6,0)</f>
        <v>10.361611814973374</v>
      </c>
      <c r="P1578" s="80">
        <f t="shared" si="367"/>
        <v>48712.947778461028</v>
      </c>
      <c r="Q1578" s="80">
        <f t="shared" si="368"/>
        <v>217087.98540000001</v>
      </c>
      <c r="R1578" s="80">
        <f t="shared" si="369"/>
        <v>-168375.03762153897</v>
      </c>
      <c r="S1578" s="80">
        <f t="shared" si="370"/>
        <v>28</v>
      </c>
      <c r="T1578" s="80">
        <f t="shared" si="371"/>
        <v>0.19563014309118829</v>
      </c>
      <c r="U1578" s="80">
        <f>VLOOKUP(D1578,'IBGE 2014'!$A$9:$I$120,3,0)/VLOOKUP(C1578+1,'IBGE 2014'!$A$9:$I$120,3,0)</f>
        <v>0.82938992235441167</v>
      </c>
      <c r="V1578" s="80">
        <f t="shared" si="372"/>
        <v>51747.00683914066</v>
      </c>
      <c r="W1578" s="80">
        <f t="shared" si="373"/>
        <v>209602.19279999999</v>
      </c>
      <c r="X1578" s="80">
        <f t="shared" si="374"/>
        <v>-157855.18596085932</v>
      </c>
      <c r="Y1578" s="120"/>
    </row>
    <row r="1579" spans="1:25">
      <c r="A1579" s="77">
        <v>1567</v>
      </c>
      <c r="B1579" s="79">
        <v>1</v>
      </c>
      <c r="C1579" s="78">
        <v>41</v>
      </c>
      <c r="D1579" s="78">
        <f t="shared" si="360"/>
        <v>70</v>
      </c>
      <c r="E1579" s="79">
        <f t="shared" si="361"/>
        <v>65</v>
      </c>
      <c r="F1579" s="79">
        <v>4</v>
      </c>
      <c r="G1579" s="79">
        <f t="shared" si="362"/>
        <v>31</v>
      </c>
      <c r="H1579" s="79">
        <f t="shared" si="363"/>
        <v>29</v>
      </c>
      <c r="I1579" s="80">
        <v>2678.28</v>
      </c>
      <c r="J1579" s="80">
        <f>'Fator aplicado no salr'!$I$33*I1579</f>
        <v>2367.6638177043988</v>
      </c>
      <c r="K1579" s="79">
        <f t="shared" si="364"/>
        <v>29</v>
      </c>
      <c r="L1579" s="92">
        <f t="shared" si="365"/>
        <v>0.18455673876527198</v>
      </c>
      <c r="M1579" s="79">
        <f t="shared" si="366"/>
        <v>70</v>
      </c>
      <c r="N1579" s="79">
        <f>VLOOKUP(D1579,'IBGE 2014'!$A$9:$I$120,3,0)/VLOOKUP(C1579,'IBGE 2014'!$A$9:$I$120,3,0)</f>
        <v>0.75960609083567521</v>
      </c>
      <c r="O1579" s="79">
        <f>VLOOKUP(D1579,'IBGE 2014'!$A$9:$I$120,6,0)</f>
        <v>9.1340168195096396</v>
      </c>
      <c r="P1579" s="80">
        <f t="shared" si="367"/>
        <v>39413.367464635143</v>
      </c>
      <c r="Q1579" s="80">
        <f t="shared" si="368"/>
        <v>217087.98540000001</v>
      </c>
      <c r="R1579" s="80">
        <f t="shared" si="369"/>
        <v>-177674.61793536486</v>
      </c>
      <c r="S1579" s="80">
        <f t="shared" si="370"/>
        <v>28</v>
      </c>
      <c r="T1579" s="80">
        <f t="shared" si="371"/>
        <v>0.19563014309118829</v>
      </c>
      <c r="U1579" s="80">
        <f>VLOOKUP(D1579,'IBGE 2014'!$A$9:$I$120,3,0)/VLOOKUP(C1579+1,'IBGE 2014'!$A$9:$I$120,3,0)</f>
        <v>0.76175627933743351</v>
      </c>
      <c r="V1579" s="80">
        <f t="shared" si="372"/>
        <v>41896.429411682147</v>
      </c>
      <c r="W1579" s="80">
        <f t="shared" si="373"/>
        <v>209602.19279999999</v>
      </c>
      <c r="X1579" s="80">
        <f t="shared" si="374"/>
        <v>-167705.76338831784</v>
      </c>
      <c r="Y1579" s="120"/>
    </row>
    <row r="1580" spans="1:25">
      <c r="A1580" s="77">
        <v>1568</v>
      </c>
      <c r="B1580" s="79">
        <v>1</v>
      </c>
      <c r="C1580" s="78">
        <v>48</v>
      </c>
      <c r="D1580" s="78">
        <f t="shared" si="360"/>
        <v>70</v>
      </c>
      <c r="E1580" s="79">
        <f t="shared" si="361"/>
        <v>65</v>
      </c>
      <c r="F1580" s="79">
        <v>4</v>
      </c>
      <c r="G1580" s="79">
        <f t="shared" si="362"/>
        <v>31</v>
      </c>
      <c r="H1580" s="79">
        <f t="shared" si="363"/>
        <v>22</v>
      </c>
      <c r="I1580" s="80">
        <v>3165.18</v>
      </c>
      <c r="J1580" s="80">
        <f>'Fator aplicado no salr'!$I$33*I1580</f>
        <v>2798.0951067556821</v>
      </c>
      <c r="K1580" s="79">
        <f t="shared" si="364"/>
        <v>22</v>
      </c>
      <c r="L1580" s="92">
        <f t="shared" si="365"/>
        <v>0.27750509690822689</v>
      </c>
      <c r="M1580" s="79">
        <f t="shared" si="366"/>
        <v>70</v>
      </c>
      <c r="N1580" s="79">
        <f>VLOOKUP(D1580,'IBGE 2014'!$A$9:$I$120,3,0)/VLOOKUP(C1580,'IBGE 2014'!$A$9:$I$120,3,0)</f>
        <v>0.77870096266895816</v>
      </c>
      <c r="O1580" s="79">
        <f>VLOOKUP(D1580,'IBGE 2014'!$A$9:$I$120,6,0)</f>
        <v>9.1340168195096396</v>
      </c>
      <c r="P1580" s="80">
        <f t="shared" si="367"/>
        <v>71797.49747999433</v>
      </c>
      <c r="Q1580" s="80">
        <f t="shared" si="368"/>
        <v>194626.91819999999</v>
      </c>
      <c r="R1580" s="80">
        <f t="shared" si="369"/>
        <v>-122829.42072000566</v>
      </c>
      <c r="S1580" s="80">
        <f t="shared" si="370"/>
        <v>21</v>
      </c>
      <c r="T1580" s="80">
        <f t="shared" si="371"/>
        <v>0.29415540272272056</v>
      </c>
      <c r="U1580" s="80">
        <f>VLOOKUP(D1580,'IBGE 2014'!$A$9:$I$120,3,0)/VLOOKUP(C1580+1,'IBGE 2014'!$A$9:$I$120,3,0)</f>
        <v>0.78239117386008128</v>
      </c>
      <c r="V1580" s="80">
        <f t="shared" si="372"/>
        <v>76466.00542205543</v>
      </c>
      <c r="W1580" s="80">
        <f t="shared" si="373"/>
        <v>185780.2401</v>
      </c>
      <c r="X1580" s="80">
        <f t="shared" si="374"/>
        <v>-109314.23467794457</v>
      </c>
      <c r="Y1580" s="120"/>
    </row>
    <row r="1581" spans="1:25">
      <c r="A1581" s="77">
        <v>1569</v>
      </c>
      <c r="B1581" s="79">
        <v>2</v>
      </c>
      <c r="C1581" s="78">
        <v>40</v>
      </c>
      <c r="D1581" s="78">
        <f t="shared" si="360"/>
        <v>60</v>
      </c>
      <c r="E1581" s="79">
        <f t="shared" si="361"/>
        <v>60</v>
      </c>
      <c r="F1581" s="79">
        <v>4</v>
      </c>
      <c r="G1581" s="79">
        <f t="shared" si="362"/>
        <v>26</v>
      </c>
      <c r="H1581" s="79">
        <f t="shared" si="363"/>
        <v>20</v>
      </c>
      <c r="I1581" s="80">
        <v>3165.18</v>
      </c>
      <c r="J1581" s="80">
        <f>'Fator aplicado no salr'!$I$33*I1581</f>
        <v>2798.0951067556821</v>
      </c>
      <c r="K1581" s="79">
        <f t="shared" si="364"/>
        <v>20</v>
      </c>
      <c r="L1581" s="92">
        <f t="shared" si="365"/>
        <v>0.31180472688608379</v>
      </c>
      <c r="M1581" s="79">
        <f t="shared" si="366"/>
        <v>60</v>
      </c>
      <c r="N1581" s="79">
        <f>VLOOKUP(D1581,'IBGE 2014'!$A$9:$I$120,3,0)/VLOOKUP(C1581,'IBGE 2014'!$A$9:$I$120,3,0)</f>
        <v>0.89162310837551761</v>
      </c>
      <c r="O1581" s="79">
        <f>VLOOKUP(D1581,'IBGE 2014'!$A$9:$I$120,6,0)</f>
        <v>11.482229001501651</v>
      </c>
      <c r="P1581" s="80">
        <f t="shared" si="367"/>
        <v>116117.06202391167</v>
      </c>
      <c r="Q1581" s="80">
        <f t="shared" si="368"/>
        <v>176933.56199999998</v>
      </c>
      <c r="R1581" s="80">
        <f t="shared" si="369"/>
        <v>-60816.499976088307</v>
      </c>
      <c r="S1581" s="80">
        <f t="shared" si="370"/>
        <v>19</v>
      </c>
      <c r="T1581" s="80">
        <f t="shared" si="371"/>
        <v>0.33051301049924886</v>
      </c>
      <c r="U1581" s="80">
        <f>VLOOKUP(D1581,'IBGE 2014'!$A$9:$I$120,3,0)/VLOOKUP(C1581+1,'IBGE 2014'!$A$9:$I$120,3,0)</f>
        <v>0.8939954596892854</v>
      </c>
      <c r="V1581" s="80">
        <f t="shared" si="372"/>
        <v>123411.57691261084</v>
      </c>
      <c r="W1581" s="80">
        <f t="shared" si="373"/>
        <v>168086.88389999999</v>
      </c>
      <c r="X1581" s="80">
        <f t="shared" si="374"/>
        <v>-44675.306987389151</v>
      </c>
      <c r="Y1581" s="120"/>
    </row>
    <row r="1582" spans="1:25">
      <c r="A1582" s="77">
        <v>1570</v>
      </c>
      <c r="B1582" s="79">
        <v>1</v>
      </c>
      <c r="C1582" s="78">
        <v>48</v>
      </c>
      <c r="D1582" s="78">
        <f t="shared" si="360"/>
        <v>70</v>
      </c>
      <c r="E1582" s="79">
        <f t="shared" si="361"/>
        <v>65</v>
      </c>
      <c r="F1582" s="79">
        <v>4</v>
      </c>
      <c r="G1582" s="79">
        <f t="shared" si="362"/>
        <v>31</v>
      </c>
      <c r="H1582" s="79">
        <f t="shared" si="363"/>
        <v>22</v>
      </c>
      <c r="I1582" s="80">
        <v>3165.18</v>
      </c>
      <c r="J1582" s="80">
        <f>'Fator aplicado no salr'!$I$33*I1582</f>
        <v>2798.0951067556821</v>
      </c>
      <c r="K1582" s="79">
        <f t="shared" si="364"/>
        <v>22</v>
      </c>
      <c r="L1582" s="92">
        <f t="shared" si="365"/>
        <v>0.27750509690822689</v>
      </c>
      <c r="M1582" s="79">
        <f t="shared" si="366"/>
        <v>70</v>
      </c>
      <c r="N1582" s="79">
        <f>VLOOKUP(D1582,'IBGE 2014'!$A$9:$I$120,3,0)/VLOOKUP(C1582,'IBGE 2014'!$A$9:$I$120,3,0)</f>
        <v>0.77870096266895816</v>
      </c>
      <c r="O1582" s="79">
        <f>VLOOKUP(D1582,'IBGE 2014'!$A$9:$I$120,6,0)</f>
        <v>9.1340168195096396</v>
      </c>
      <c r="P1582" s="80">
        <f t="shared" si="367"/>
        <v>71797.49747999433</v>
      </c>
      <c r="Q1582" s="80">
        <f t="shared" si="368"/>
        <v>194626.91819999999</v>
      </c>
      <c r="R1582" s="80">
        <f t="shared" si="369"/>
        <v>-122829.42072000566</v>
      </c>
      <c r="S1582" s="80">
        <f t="shared" si="370"/>
        <v>21</v>
      </c>
      <c r="T1582" s="80">
        <f t="shared" si="371"/>
        <v>0.29415540272272056</v>
      </c>
      <c r="U1582" s="80">
        <f>VLOOKUP(D1582,'IBGE 2014'!$A$9:$I$120,3,0)/VLOOKUP(C1582+1,'IBGE 2014'!$A$9:$I$120,3,0)</f>
        <v>0.78239117386008128</v>
      </c>
      <c r="V1582" s="80">
        <f t="shared" si="372"/>
        <v>76466.00542205543</v>
      </c>
      <c r="W1582" s="80">
        <f t="shared" si="373"/>
        <v>185780.2401</v>
      </c>
      <c r="X1582" s="80">
        <f t="shared" si="374"/>
        <v>-109314.23467794457</v>
      </c>
      <c r="Y1582" s="120"/>
    </row>
    <row r="1583" spans="1:25">
      <c r="A1583" s="77">
        <v>1571</v>
      </c>
      <c r="B1583" s="79">
        <v>1</v>
      </c>
      <c r="C1583" s="78">
        <v>34</v>
      </c>
      <c r="D1583" s="78">
        <f t="shared" si="360"/>
        <v>65</v>
      </c>
      <c r="E1583" s="79">
        <f t="shared" si="361"/>
        <v>65</v>
      </c>
      <c r="F1583" s="79">
        <v>4</v>
      </c>
      <c r="G1583" s="79">
        <f t="shared" si="362"/>
        <v>31</v>
      </c>
      <c r="H1583" s="79">
        <f t="shared" si="363"/>
        <v>31</v>
      </c>
      <c r="I1583" s="80">
        <v>3165.18</v>
      </c>
      <c r="J1583" s="80">
        <f>'Fator aplicado no salr'!$I$33*I1583</f>
        <v>2798.0951067556821</v>
      </c>
      <c r="K1583" s="79">
        <f t="shared" si="364"/>
        <v>31</v>
      </c>
      <c r="L1583" s="92">
        <f t="shared" si="365"/>
        <v>0.16425484048173006</v>
      </c>
      <c r="M1583" s="79">
        <f t="shared" si="366"/>
        <v>65</v>
      </c>
      <c r="N1583" s="79">
        <f>VLOOKUP(D1583,'IBGE 2014'!$A$9:$I$120,3,0)/VLOOKUP(C1583,'IBGE 2014'!$A$9:$I$120,3,0)</f>
        <v>0.82425037422621905</v>
      </c>
      <c r="O1583" s="79">
        <f>VLOOKUP(D1583,'IBGE 2014'!$A$9:$I$120,6,0)</f>
        <v>10.361611814973374</v>
      </c>
      <c r="P1583" s="80">
        <f t="shared" si="367"/>
        <v>51028.226202587786</v>
      </c>
      <c r="Q1583" s="80">
        <f t="shared" si="368"/>
        <v>274247.02109999995</v>
      </c>
      <c r="R1583" s="80">
        <f t="shared" si="369"/>
        <v>-223218.79489741218</v>
      </c>
      <c r="S1583" s="80">
        <f t="shared" si="370"/>
        <v>30</v>
      </c>
      <c r="T1583" s="80">
        <f t="shared" si="371"/>
        <v>0.1741101309106339</v>
      </c>
      <c r="U1583" s="80">
        <f>VLOOKUP(D1583,'IBGE 2014'!$A$9:$I$120,3,0)/VLOOKUP(C1583+1,'IBGE 2014'!$A$9:$I$120,3,0)</f>
        <v>0.82589717900171766</v>
      </c>
      <c r="V1583" s="80">
        <f t="shared" si="372"/>
        <v>54197.988319176548</v>
      </c>
      <c r="W1583" s="80">
        <f t="shared" si="373"/>
        <v>265400.34299999999</v>
      </c>
      <c r="X1583" s="80">
        <f t="shared" si="374"/>
        <v>-211202.35468082345</v>
      </c>
      <c r="Y1583" s="120"/>
    </row>
    <row r="1584" spans="1:25">
      <c r="A1584" s="77">
        <v>1572</v>
      </c>
      <c r="B1584" s="79">
        <v>1</v>
      </c>
      <c r="C1584" s="78">
        <v>33</v>
      </c>
      <c r="D1584" s="78">
        <f t="shared" si="360"/>
        <v>64</v>
      </c>
      <c r="E1584" s="79">
        <f t="shared" si="361"/>
        <v>65</v>
      </c>
      <c r="F1584" s="79">
        <v>4</v>
      </c>
      <c r="G1584" s="79">
        <f t="shared" si="362"/>
        <v>31</v>
      </c>
      <c r="H1584" s="79">
        <f t="shared" si="363"/>
        <v>31</v>
      </c>
      <c r="I1584" s="80">
        <v>2142.62</v>
      </c>
      <c r="J1584" s="80">
        <f>'Fator aplicado no salr'!$I$33*I1584</f>
        <v>1894.1275180674904</v>
      </c>
      <c r="K1584" s="79">
        <f t="shared" si="364"/>
        <v>31</v>
      </c>
      <c r="L1584" s="92">
        <f t="shared" si="365"/>
        <v>0.16425484048173006</v>
      </c>
      <c r="M1584" s="79">
        <f t="shared" si="366"/>
        <v>64</v>
      </c>
      <c r="N1584" s="79">
        <f>VLOOKUP(D1584,'IBGE 2014'!$A$9:$I$120,3,0)/VLOOKUP(C1584,'IBGE 2014'!$A$9:$I$120,3,0)</f>
        <v>0.83521518863696442</v>
      </c>
      <c r="O1584" s="79">
        <f>VLOOKUP(D1584,'IBGE 2014'!$A$9:$I$120,6,0)</f>
        <v>10.595687644814832</v>
      </c>
      <c r="P1584" s="80">
        <f t="shared" si="367"/>
        <v>35793.014243097852</v>
      </c>
      <c r="Q1584" s="80">
        <f t="shared" si="368"/>
        <v>185647.30990000002</v>
      </c>
      <c r="R1584" s="80">
        <f t="shared" si="369"/>
        <v>-149854.29565690216</v>
      </c>
      <c r="S1584" s="80">
        <f t="shared" si="370"/>
        <v>30</v>
      </c>
      <c r="T1584" s="80">
        <f t="shared" si="371"/>
        <v>0.1741101309106339</v>
      </c>
      <c r="U1584" s="80">
        <f>VLOOKUP(D1584,'IBGE 2014'!$A$9:$I$120,3,0)/VLOOKUP(C1584+1,'IBGE 2014'!$A$9:$I$120,3,0)</f>
        <v>0.83683254098529347</v>
      </c>
      <c r="V1584" s="80">
        <f t="shared" si="372"/>
        <v>38014.065158349636</v>
      </c>
      <c r="W1584" s="80">
        <f t="shared" si="373"/>
        <v>179658.68700000001</v>
      </c>
      <c r="X1584" s="80">
        <f t="shared" si="374"/>
        <v>-141644.62184165037</v>
      </c>
      <c r="Y1584" s="120"/>
    </row>
    <row r="1585" spans="1:25">
      <c r="A1585" s="77">
        <v>1573</v>
      </c>
      <c r="B1585" s="79">
        <v>1</v>
      </c>
      <c r="C1585" s="78">
        <v>36</v>
      </c>
      <c r="D1585" s="78">
        <f t="shared" si="360"/>
        <v>65</v>
      </c>
      <c r="E1585" s="79">
        <f t="shared" si="361"/>
        <v>65</v>
      </c>
      <c r="F1585" s="79">
        <v>5</v>
      </c>
      <c r="G1585" s="79">
        <f t="shared" si="362"/>
        <v>30</v>
      </c>
      <c r="H1585" s="79">
        <f t="shared" si="363"/>
        <v>29</v>
      </c>
      <c r="I1585" s="80">
        <v>954</v>
      </c>
      <c r="J1585" s="80">
        <f>'Fator aplicado no salr'!$I$33*I1585</f>
        <v>843.35890276221915</v>
      </c>
      <c r="K1585" s="79">
        <f t="shared" si="364"/>
        <v>29</v>
      </c>
      <c r="L1585" s="92">
        <f t="shared" si="365"/>
        <v>0.18455673876527198</v>
      </c>
      <c r="M1585" s="79">
        <f t="shared" si="366"/>
        <v>65</v>
      </c>
      <c r="N1585" s="79">
        <f>VLOOKUP(D1585,'IBGE 2014'!$A$9:$I$120,3,0)/VLOOKUP(C1585,'IBGE 2014'!$A$9:$I$120,3,0)</f>
        <v>0.82760631522705153</v>
      </c>
      <c r="O1585" s="79">
        <f>VLOOKUP(D1585,'IBGE 2014'!$A$9:$I$120,6,0)</f>
        <v>10.361611814973374</v>
      </c>
      <c r="P1585" s="80">
        <f t="shared" si="367"/>
        <v>17351.491323032627</v>
      </c>
      <c r="Q1585" s="80">
        <f t="shared" si="368"/>
        <v>77326.47</v>
      </c>
      <c r="R1585" s="80">
        <f t="shared" si="369"/>
        <v>-59974.978676967374</v>
      </c>
      <c r="S1585" s="80">
        <f t="shared" si="370"/>
        <v>28</v>
      </c>
      <c r="T1585" s="80">
        <f t="shared" si="371"/>
        <v>0.19563014309118829</v>
      </c>
      <c r="U1585" s="80">
        <f>VLOOKUP(D1585,'IBGE 2014'!$A$9:$I$120,3,0)/VLOOKUP(C1585+1,'IBGE 2014'!$A$9:$I$120,3,0)</f>
        <v>0.82938992235441167</v>
      </c>
      <c r="V1585" s="80">
        <f t="shared" si="372"/>
        <v>18432.219381297022</v>
      </c>
      <c r="W1585" s="80">
        <f t="shared" si="373"/>
        <v>74660.039999999994</v>
      </c>
      <c r="X1585" s="80">
        <f t="shared" si="374"/>
        <v>-56227.820618702972</v>
      </c>
      <c r="Y1585" s="120"/>
    </row>
    <row r="1586" spans="1:25">
      <c r="A1586" s="77">
        <v>1574</v>
      </c>
      <c r="B1586" s="79">
        <v>1</v>
      </c>
      <c r="C1586" s="78">
        <v>46</v>
      </c>
      <c r="D1586" s="78">
        <f t="shared" si="360"/>
        <v>70</v>
      </c>
      <c r="E1586" s="79">
        <f t="shared" si="361"/>
        <v>65</v>
      </c>
      <c r="F1586" s="79">
        <v>4</v>
      </c>
      <c r="G1586" s="79">
        <f t="shared" si="362"/>
        <v>31</v>
      </c>
      <c r="H1586" s="79">
        <f t="shared" si="363"/>
        <v>24</v>
      </c>
      <c r="I1586" s="80">
        <v>954</v>
      </c>
      <c r="J1586" s="80">
        <f>'Fator aplicado no salr'!$I$33*I1586</f>
        <v>843.35890276221915</v>
      </c>
      <c r="K1586" s="79">
        <f t="shared" si="364"/>
        <v>24</v>
      </c>
      <c r="L1586" s="92">
        <f t="shared" si="365"/>
        <v>0.24697854833412852</v>
      </c>
      <c r="M1586" s="79">
        <f t="shared" si="366"/>
        <v>70</v>
      </c>
      <c r="N1586" s="79">
        <f>VLOOKUP(D1586,'IBGE 2014'!$A$9:$I$120,3,0)/VLOOKUP(C1586,'IBGE 2014'!$A$9:$I$120,3,0)</f>
        <v>0.77214104728714072</v>
      </c>
      <c r="O1586" s="79">
        <f>VLOOKUP(D1586,'IBGE 2014'!$A$9:$I$120,6,0)</f>
        <v>9.1340168195096396</v>
      </c>
      <c r="P1586" s="80">
        <f t="shared" si="367"/>
        <v>19097.365810328152</v>
      </c>
      <c r="Q1586" s="80">
        <f t="shared" si="368"/>
        <v>63994.319999999992</v>
      </c>
      <c r="R1586" s="80">
        <f t="shared" si="369"/>
        <v>-44896.954189671844</v>
      </c>
      <c r="S1586" s="80">
        <f t="shared" si="370"/>
        <v>23</v>
      </c>
      <c r="T1586" s="80">
        <f t="shared" si="371"/>
        <v>0.26179726123417624</v>
      </c>
      <c r="U1586" s="80">
        <f>VLOOKUP(D1586,'IBGE 2014'!$A$9:$I$120,3,0)/VLOOKUP(C1586+1,'IBGE 2014'!$A$9:$I$120,3,0)</f>
        <v>0.77529075218081067</v>
      </c>
      <c r="V1586" s="80">
        <f t="shared" si="372"/>
        <v>20325.783514719344</v>
      </c>
      <c r="W1586" s="80">
        <f t="shared" si="373"/>
        <v>61327.89</v>
      </c>
      <c r="X1586" s="80">
        <f t="shared" si="374"/>
        <v>-41002.106485280659</v>
      </c>
      <c r="Y1586" s="120"/>
    </row>
    <row r="1587" spans="1:25">
      <c r="A1587" s="77">
        <v>1575</v>
      </c>
      <c r="B1587" s="79">
        <v>1</v>
      </c>
      <c r="C1587" s="78">
        <v>38</v>
      </c>
      <c r="D1587" s="78">
        <f t="shared" si="360"/>
        <v>65</v>
      </c>
      <c r="E1587" s="79">
        <f t="shared" si="361"/>
        <v>65</v>
      </c>
      <c r="F1587" s="79">
        <v>4</v>
      </c>
      <c r="G1587" s="79">
        <f t="shared" si="362"/>
        <v>31</v>
      </c>
      <c r="H1587" s="79">
        <f t="shared" si="363"/>
        <v>27</v>
      </c>
      <c r="I1587" s="80">
        <v>954</v>
      </c>
      <c r="J1587" s="80">
        <f>'Fator aplicado no salr'!$I$33*I1587</f>
        <v>843.35890276221915</v>
      </c>
      <c r="K1587" s="79">
        <f t="shared" si="364"/>
        <v>27</v>
      </c>
      <c r="L1587" s="92">
        <f t="shared" si="365"/>
        <v>0.20736795167665964</v>
      </c>
      <c r="M1587" s="79">
        <f t="shared" si="366"/>
        <v>65</v>
      </c>
      <c r="N1587" s="79">
        <f>VLOOKUP(D1587,'IBGE 2014'!$A$9:$I$120,3,0)/VLOOKUP(C1587,'IBGE 2014'!$A$9:$I$120,3,0)</f>
        <v>0.83126079529714858</v>
      </c>
      <c r="O1587" s="79">
        <f>VLOOKUP(D1587,'IBGE 2014'!$A$9:$I$120,6,0)</f>
        <v>10.361611814973374</v>
      </c>
      <c r="P1587" s="80">
        <f t="shared" si="367"/>
        <v>19582.225181134556</v>
      </c>
      <c r="Q1587" s="80">
        <f t="shared" si="368"/>
        <v>71993.61</v>
      </c>
      <c r="R1587" s="80">
        <f t="shared" si="369"/>
        <v>-52411.384818865445</v>
      </c>
      <c r="S1587" s="80">
        <f t="shared" si="370"/>
        <v>26</v>
      </c>
      <c r="T1587" s="80">
        <f t="shared" si="371"/>
        <v>0.21981002877725925</v>
      </c>
      <c r="U1587" s="80">
        <f>VLOOKUP(D1587,'IBGE 2014'!$A$9:$I$120,3,0)/VLOOKUP(C1587+1,'IBGE 2014'!$A$9:$I$120,3,0)</f>
        <v>0.83323375827918489</v>
      </c>
      <c r="V1587" s="80">
        <f t="shared" si="372"/>
        <v>20806.424946279589</v>
      </c>
      <c r="W1587" s="80">
        <f t="shared" si="373"/>
        <v>69327.179999999993</v>
      </c>
      <c r="X1587" s="80">
        <f t="shared" si="374"/>
        <v>-48520.755053720408</v>
      </c>
      <c r="Y1587" s="120"/>
    </row>
    <row r="1588" spans="1:25">
      <c r="A1588" s="77">
        <v>1576</v>
      </c>
      <c r="B1588" s="79">
        <v>2</v>
      </c>
      <c r="C1588" s="78">
        <v>39</v>
      </c>
      <c r="D1588" s="78">
        <f t="shared" si="360"/>
        <v>60</v>
      </c>
      <c r="E1588" s="79">
        <f t="shared" si="361"/>
        <v>60</v>
      </c>
      <c r="F1588" s="79">
        <v>4</v>
      </c>
      <c r="G1588" s="79">
        <f t="shared" si="362"/>
        <v>26</v>
      </c>
      <c r="H1588" s="79">
        <f t="shared" si="363"/>
        <v>21</v>
      </c>
      <c r="I1588" s="80">
        <v>3165.18</v>
      </c>
      <c r="J1588" s="80">
        <f>'Fator aplicado no salr'!$I$33*I1588</f>
        <v>2798.0951067556821</v>
      </c>
      <c r="K1588" s="79">
        <f t="shared" si="364"/>
        <v>21</v>
      </c>
      <c r="L1588" s="92">
        <f t="shared" si="365"/>
        <v>0.29415540272272056</v>
      </c>
      <c r="M1588" s="79">
        <f t="shared" si="366"/>
        <v>60</v>
      </c>
      <c r="N1588" s="79">
        <f>VLOOKUP(D1588,'IBGE 2014'!$A$9:$I$120,3,0)/VLOOKUP(C1588,'IBGE 2014'!$A$9:$I$120,3,0)</f>
        <v>0.88939133636457135</v>
      </c>
      <c r="O1588" s="79">
        <f>VLOOKUP(D1588,'IBGE 2014'!$A$9:$I$120,6,0)</f>
        <v>11.482229001501651</v>
      </c>
      <c r="P1588" s="80">
        <f t="shared" si="367"/>
        <v>109270.20367016827</v>
      </c>
      <c r="Q1588" s="80">
        <f t="shared" si="368"/>
        <v>185780.2401</v>
      </c>
      <c r="R1588" s="80">
        <f t="shared" si="369"/>
        <v>-76510.036429831729</v>
      </c>
      <c r="S1588" s="80">
        <f t="shared" si="370"/>
        <v>20</v>
      </c>
      <c r="T1588" s="80">
        <f t="shared" si="371"/>
        <v>0.31180472688608379</v>
      </c>
      <c r="U1588" s="80">
        <f>VLOOKUP(D1588,'IBGE 2014'!$A$9:$I$120,3,0)/VLOOKUP(C1588+1,'IBGE 2014'!$A$9:$I$120,3,0)</f>
        <v>0.89162310837551761</v>
      </c>
      <c r="V1588" s="80">
        <f t="shared" si="372"/>
        <v>116117.06202391165</v>
      </c>
      <c r="W1588" s="80">
        <f t="shared" si="373"/>
        <v>176933.56199999998</v>
      </c>
      <c r="X1588" s="80">
        <f t="shared" si="374"/>
        <v>-60816.499976088322</v>
      </c>
      <c r="Y1588" s="120"/>
    </row>
    <row r="1589" spans="1:25">
      <c r="A1589" s="77">
        <v>1577</v>
      </c>
      <c r="B1589" s="79">
        <v>1</v>
      </c>
      <c r="C1589" s="78">
        <v>44</v>
      </c>
      <c r="D1589" s="78">
        <f t="shared" si="360"/>
        <v>70</v>
      </c>
      <c r="E1589" s="79">
        <f t="shared" si="361"/>
        <v>65</v>
      </c>
      <c r="F1589" s="79">
        <v>4</v>
      </c>
      <c r="G1589" s="79">
        <f t="shared" si="362"/>
        <v>31</v>
      </c>
      <c r="H1589" s="79">
        <f t="shared" si="363"/>
        <v>26</v>
      </c>
      <c r="I1589" s="80">
        <v>2678.28</v>
      </c>
      <c r="J1589" s="80">
        <f>'Fator aplicado no salr'!$I$33*I1589</f>
        <v>2367.6638177043988</v>
      </c>
      <c r="K1589" s="79">
        <f t="shared" si="364"/>
        <v>26</v>
      </c>
      <c r="L1589" s="92">
        <f t="shared" si="365"/>
        <v>0.21981002877725925</v>
      </c>
      <c r="M1589" s="79">
        <f t="shared" si="366"/>
        <v>70</v>
      </c>
      <c r="N1589" s="79">
        <f>VLOOKUP(D1589,'IBGE 2014'!$A$9:$I$120,3,0)/VLOOKUP(C1589,'IBGE 2014'!$A$9:$I$120,3,0)</f>
        <v>0.76654613465184984</v>
      </c>
      <c r="O1589" s="79">
        <f>VLOOKUP(D1589,'IBGE 2014'!$A$9:$I$120,6,0)</f>
        <v>9.1340168195096396</v>
      </c>
      <c r="P1589" s="80">
        <f t="shared" si="367"/>
        <v>47370.830393220414</v>
      </c>
      <c r="Q1589" s="80">
        <f t="shared" si="368"/>
        <v>194630.60759999999</v>
      </c>
      <c r="R1589" s="80">
        <f t="shared" si="369"/>
        <v>-147259.77720677957</v>
      </c>
      <c r="S1589" s="80">
        <f t="shared" si="370"/>
        <v>25</v>
      </c>
      <c r="T1589" s="80">
        <f t="shared" si="371"/>
        <v>0.23299863050389483</v>
      </c>
      <c r="U1589" s="80">
        <f>VLOOKUP(D1589,'IBGE 2014'!$A$9:$I$120,3,0)/VLOOKUP(C1589+1,'IBGE 2014'!$A$9:$I$120,3,0)</f>
        <v>0.76923238535789284</v>
      </c>
      <c r="V1589" s="80">
        <f t="shared" si="372"/>
        <v>50389.044736217642</v>
      </c>
      <c r="W1589" s="80">
        <f t="shared" si="373"/>
        <v>187144.815</v>
      </c>
      <c r="X1589" s="80">
        <f t="shared" si="374"/>
        <v>-136755.77026378235</v>
      </c>
      <c r="Y1589" s="120"/>
    </row>
    <row r="1590" spans="1:25">
      <c r="A1590" s="77">
        <v>1578</v>
      </c>
      <c r="B1590" s="79">
        <v>1</v>
      </c>
      <c r="C1590" s="78">
        <v>57</v>
      </c>
      <c r="D1590" s="78">
        <f t="shared" si="360"/>
        <v>70</v>
      </c>
      <c r="E1590" s="79">
        <f t="shared" si="361"/>
        <v>65</v>
      </c>
      <c r="F1590" s="79">
        <v>4</v>
      </c>
      <c r="G1590" s="79">
        <f t="shared" si="362"/>
        <v>31</v>
      </c>
      <c r="H1590" s="79">
        <f t="shared" si="363"/>
        <v>13</v>
      </c>
      <c r="I1590" s="80">
        <v>3165.18</v>
      </c>
      <c r="J1590" s="80">
        <f>'Fator aplicado no salr'!$I$33*I1590</f>
        <v>2798.0951067556821</v>
      </c>
      <c r="K1590" s="79">
        <f t="shared" si="364"/>
        <v>13</v>
      </c>
      <c r="L1590" s="92">
        <f t="shared" si="365"/>
        <v>0.46883902224245294</v>
      </c>
      <c r="M1590" s="79">
        <f t="shared" si="366"/>
        <v>70</v>
      </c>
      <c r="N1590" s="79">
        <f>VLOOKUP(D1590,'IBGE 2014'!$A$9:$I$120,3,0)/VLOOKUP(C1590,'IBGE 2014'!$A$9:$I$120,3,0)</f>
        <v>0.82519692570489089</v>
      </c>
      <c r="O1590" s="79">
        <f>VLOOKUP(D1590,'IBGE 2014'!$A$9:$I$120,6,0)</f>
        <v>9.1340168195096396</v>
      </c>
      <c r="P1590" s="80">
        <f t="shared" si="367"/>
        <v>128543.16359108314</v>
      </c>
      <c r="Q1590" s="80">
        <f t="shared" si="368"/>
        <v>115006.81529999999</v>
      </c>
      <c r="R1590" s="80">
        <f t="shared" si="369"/>
        <v>13536.348291083152</v>
      </c>
      <c r="S1590" s="80">
        <f t="shared" si="370"/>
        <v>12</v>
      </c>
      <c r="T1590" s="80">
        <f t="shared" si="371"/>
        <v>0.49696936357700011</v>
      </c>
      <c r="U1590" s="80">
        <f>VLOOKUP(D1590,'IBGE 2014'!$A$9:$I$120,3,0)/VLOOKUP(C1590+1,'IBGE 2014'!$A$9:$I$120,3,0)</f>
        <v>0.83272330052410848</v>
      </c>
      <c r="V1590" s="80">
        <f t="shared" si="372"/>
        <v>137498.5014579136</v>
      </c>
      <c r="W1590" s="80">
        <f t="shared" si="373"/>
        <v>106160.1372</v>
      </c>
      <c r="X1590" s="80">
        <f t="shared" si="374"/>
        <v>31338.364257913607</v>
      </c>
      <c r="Y1590" s="120"/>
    </row>
    <row r="1591" spans="1:25">
      <c r="A1591" s="77">
        <v>1579</v>
      </c>
      <c r="B1591" s="79">
        <v>1</v>
      </c>
      <c r="C1591" s="78">
        <v>48</v>
      </c>
      <c r="D1591" s="78">
        <f t="shared" si="360"/>
        <v>70</v>
      </c>
      <c r="E1591" s="79">
        <f t="shared" si="361"/>
        <v>65</v>
      </c>
      <c r="F1591" s="79">
        <v>4</v>
      </c>
      <c r="G1591" s="79">
        <f t="shared" si="362"/>
        <v>31</v>
      </c>
      <c r="H1591" s="79">
        <f t="shared" si="363"/>
        <v>22</v>
      </c>
      <c r="I1591" s="80">
        <v>3165.18</v>
      </c>
      <c r="J1591" s="80">
        <f>'Fator aplicado no salr'!$I$33*I1591</f>
        <v>2798.0951067556821</v>
      </c>
      <c r="K1591" s="79">
        <f t="shared" si="364"/>
        <v>22</v>
      </c>
      <c r="L1591" s="92">
        <f t="shared" si="365"/>
        <v>0.27750509690822689</v>
      </c>
      <c r="M1591" s="79">
        <f t="shared" si="366"/>
        <v>70</v>
      </c>
      <c r="N1591" s="79">
        <f>VLOOKUP(D1591,'IBGE 2014'!$A$9:$I$120,3,0)/VLOOKUP(C1591,'IBGE 2014'!$A$9:$I$120,3,0)</f>
        <v>0.77870096266895816</v>
      </c>
      <c r="O1591" s="79">
        <f>VLOOKUP(D1591,'IBGE 2014'!$A$9:$I$120,6,0)</f>
        <v>9.1340168195096396</v>
      </c>
      <c r="P1591" s="80">
        <f t="shared" si="367"/>
        <v>71797.49747999433</v>
      </c>
      <c r="Q1591" s="80">
        <f t="shared" si="368"/>
        <v>194626.91819999999</v>
      </c>
      <c r="R1591" s="80">
        <f t="shared" si="369"/>
        <v>-122829.42072000566</v>
      </c>
      <c r="S1591" s="80">
        <f t="shared" si="370"/>
        <v>21</v>
      </c>
      <c r="T1591" s="80">
        <f t="shared" si="371"/>
        <v>0.29415540272272056</v>
      </c>
      <c r="U1591" s="80">
        <f>VLOOKUP(D1591,'IBGE 2014'!$A$9:$I$120,3,0)/VLOOKUP(C1591+1,'IBGE 2014'!$A$9:$I$120,3,0)</f>
        <v>0.78239117386008128</v>
      </c>
      <c r="V1591" s="80">
        <f t="shared" si="372"/>
        <v>76466.00542205543</v>
      </c>
      <c r="W1591" s="80">
        <f t="shared" si="373"/>
        <v>185780.2401</v>
      </c>
      <c r="X1591" s="80">
        <f t="shared" si="374"/>
        <v>-109314.23467794457</v>
      </c>
      <c r="Y1591" s="120"/>
    </row>
    <row r="1592" spans="1:25">
      <c r="A1592" s="77">
        <v>1580</v>
      </c>
      <c r="B1592" s="79">
        <v>1</v>
      </c>
      <c r="C1592" s="78">
        <v>42</v>
      </c>
      <c r="D1592" s="78">
        <f t="shared" si="360"/>
        <v>70</v>
      </c>
      <c r="E1592" s="79">
        <f t="shared" si="361"/>
        <v>65</v>
      </c>
      <c r="F1592" s="79">
        <v>4</v>
      </c>
      <c r="G1592" s="79">
        <f t="shared" si="362"/>
        <v>31</v>
      </c>
      <c r="H1592" s="79">
        <f t="shared" si="363"/>
        <v>28</v>
      </c>
      <c r="I1592" s="80">
        <v>3165.18</v>
      </c>
      <c r="J1592" s="80">
        <f>'Fator aplicado no salr'!$I$33*I1592</f>
        <v>2798.0951067556821</v>
      </c>
      <c r="K1592" s="79">
        <f t="shared" si="364"/>
        <v>28</v>
      </c>
      <c r="L1592" s="92">
        <f t="shared" si="365"/>
        <v>0.19563014309118829</v>
      </c>
      <c r="M1592" s="79">
        <f t="shared" si="366"/>
        <v>70</v>
      </c>
      <c r="N1592" s="79">
        <f>VLOOKUP(D1592,'IBGE 2014'!$A$9:$I$120,3,0)/VLOOKUP(C1592,'IBGE 2014'!$A$9:$I$120,3,0)</f>
        <v>0.76175627933743351</v>
      </c>
      <c r="O1592" s="79">
        <f>VLOOKUP(D1592,'IBGE 2014'!$A$9:$I$120,6,0)</f>
        <v>9.1340168195096396</v>
      </c>
      <c r="P1592" s="80">
        <f t="shared" si="367"/>
        <v>49513.023449851433</v>
      </c>
      <c r="Q1592" s="80">
        <f t="shared" si="368"/>
        <v>247706.98679999998</v>
      </c>
      <c r="R1592" s="80">
        <f t="shared" si="369"/>
        <v>-198193.96335014855</v>
      </c>
      <c r="S1592" s="80">
        <f t="shared" si="370"/>
        <v>27</v>
      </c>
      <c r="T1592" s="80">
        <f t="shared" si="371"/>
        <v>0.20736795167665964</v>
      </c>
      <c r="U1592" s="80">
        <f>VLOOKUP(D1592,'IBGE 2014'!$A$9:$I$120,3,0)/VLOOKUP(C1592+1,'IBGE 2014'!$A$9:$I$120,3,0)</f>
        <v>0.764061720155367</v>
      </c>
      <c r="V1592" s="80">
        <f t="shared" si="372"/>
        <v>52642.646088978705</v>
      </c>
      <c r="W1592" s="80">
        <f t="shared" si="373"/>
        <v>238860.30869999997</v>
      </c>
      <c r="X1592" s="80">
        <f t="shared" si="374"/>
        <v>-186217.66261102125</v>
      </c>
      <c r="Y1592" s="120"/>
    </row>
    <row r="1593" spans="1:25">
      <c r="A1593" s="77">
        <v>1581</v>
      </c>
      <c r="B1593" s="79">
        <v>1</v>
      </c>
      <c r="C1593" s="78">
        <v>36</v>
      </c>
      <c r="D1593" s="78">
        <f t="shared" si="360"/>
        <v>65</v>
      </c>
      <c r="E1593" s="79">
        <f t="shared" si="361"/>
        <v>65</v>
      </c>
      <c r="F1593" s="79">
        <v>4</v>
      </c>
      <c r="G1593" s="79">
        <f t="shared" si="362"/>
        <v>31</v>
      </c>
      <c r="H1593" s="79">
        <f t="shared" si="363"/>
        <v>29</v>
      </c>
      <c r="I1593" s="80">
        <v>2142.62</v>
      </c>
      <c r="J1593" s="80">
        <f>'Fator aplicado no salr'!$I$33*I1593</f>
        <v>1894.1275180674904</v>
      </c>
      <c r="K1593" s="79">
        <f t="shared" si="364"/>
        <v>29</v>
      </c>
      <c r="L1593" s="92">
        <f t="shared" si="365"/>
        <v>0.18455673876527198</v>
      </c>
      <c r="M1593" s="79">
        <f t="shared" si="366"/>
        <v>65</v>
      </c>
      <c r="N1593" s="79">
        <f>VLOOKUP(D1593,'IBGE 2014'!$A$9:$I$120,3,0)/VLOOKUP(C1593,'IBGE 2014'!$A$9:$I$120,3,0)</f>
        <v>0.82760631522705153</v>
      </c>
      <c r="O1593" s="79">
        <f>VLOOKUP(D1593,'IBGE 2014'!$A$9:$I$120,6,0)</f>
        <v>10.361611814973374</v>
      </c>
      <c r="P1593" s="80">
        <f t="shared" si="367"/>
        <v>38970.285470184652</v>
      </c>
      <c r="Q1593" s="80">
        <f t="shared" si="368"/>
        <v>173670.06410000002</v>
      </c>
      <c r="R1593" s="80">
        <f t="shared" si="369"/>
        <v>-134699.77862981538</v>
      </c>
      <c r="S1593" s="80">
        <f t="shared" si="370"/>
        <v>28</v>
      </c>
      <c r="T1593" s="80">
        <f t="shared" si="371"/>
        <v>0.19563014309118829</v>
      </c>
      <c r="U1593" s="80">
        <f>VLOOKUP(D1593,'IBGE 2014'!$A$9:$I$120,3,0)/VLOOKUP(C1593+1,'IBGE 2014'!$A$9:$I$120,3,0)</f>
        <v>0.82938992235441167</v>
      </c>
      <c r="V1593" s="80">
        <f t="shared" si="372"/>
        <v>41397.528187373828</v>
      </c>
      <c r="W1593" s="80">
        <f t="shared" si="373"/>
        <v>167681.4412</v>
      </c>
      <c r="X1593" s="80">
        <f t="shared" si="374"/>
        <v>-126283.91301262617</v>
      </c>
      <c r="Y1593" s="120"/>
    </row>
    <row r="1594" spans="1:25">
      <c r="A1594" s="77">
        <v>1582</v>
      </c>
      <c r="B1594" s="79">
        <v>1</v>
      </c>
      <c r="C1594" s="78">
        <v>32</v>
      </c>
      <c r="D1594" s="78">
        <f t="shared" si="360"/>
        <v>63</v>
      </c>
      <c r="E1594" s="79">
        <f t="shared" si="361"/>
        <v>65</v>
      </c>
      <c r="F1594" s="79">
        <v>4</v>
      </c>
      <c r="G1594" s="79">
        <f t="shared" si="362"/>
        <v>31</v>
      </c>
      <c r="H1594" s="79">
        <f t="shared" si="363"/>
        <v>31</v>
      </c>
      <c r="I1594" s="80">
        <v>2856.82</v>
      </c>
      <c r="J1594" s="80">
        <f>'Fator aplicado no salr'!$I$33*I1594</f>
        <v>2525.4974639299403</v>
      </c>
      <c r="K1594" s="79">
        <f t="shared" si="364"/>
        <v>31</v>
      </c>
      <c r="L1594" s="92">
        <f t="shared" si="365"/>
        <v>0.16425484048173006</v>
      </c>
      <c r="M1594" s="79">
        <f t="shared" si="366"/>
        <v>63</v>
      </c>
      <c r="N1594" s="79">
        <f>VLOOKUP(D1594,'IBGE 2014'!$A$9:$I$120,3,0)/VLOOKUP(C1594,'IBGE 2014'!$A$9:$I$120,3,0)</f>
        <v>0.84538175163120222</v>
      </c>
      <c r="O1594" s="79">
        <f>VLOOKUP(D1594,'IBGE 2014'!$A$9:$I$120,6,0)</f>
        <v>10.825249101319233</v>
      </c>
      <c r="P1594" s="80">
        <f t="shared" si="367"/>
        <v>49351.372304635399</v>
      </c>
      <c r="Q1594" s="80">
        <f t="shared" si="368"/>
        <v>247529.16890000002</v>
      </c>
      <c r="R1594" s="80">
        <f t="shared" si="369"/>
        <v>-198177.79659536463</v>
      </c>
      <c r="S1594" s="80">
        <f t="shared" si="370"/>
        <v>30</v>
      </c>
      <c r="T1594" s="80">
        <f t="shared" si="371"/>
        <v>0.1741101309106339</v>
      </c>
      <c r="U1594" s="80">
        <f>VLOOKUP(D1594,'IBGE 2014'!$A$9:$I$120,3,0)/VLOOKUP(C1594+1,'IBGE 2014'!$A$9:$I$120,3,0)</f>
        <v>0.84697066536744614</v>
      </c>
      <c r="V1594" s="80">
        <f t="shared" si="372"/>
        <v>52410.777060683235</v>
      </c>
      <c r="W1594" s="80">
        <f t="shared" si="373"/>
        <v>239544.35700000002</v>
      </c>
      <c r="X1594" s="80">
        <f t="shared" si="374"/>
        <v>-187133.57993931678</v>
      </c>
      <c r="Y1594" s="120"/>
    </row>
    <row r="1595" spans="1:25">
      <c r="A1595" s="77">
        <v>1583</v>
      </c>
      <c r="B1595" s="79">
        <v>1</v>
      </c>
      <c r="C1595" s="78">
        <v>32</v>
      </c>
      <c r="D1595" s="78">
        <f t="shared" si="360"/>
        <v>63</v>
      </c>
      <c r="E1595" s="79">
        <f t="shared" si="361"/>
        <v>65</v>
      </c>
      <c r="F1595" s="79">
        <v>4</v>
      </c>
      <c r="G1595" s="79">
        <f t="shared" si="362"/>
        <v>31</v>
      </c>
      <c r="H1595" s="79">
        <f t="shared" si="363"/>
        <v>31</v>
      </c>
      <c r="I1595" s="80">
        <v>3165.18</v>
      </c>
      <c r="J1595" s="80">
        <f>'Fator aplicado no salr'!$I$33*I1595</f>
        <v>2798.0951067556821</v>
      </c>
      <c r="K1595" s="79">
        <f t="shared" si="364"/>
        <v>31</v>
      </c>
      <c r="L1595" s="92">
        <f t="shared" si="365"/>
        <v>0.16425484048173006</v>
      </c>
      <c r="M1595" s="79">
        <f t="shared" si="366"/>
        <v>63</v>
      </c>
      <c r="N1595" s="79">
        <f>VLOOKUP(D1595,'IBGE 2014'!$A$9:$I$120,3,0)/VLOOKUP(C1595,'IBGE 2014'!$A$9:$I$120,3,0)</f>
        <v>0.84538175163120222</v>
      </c>
      <c r="O1595" s="79">
        <f>VLOOKUP(D1595,'IBGE 2014'!$A$9:$I$120,6,0)</f>
        <v>10.825249101319233</v>
      </c>
      <c r="P1595" s="80">
        <f t="shared" si="367"/>
        <v>54678.270451476063</v>
      </c>
      <c r="Q1595" s="80">
        <f t="shared" si="368"/>
        <v>274247.02109999995</v>
      </c>
      <c r="R1595" s="80">
        <f t="shared" si="369"/>
        <v>-219568.75064852388</v>
      </c>
      <c r="S1595" s="80">
        <f t="shared" si="370"/>
        <v>30</v>
      </c>
      <c r="T1595" s="80">
        <f t="shared" si="371"/>
        <v>0.1741101309106339</v>
      </c>
      <c r="U1595" s="80">
        <f>VLOOKUP(D1595,'IBGE 2014'!$A$9:$I$120,3,0)/VLOOKUP(C1595+1,'IBGE 2014'!$A$9:$I$120,3,0)</f>
        <v>0.84697066536744614</v>
      </c>
      <c r="V1595" s="80">
        <f t="shared" si="372"/>
        <v>58067.901840834682</v>
      </c>
      <c r="W1595" s="80">
        <f t="shared" si="373"/>
        <v>265400.34299999999</v>
      </c>
      <c r="X1595" s="80">
        <f t="shared" si="374"/>
        <v>-207332.44115916532</v>
      </c>
      <c r="Y1595" s="120"/>
    </row>
    <row r="1596" spans="1:25">
      <c r="A1596" s="77">
        <v>1584</v>
      </c>
      <c r="B1596" s="79">
        <v>1</v>
      </c>
      <c r="C1596" s="78">
        <v>52</v>
      </c>
      <c r="D1596" s="78">
        <f t="shared" si="360"/>
        <v>70</v>
      </c>
      <c r="E1596" s="79">
        <f t="shared" si="361"/>
        <v>65</v>
      </c>
      <c r="F1596" s="79">
        <v>5</v>
      </c>
      <c r="G1596" s="79">
        <f t="shared" si="362"/>
        <v>30</v>
      </c>
      <c r="H1596" s="79">
        <f t="shared" si="363"/>
        <v>18</v>
      </c>
      <c r="I1596" s="80">
        <v>1259.28</v>
      </c>
      <c r="J1596" s="80">
        <f>'Fator aplicado no salr'!$I$33*I1596</f>
        <v>1113.2337516461291</v>
      </c>
      <c r="K1596" s="79">
        <f t="shared" si="364"/>
        <v>18</v>
      </c>
      <c r="L1596" s="92">
        <f t="shared" si="365"/>
        <v>0.35034379112920383</v>
      </c>
      <c r="M1596" s="79">
        <f t="shared" si="366"/>
        <v>70</v>
      </c>
      <c r="N1596" s="79">
        <f>VLOOKUP(D1596,'IBGE 2014'!$A$9:$I$120,3,0)/VLOOKUP(C1596,'IBGE 2014'!$A$9:$I$120,3,0)</f>
        <v>0.7953795781575006</v>
      </c>
      <c r="O1596" s="79">
        <f>VLOOKUP(D1596,'IBGE 2014'!$A$9:$I$120,6,0)</f>
        <v>9.1340168195096396</v>
      </c>
      <c r="P1596" s="80">
        <f t="shared" si="367"/>
        <v>36834.975522884022</v>
      </c>
      <c r="Q1596" s="80">
        <f t="shared" si="368"/>
        <v>63354.376800000005</v>
      </c>
      <c r="R1596" s="80">
        <f t="shared" si="369"/>
        <v>-26519.401277115983</v>
      </c>
      <c r="S1596" s="80">
        <f t="shared" si="370"/>
        <v>17</v>
      </c>
      <c r="T1596" s="80">
        <f t="shared" si="371"/>
        <v>0.37136441859695613</v>
      </c>
      <c r="U1596" s="80">
        <f>VLOOKUP(D1596,'IBGE 2014'!$A$9:$I$120,3,0)/VLOOKUP(C1596+1,'IBGE 2014'!$A$9:$I$120,3,0)</f>
        <v>0.80044023808591946</v>
      </c>
      <c r="V1596" s="80">
        <f t="shared" si="372"/>
        <v>39293.501153839199</v>
      </c>
      <c r="W1596" s="80">
        <f t="shared" si="373"/>
        <v>59834.689200000001</v>
      </c>
      <c r="X1596" s="80">
        <f t="shared" si="374"/>
        <v>-20541.188046160802</v>
      </c>
      <c r="Y1596" s="120"/>
    </row>
    <row r="1597" spans="1:25">
      <c r="A1597" s="77">
        <v>1585</v>
      </c>
      <c r="B1597" s="79">
        <v>2</v>
      </c>
      <c r="C1597" s="78">
        <v>32</v>
      </c>
      <c r="D1597" s="78">
        <f t="shared" si="360"/>
        <v>57</v>
      </c>
      <c r="E1597" s="79">
        <f t="shared" si="361"/>
        <v>60</v>
      </c>
      <c r="F1597" s="79">
        <v>5</v>
      </c>
      <c r="G1597" s="79">
        <f t="shared" si="362"/>
        <v>25</v>
      </c>
      <c r="H1597" s="79">
        <f t="shared" si="363"/>
        <v>25</v>
      </c>
      <c r="I1597" s="80">
        <v>1364.22</v>
      </c>
      <c r="J1597" s="80">
        <f>'Fator aplicado no salr'!$I$33*I1597</f>
        <v>1206.0032309499734</v>
      </c>
      <c r="K1597" s="79">
        <f t="shared" si="364"/>
        <v>25</v>
      </c>
      <c r="L1597" s="92">
        <f t="shared" si="365"/>
        <v>0.23299863050389483</v>
      </c>
      <c r="M1597" s="79">
        <f t="shared" si="366"/>
        <v>57</v>
      </c>
      <c r="N1597" s="79">
        <f>VLOOKUP(D1597,'IBGE 2014'!$A$9:$I$120,3,0)/VLOOKUP(C1597,'IBGE 2014'!$A$9:$I$120,3,0)</f>
        <v>0.90245392544357328</v>
      </c>
      <c r="O1597" s="79">
        <f>VLOOKUP(D1597,'IBGE 2014'!$A$9:$I$120,6,0)</f>
        <v>12.086645895133593</v>
      </c>
      <c r="P1597" s="80">
        <f t="shared" si="367"/>
        <v>39845.201646739974</v>
      </c>
      <c r="Q1597" s="80">
        <f t="shared" si="368"/>
        <v>95324.872499999998</v>
      </c>
      <c r="R1597" s="80">
        <f t="shared" si="369"/>
        <v>-55479.670853260024</v>
      </c>
      <c r="S1597" s="80">
        <f t="shared" si="370"/>
        <v>24</v>
      </c>
      <c r="T1597" s="80">
        <f t="shared" si="371"/>
        <v>0.24697854833412852</v>
      </c>
      <c r="U1597" s="80">
        <f>VLOOKUP(D1597,'IBGE 2014'!$A$9:$I$120,3,0)/VLOOKUP(C1597+1,'IBGE 2014'!$A$9:$I$120,3,0)</f>
        <v>0.9041501075952435</v>
      </c>
      <c r="V1597" s="80">
        <f t="shared" si="372"/>
        <v>42315.297081396639</v>
      </c>
      <c r="W1597" s="80">
        <f t="shared" si="373"/>
        <v>91511.877600000007</v>
      </c>
      <c r="X1597" s="80">
        <f t="shared" si="374"/>
        <v>-49196.580518603369</v>
      </c>
      <c r="Y1597" s="120"/>
    </row>
    <row r="1598" spans="1:25">
      <c r="A1598" s="77">
        <v>1586</v>
      </c>
      <c r="B1598" s="79">
        <v>1</v>
      </c>
      <c r="C1598" s="78">
        <v>30</v>
      </c>
      <c r="D1598" s="78">
        <f t="shared" si="360"/>
        <v>61</v>
      </c>
      <c r="E1598" s="79">
        <f t="shared" si="361"/>
        <v>65</v>
      </c>
      <c r="F1598" s="79">
        <v>4</v>
      </c>
      <c r="G1598" s="79">
        <f t="shared" si="362"/>
        <v>31</v>
      </c>
      <c r="H1598" s="79">
        <f t="shared" si="363"/>
        <v>31</v>
      </c>
      <c r="I1598" s="80">
        <v>1259.28</v>
      </c>
      <c r="J1598" s="80">
        <f>'Fator aplicado no salr'!$I$33*I1598</f>
        <v>1113.2337516461291</v>
      </c>
      <c r="K1598" s="79">
        <f t="shared" si="364"/>
        <v>31</v>
      </c>
      <c r="L1598" s="92">
        <f t="shared" si="365"/>
        <v>0.16425484048173006</v>
      </c>
      <c r="M1598" s="79">
        <f t="shared" si="366"/>
        <v>61</v>
      </c>
      <c r="N1598" s="79">
        <f>VLOOKUP(D1598,'IBGE 2014'!$A$9:$I$120,3,0)/VLOOKUP(C1598,'IBGE 2014'!$A$9:$I$120,3,0)</f>
        <v>0.86361068762795057</v>
      </c>
      <c r="O1598" s="79">
        <f>VLOOKUP(D1598,'IBGE 2014'!$A$9:$I$120,6,0)</f>
        <v>11.26894206432668</v>
      </c>
      <c r="P1598" s="80">
        <f t="shared" si="367"/>
        <v>23133.910367243505</v>
      </c>
      <c r="Q1598" s="80">
        <f t="shared" si="368"/>
        <v>109110.3156</v>
      </c>
      <c r="R1598" s="80">
        <f t="shared" si="369"/>
        <v>-85976.4052327565</v>
      </c>
      <c r="S1598" s="80">
        <f t="shared" si="370"/>
        <v>30</v>
      </c>
      <c r="T1598" s="80">
        <f t="shared" si="371"/>
        <v>0.1741101309106339</v>
      </c>
      <c r="U1598" s="80">
        <f>VLOOKUP(D1598,'IBGE 2014'!$A$9:$I$120,3,0)/VLOOKUP(C1598+1,'IBGE 2014'!$A$9:$I$120,3,0)</f>
        <v>0.86514019417807453</v>
      </c>
      <c r="V1598" s="80">
        <f t="shared" si="372"/>
        <v>24565.374831011435</v>
      </c>
      <c r="W1598" s="80">
        <f t="shared" si="373"/>
        <v>105590.62800000001</v>
      </c>
      <c r="X1598" s="80">
        <f t="shared" si="374"/>
        <v>-81025.25316898858</v>
      </c>
      <c r="Y1598" s="120"/>
    </row>
    <row r="1599" spans="1:25">
      <c r="A1599" s="77">
        <v>1587</v>
      </c>
      <c r="B1599" s="79">
        <v>1</v>
      </c>
      <c r="C1599" s="78">
        <v>40</v>
      </c>
      <c r="D1599" s="78">
        <f t="shared" si="360"/>
        <v>70</v>
      </c>
      <c r="E1599" s="79">
        <f t="shared" si="361"/>
        <v>65</v>
      </c>
      <c r="F1599" s="79">
        <v>4</v>
      </c>
      <c r="G1599" s="79">
        <f t="shared" si="362"/>
        <v>31</v>
      </c>
      <c r="H1599" s="79">
        <f t="shared" si="363"/>
        <v>30</v>
      </c>
      <c r="I1599" s="80">
        <v>1212.06</v>
      </c>
      <c r="J1599" s="80">
        <f>'Fator aplicado no salr'!$I$33*I1599</f>
        <v>1071.4901380314207</v>
      </c>
      <c r="K1599" s="79">
        <f t="shared" si="364"/>
        <v>30</v>
      </c>
      <c r="L1599" s="92">
        <f t="shared" si="365"/>
        <v>0.1741101309106339</v>
      </c>
      <c r="M1599" s="79">
        <f t="shared" si="366"/>
        <v>70</v>
      </c>
      <c r="N1599" s="79">
        <f>VLOOKUP(D1599,'IBGE 2014'!$A$9:$I$120,3,0)/VLOOKUP(C1599,'IBGE 2014'!$A$9:$I$120,3,0)</f>
        <v>0.75759036190997542</v>
      </c>
      <c r="O1599" s="79">
        <f>VLOOKUP(D1599,'IBGE 2014'!$A$9:$I$120,6,0)</f>
        <v>9.1340168195096396</v>
      </c>
      <c r="P1599" s="80">
        <f t="shared" si="367"/>
        <v>16782.313145123939</v>
      </c>
      <c r="Q1599" s="80">
        <f t="shared" si="368"/>
        <v>101631.231</v>
      </c>
      <c r="R1599" s="80">
        <f t="shared" si="369"/>
        <v>-84848.917854876054</v>
      </c>
      <c r="S1599" s="80">
        <f t="shared" si="370"/>
        <v>29</v>
      </c>
      <c r="T1599" s="80">
        <f t="shared" si="371"/>
        <v>0.18455673876527198</v>
      </c>
      <c r="U1599" s="80">
        <f>VLOOKUP(D1599,'IBGE 2014'!$A$9:$I$120,3,0)/VLOOKUP(C1599+1,'IBGE 2014'!$A$9:$I$120,3,0)</f>
        <v>0.75960609083567521</v>
      </c>
      <c r="V1599" s="80">
        <f t="shared" si="372"/>
        <v>17836.583990167444</v>
      </c>
      <c r="W1599" s="80">
        <f t="shared" si="373"/>
        <v>98243.523300000001</v>
      </c>
      <c r="X1599" s="80">
        <f t="shared" si="374"/>
        <v>-80406.939309832553</v>
      </c>
      <c r="Y1599" s="120"/>
    </row>
    <row r="1600" spans="1:25">
      <c r="A1600" s="77">
        <v>1588</v>
      </c>
      <c r="B1600" s="79">
        <v>1</v>
      </c>
      <c r="C1600" s="78">
        <v>35</v>
      </c>
      <c r="D1600" s="78">
        <f t="shared" si="360"/>
        <v>65</v>
      </c>
      <c r="E1600" s="79">
        <f t="shared" si="361"/>
        <v>65</v>
      </c>
      <c r="F1600" s="79">
        <v>4</v>
      </c>
      <c r="G1600" s="79">
        <f t="shared" si="362"/>
        <v>31</v>
      </c>
      <c r="H1600" s="79">
        <f t="shared" si="363"/>
        <v>30</v>
      </c>
      <c r="I1600" s="80">
        <v>1259.28</v>
      </c>
      <c r="J1600" s="80">
        <f>'Fator aplicado no salr'!$I$33*I1600</f>
        <v>1113.2337516461291</v>
      </c>
      <c r="K1600" s="79">
        <f t="shared" si="364"/>
        <v>30</v>
      </c>
      <c r="L1600" s="92">
        <f t="shared" si="365"/>
        <v>0.1741101309106339</v>
      </c>
      <c r="M1600" s="79">
        <f t="shared" si="366"/>
        <v>65</v>
      </c>
      <c r="N1600" s="79">
        <f>VLOOKUP(D1600,'IBGE 2014'!$A$9:$I$120,3,0)/VLOOKUP(C1600,'IBGE 2014'!$A$9:$I$120,3,0)</f>
        <v>0.82589717900171766</v>
      </c>
      <c r="O1600" s="79">
        <f>VLOOKUP(D1600,'IBGE 2014'!$A$9:$I$120,6,0)</f>
        <v>10.361611814973374</v>
      </c>
      <c r="P1600" s="80">
        <f t="shared" si="367"/>
        <v>21562.894600172072</v>
      </c>
      <c r="Q1600" s="80">
        <f t="shared" si="368"/>
        <v>105590.62800000001</v>
      </c>
      <c r="R1600" s="80">
        <f t="shared" si="369"/>
        <v>-84027.733399827936</v>
      </c>
      <c r="S1600" s="80">
        <f t="shared" si="370"/>
        <v>29</v>
      </c>
      <c r="T1600" s="80">
        <f t="shared" si="371"/>
        <v>0.18455673876527198</v>
      </c>
      <c r="U1600" s="80">
        <f>VLOOKUP(D1600,'IBGE 2014'!$A$9:$I$120,3,0)/VLOOKUP(C1600+1,'IBGE 2014'!$A$9:$I$120,3,0)</f>
        <v>0.82760631522705153</v>
      </c>
      <c r="V1600" s="80">
        <f t="shared" si="372"/>
        <v>22903.968546403063</v>
      </c>
      <c r="W1600" s="80">
        <f t="shared" si="373"/>
        <v>102070.94040000001</v>
      </c>
      <c r="X1600" s="80">
        <f t="shared" si="374"/>
        <v>-79166.971853596944</v>
      </c>
      <c r="Y1600" s="120"/>
    </row>
    <row r="1601" spans="1:25">
      <c r="A1601" s="77">
        <v>1589</v>
      </c>
      <c r="B1601" s="79">
        <v>1</v>
      </c>
      <c r="C1601" s="78">
        <v>37</v>
      </c>
      <c r="D1601" s="78">
        <f t="shared" si="360"/>
        <v>65</v>
      </c>
      <c r="E1601" s="79">
        <f t="shared" si="361"/>
        <v>65</v>
      </c>
      <c r="F1601" s="79">
        <v>4</v>
      </c>
      <c r="G1601" s="79">
        <f t="shared" si="362"/>
        <v>31</v>
      </c>
      <c r="H1601" s="79">
        <f t="shared" si="363"/>
        <v>28</v>
      </c>
      <c r="I1601" s="80">
        <v>1259.28</v>
      </c>
      <c r="J1601" s="80">
        <f>'Fator aplicado no salr'!$I$33*I1601</f>
        <v>1113.2337516461291</v>
      </c>
      <c r="K1601" s="79">
        <f t="shared" si="364"/>
        <v>28</v>
      </c>
      <c r="L1601" s="92">
        <f t="shared" si="365"/>
        <v>0.19563014309118829</v>
      </c>
      <c r="M1601" s="79">
        <f t="shared" si="366"/>
        <v>65</v>
      </c>
      <c r="N1601" s="79">
        <f>VLOOKUP(D1601,'IBGE 2014'!$A$9:$I$120,3,0)/VLOOKUP(C1601,'IBGE 2014'!$A$9:$I$120,3,0)</f>
        <v>0.82938992235441167</v>
      </c>
      <c r="O1601" s="79">
        <f>VLOOKUP(D1601,'IBGE 2014'!$A$9:$I$120,6,0)</f>
        <v>10.361611814973374</v>
      </c>
      <c r="P1601" s="80">
        <f t="shared" si="367"/>
        <v>24330.529583312069</v>
      </c>
      <c r="Q1601" s="80">
        <f t="shared" si="368"/>
        <v>98551.252800000002</v>
      </c>
      <c r="R1601" s="80">
        <f t="shared" si="369"/>
        <v>-74220.72321668794</v>
      </c>
      <c r="S1601" s="80">
        <f t="shared" si="370"/>
        <v>27</v>
      </c>
      <c r="T1601" s="80">
        <f t="shared" si="371"/>
        <v>0.20736795167665964</v>
      </c>
      <c r="U1601" s="80">
        <f>VLOOKUP(D1601,'IBGE 2014'!$A$9:$I$120,3,0)/VLOOKUP(C1601+1,'IBGE 2014'!$A$9:$I$120,3,0)</f>
        <v>0.83126079529714858</v>
      </c>
      <c r="V1601" s="80">
        <f t="shared" si="372"/>
        <v>25848.537239097604</v>
      </c>
      <c r="W1601" s="80">
        <f t="shared" si="373"/>
        <v>95031.565200000012</v>
      </c>
      <c r="X1601" s="80">
        <f t="shared" si="374"/>
        <v>-69183.0279609024</v>
      </c>
      <c r="Y1601" s="120"/>
    </row>
    <row r="1602" spans="1:25">
      <c r="A1602" s="77">
        <v>1590</v>
      </c>
      <c r="B1602" s="79">
        <v>1</v>
      </c>
      <c r="C1602" s="78">
        <v>56</v>
      </c>
      <c r="D1602" s="78">
        <f t="shared" si="360"/>
        <v>70</v>
      </c>
      <c r="E1602" s="79">
        <f t="shared" si="361"/>
        <v>65</v>
      </c>
      <c r="F1602" s="79">
        <v>4</v>
      </c>
      <c r="G1602" s="79">
        <f t="shared" si="362"/>
        <v>31</v>
      </c>
      <c r="H1602" s="79">
        <f t="shared" si="363"/>
        <v>14</v>
      </c>
      <c r="I1602" s="80">
        <v>1364.22</v>
      </c>
      <c r="J1602" s="80">
        <f>'Fator aplicado no salr'!$I$33*I1602</f>
        <v>1206.0032309499734</v>
      </c>
      <c r="K1602" s="79">
        <f t="shared" si="364"/>
        <v>14</v>
      </c>
      <c r="L1602" s="92">
        <f t="shared" si="365"/>
        <v>0.44230096437967248</v>
      </c>
      <c r="M1602" s="79">
        <f t="shared" si="366"/>
        <v>70</v>
      </c>
      <c r="N1602" s="79">
        <f>VLOOKUP(D1602,'IBGE 2014'!$A$9:$I$120,3,0)/VLOOKUP(C1602,'IBGE 2014'!$A$9:$I$120,3,0)</f>
        <v>0.81824688059570916</v>
      </c>
      <c r="O1602" s="79">
        <f>VLOOKUP(D1602,'IBGE 2014'!$A$9:$I$120,6,0)</f>
        <v>9.1340168195096396</v>
      </c>
      <c r="P1602" s="80">
        <f t="shared" si="367"/>
        <v>51826.976697696446</v>
      </c>
      <c r="Q1602" s="80">
        <f t="shared" si="368"/>
        <v>53381.928599999999</v>
      </c>
      <c r="R1602" s="80">
        <f t="shared" si="369"/>
        <v>-1554.9519023035537</v>
      </c>
      <c r="S1602" s="80">
        <f t="shared" si="370"/>
        <v>13</v>
      </c>
      <c r="T1602" s="80">
        <f t="shared" si="371"/>
        <v>0.46883902224245294</v>
      </c>
      <c r="U1602" s="80">
        <f>VLOOKUP(D1602,'IBGE 2014'!$A$9:$I$120,3,0)/VLOOKUP(C1602+1,'IBGE 2014'!$A$9:$I$120,3,0)</f>
        <v>0.82519692570489089</v>
      </c>
      <c r="V1602" s="80">
        <f t="shared" si="372"/>
        <v>55403.217079037342</v>
      </c>
      <c r="W1602" s="80">
        <f t="shared" si="373"/>
        <v>49568.933700000001</v>
      </c>
      <c r="X1602" s="80">
        <f t="shared" si="374"/>
        <v>5834.2833790373406</v>
      </c>
      <c r="Y1602" s="120"/>
    </row>
    <row r="1603" spans="1:25">
      <c r="A1603" s="77">
        <v>1591</v>
      </c>
      <c r="B1603" s="79">
        <v>1</v>
      </c>
      <c r="C1603" s="78">
        <v>35</v>
      </c>
      <c r="D1603" s="78">
        <f t="shared" si="360"/>
        <v>65</v>
      </c>
      <c r="E1603" s="79">
        <f t="shared" si="361"/>
        <v>65</v>
      </c>
      <c r="F1603" s="79">
        <v>4</v>
      </c>
      <c r="G1603" s="79">
        <f t="shared" si="362"/>
        <v>31</v>
      </c>
      <c r="H1603" s="79">
        <f t="shared" si="363"/>
        <v>30</v>
      </c>
      <c r="I1603" s="80">
        <v>1202.04</v>
      </c>
      <c r="J1603" s="80">
        <f>'Fator aplicado no salr'!$I$33*I1603</f>
        <v>1062.6322174803961</v>
      </c>
      <c r="K1603" s="79">
        <f t="shared" si="364"/>
        <v>30</v>
      </c>
      <c r="L1603" s="92">
        <f t="shared" si="365"/>
        <v>0.1741101309106339</v>
      </c>
      <c r="M1603" s="79">
        <f t="shared" si="366"/>
        <v>65</v>
      </c>
      <c r="N1603" s="79">
        <f>VLOOKUP(D1603,'IBGE 2014'!$A$9:$I$120,3,0)/VLOOKUP(C1603,'IBGE 2014'!$A$9:$I$120,3,0)</f>
        <v>0.82589717900171766</v>
      </c>
      <c r="O1603" s="79">
        <f>VLOOKUP(D1603,'IBGE 2014'!$A$9:$I$120,6,0)</f>
        <v>10.361611814973374</v>
      </c>
      <c r="P1603" s="80">
        <f t="shared" si="367"/>
        <v>20582.76302743698</v>
      </c>
      <c r="Q1603" s="80">
        <f t="shared" si="368"/>
        <v>100791.054</v>
      </c>
      <c r="R1603" s="80">
        <f t="shared" si="369"/>
        <v>-80208.290972563031</v>
      </c>
      <c r="S1603" s="80">
        <f t="shared" si="370"/>
        <v>29</v>
      </c>
      <c r="T1603" s="80">
        <f t="shared" si="371"/>
        <v>0.18455673876527198</v>
      </c>
      <c r="U1603" s="80">
        <f>VLOOKUP(D1603,'IBGE 2014'!$A$9:$I$120,3,0)/VLOOKUP(C1603+1,'IBGE 2014'!$A$9:$I$120,3,0)</f>
        <v>0.82760631522705153</v>
      </c>
      <c r="V1603" s="80">
        <f t="shared" si="372"/>
        <v>21862.879067021109</v>
      </c>
      <c r="W1603" s="80">
        <f t="shared" si="373"/>
        <v>97431.352200000008</v>
      </c>
      <c r="X1603" s="80">
        <f t="shared" si="374"/>
        <v>-75568.473132978892</v>
      </c>
      <c r="Y1603" s="120"/>
    </row>
    <row r="1604" spans="1:25">
      <c r="A1604" s="77">
        <v>1592</v>
      </c>
      <c r="B1604" s="79">
        <v>2</v>
      </c>
      <c r="C1604" s="78">
        <v>49</v>
      </c>
      <c r="D1604" s="78">
        <f t="shared" si="360"/>
        <v>70</v>
      </c>
      <c r="E1604" s="79">
        <f t="shared" si="361"/>
        <v>60</v>
      </c>
      <c r="F1604" s="79">
        <v>4</v>
      </c>
      <c r="G1604" s="79">
        <f t="shared" si="362"/>
        <v>26</v>
      </c>
      <c r="H1604" s="79">
        <f t="shared" si="363"/>
        <v>21</v>
      </c>
      <c r="I1604" s="80">
        <v>954</v>
      </c>
      <c r="J1604" s="80">
        <f>'Fator aplicado no salr'!$I$33*I1604</f>
        <v>843.35890276221915</v>
      </c>
      <c r="K1604" s="79">
        <f t="shared" si="364"/>
        <v>21</v>
      </c>
      <c r="L1604" s="92">
        <f t="shared" si="365"/>
        <v>0.29415540272272056</v>
      </c>
      <c r="M1604" s="79">
        <f t="shared" si="366"/>
        <v>70</v>
      </c>
      <c r="N1604" s="79">
        <f>VLOOKUP(D1604,'IBGE 2014'!$A$9:$I$120,3,0)/VLOOKUP(C1604,'IBGE 2014'!$A$9:$I$120,3,0)</f>
        <v>0.78239117386008128</v>
      </c>
      <c r="O1604" s="79">
        <f>VLOOKUP(D1604,'IBGE 2014'!$A$9:$I$120,6,0)</f>
        <v>9.1340168195096396</v>
      </c>
      <c r="P1604" s="80">
        <f t="shared" si="367"/>
        <v>23047.21032378597</v>
      </c>
      <c r="Q1604" s="80">
        <f t="shared" si="368"/>
        <v>55995.03</v>
      </c>
      <c r="R1604" s="80">
        <f t="shared" si="369"/>
        <v>-32947.819676214029</v>
      </c>
      <c r="S1604" s="80">
        <f t="shared" si="370"/>
        <v>20</v>
      </c>
      <c r="T1604" s="80">
        <f t="shared" si="371"/>
        <v>0.31180472688608379</v>
      </c>
      <c r="U1604" s="80">
        <f>VLOOKUP(D1604,'IBGE 2014'!$A$9:$I$120,3,0)/VLOOKUP(C1604+1,'IBGE 2014'!$A$9:$I$120,3,0)</f>
        <v>0.78638304548291271</v>
      </c>
      <c r="V1604" s="80">
        <f t="shared" si="372"/>
        <v>24554.688514926856</v>
      </c>
      <c r="W1604" s="80">
        <f t="shared" si="373"/>
        <v>53328.6</v>
      </c>
      <c r="X1604" s="80">
        <f t="shared" si="374"/>
        <v>-28773.911485073142</v>
      </c>
      <c r="Y1604" s="120"/>
    </row>
    <row r="1605" spans="1:25">
      <c r="A1605" s="77">
        <v>1593</v>
      </c>
      <c r="B1605" s="79">
        <v>1</v>
      </c>
      <c r="C1605" s="78">
        <v>66</v>
      </c>
      <c r="D1605" s="78">
        <f t="shared" si="360"/>
        <v>70</v>
      </c>
      <c r="E1605" s="79">
        <f t="shared" si="361"/>
        <v>65</v>
      </c>
      <c r="F1605" s="79">
        <v>4</v>
      </c>
      <c r="G1605" s="79">
        <f t="shared" si="362"/>
        <v>31</v>
      </c>
      <c r="H1605" s="79">
        <f t="shared" si="363"/>
        <v>4</v>
      </c>
      <c r="I1605" s="80">
        <v>1202.04</v>
      </c>
      <c r="J1605" s="80">
        <f>'Fator aplicado no salr'!$I$33*I1605</f>
        <v>1062.6322174803961</v>
      </c>
      <c r="K1605" s="79">
        <f t="shared" si="364"/>
        <v>4</v>
      </c>
      <c r="L1605" s="92">
        <f t="shared" si="365"/>
        <v>0.79209366323802022</v>
      </c>
      <c r="M1605" s="79">
        <f t="shared" si="366"/>
        <v>70</v>
      </c>
      <c r="N1605" s="79">
        <f>VLOOKUP(D1605,'IBGE 2014'!$A$9:$I$120,3,0)/VLOOKUP(C1605,'IBGE 2014'!$A$9:$I$120,3,0)</f>
        <v>0.9219560196928005</v>
      </c>
      <c r="O1605" s="79">
        <f>VLOOKUP(D1605,'IBGE 2014'!$A$9:$I$120,6,0)</f>
        <v>9.1340168195096396</v>
      </c>
      <c r="P1605" s="80">
        <f t="shared" si="367"/>
        <v>92145.659241711663</v>
      </c>
      <c r="Q1605" s="80">
        <f t="shared" si="368"/>
        <v>13438.807200000001</v>
      </c>
      <c r="R1605" s="80">
        <f t="shared" si="369"/>
        <v>78706.852041711667</v>
      </c>
      <c r="S1605" s="80">
        <f t="shared" si="370"/>
        <v>3</v>
      </c>
      <c r="T1605" s="80">
        <f t="shared" si="371"/>
        <v>0.83961928303230149</v>
      </c>
      <c r="U1605" s="80">
        <f>VLOOKUP(D1605,'IBGE 2014'!$A$9:$I$120,3,0)/VLOOKUP(C1605+1,'IBGE 2014'!$A$9:$I$120,3,0)</f>
        <v>0.9385149218678096</v>
      </c>
      <c r="V1605" s="80">
        <f t="shared" si="372"/>
        <v>99428.691604246866</v>
      </c>
      <c r="W1605" s="80">
        <f t="shared" si="373"/>
        <v>10079.1054</v>
      </c>
      <c r="X1605" s="80">
        <f t="shared" si="374"/>
        <v>89349.586204246865</v>
      </c>
      <c r="Y1605" s="120"/>
    </row>
    <row r="1606" spans="1:25">
      <c r="A1606" s="77">
        <v>1594</v>
      </c>
      <c r="B1606" s="79">
        <v>1</v>
      </c>
      <c r="C1606" s="78">
        <v>42</v>
      </c>
      <c r="D1606" s="78">
        <f t="shared" si="360"/>
        <v>70</v>
      </c>
      <c r="E1606" s="79">
        <f t="shared" si="361"/>
        <v>65</v>
      </c>
      <c r="F1606" s="79">
        <v>4</v>
      </c>
      <c r="G1606" s="79">
        <f t="shared" si="362"/>
        <v>31</v>
      </c>
      <c r="H1606" s="79">
        <f t="shared" si="363"/>
        <v>28</v>
      </c>
      <c r="I1606" s="80">
        <v>1049.4000000000001</v>
      </c>
      <c r="J1606" s="80">
        <f>'Fator aplicado no salr'!$I$33*I1606</f>
        <v>927.69479303844116</v>
      </c>
      <c r="K1606" s="79">
        <f t="shared" si="364"/>
        <v>28</v>
      </c>
      <c r="L1606" s="92">
        <f t="shared" si="365"/>
        <v>0.19563014309118829</v>
      </c>
      <c r="M1606" s="79">
        <f t="shared" si="366"/>
        <v>70</v>
      </c>
      <c r="N1606" s="79">
        <f>VLOOKUP(D1606,'IBGE 2014'!$A$9:$I$120,3,0)/VLOOKUP(C1606,'IBGE 2014'!$A$9:$I$120,3,0)</f>
        <v>0.76175627933743351</v>
      </c>
      <c r="O1606" s="79">
        <f>VLOOKUP(D1606,'IBGE 2014'!$A$9:$I$120,6,0)</f>
        <v>9.1340168195096396</v>
      </c>
      <c r="P1606" s="80">
        <f t="shared" si="367"/>
        <v>16415.801568401832</v>
      </c>
      <c r="Q1606" s="80">
        <f t="shared" si="368"/>
        <v>82126.044000000009</v>
      </c>
      <c r="R1606" s="80">
        <f t="shared" si="369"/>
        <v>-65710.242431598177</v>
      </c>
      <c r="S1606" s="80">
        <f t="shared" si="370"/>
        <v>27</v>
      </c>
      <c r="T1606" s="80">
        <f t="shared" si="371"/>
        <v>0.20736795167665964</v>
      </c>
      <c r="U1606" s="80">
        <f>VLOOKUP(D1606,'IBGE 2014'!$A$9:$I$120,3,0)/VLOOKUP(C1606+1,'IBGE 2014'!$A$9:$I$120,3,0)</f>
        <v>0.764061720155367</v>
      </c>
      <c r="V1606" s="80">
        <f t="shared" si="372"/>
        <v>17453.41269873254</v>
      </c>
      <c r="W1606" s="80">
        <f t="shared" si="373"/>
        <v>79192.971000000005</v>
      </c>
      <c r="X1606" s="80">
        <f t="shared" si="374"/>
        <v>-61739.558301267462</v>
      </c>
      <c r="Y1606" s="120"/>
    </row>
    <row r="1607" spans="1:25">
      <c r="A1607" s="77">
        <v>1595</v>
      </c>
      <c r="B1607" s="79">
        <v>1</v>
      </c>
      <c r="C1607" s="78">
        <v>43</v>
      </c>
      <c r="D1607" s="78">
        <f t="shared" si="360"/>
        <v>70</v>
      </c>
      <c r="E1607" s="79">
        <f t="shared" si="361"/>
        <v>65</v>
      </c>
      <c r="F1607" s="79">
        <v>4</v>
      </c>
      <c r="G1607" s="79">
        <f t="shared" si="362"/>
        <v>31</v>
      </c>
      <c r="H1607" s="79">
        <f t="shared" si="363"/>
        <v>27</v>
      </c>
      <c r="I1607" s="80">
        <v>1202.04</v>
      </c>
      <c r="J1607" s="80">
        <f>'Fator aplicado no salr'!$I$33*I1607</f>
        <v>1062.6322174803961</v>
      </c>
      <c r="K1607" s="79">
        <f t="shared" si="364"/>
        <v>27</v>
      </c>
      <c r="L1607" s="92">
        <f t="shared" si="365"/>
        <v>0.20736795167665964</v>
      </c>
      <c r="M1607" s="79">
        <f t="shared" si="366"/>
        <v>70</v>
      </c>
      <c r="N1607" s="79">
        <f>VLOOKUP(D1607,'IBGE 2014'!$A$9:$I$120,3,0)/VLOOKUP(C1607,'IBGE 2014'!$A$9:$I$120,3,0)</f>
        <v>0.764061720155367</v>
      </c>
      <c r="O1607" s="79">
        <f>VLOOKUP(D1607,'IBGE 2014'!$A$9:$I$120,6,0)</f>
        <v>9.1340168195096396</v>
      </c>
      <c r="P1607" s="80">
        <f t="shared" si="367"/>
        <v>19992.090909457274</v>
      </c>
      <c r="Q1607" s="80">
        <f t="shared" si="368"/>
        <v>90711.948600000003</v>
      </c>
      <c r="R1607" s="80">
        <f t="shared" si="369"/>
        <v>-70719.857690542733</v>
      </c>
      <c r="S1607" s="80">
        <f t="shared" si="370"/>
        <v>26</v>
      </c>
      <c r="T1607" s="80">
        <f t="shared" si="371"/>
        <v>0.21981002877725925</v>
      </c>
      <c r="U1607" s="80">
        <f>VLOOKUP(D1607,'IBGE 2014'!$A$9:$I$120,3,0)/VLOOKUP(C1607+1,'IBGE 2014'!$A$9:$I$120,3,0)</f>
        <v>0.76654613465184984</v>
      </c>
      <c r="V1607" s="80">
        <f t="shared" si="372"/>
        <v>21260.522785469282</v>
      </c>
      <c r="W1607" s="80">
        <f t="shared" si="373"/>
        <v>87352.246800000008</v>
      </c>
      <c r="X1607" s="80">
        <f t="shared" si="374"/>
        <v>-66091.72401453073</v>
      </c>
      <c r="Y1607" s="120"/>
    </row>
    <row r="1608" spans="1:25">
      <c r="A1608" s="77">
        <v>1596</v>
      </c>
      <c r="B1608" s="79">
        <v>2</v>
      </c>
      <c r="C1608" s="78">
        <v>30</v>
      </c>
      <c r="D1608" s="78">
        <f t="shared" si="360"/>
        <v>56</v>
      </c>
      <c r="E1608" s="79">
        <f t="shared" si="361"/>
        <v>60</v>
      </c>
      <c r="F1608" s="79">
        <v>4</v>
      </c>
      <c r="G1608" s="79">
        <f t="shared" si="362"/>
        <v>26</v>
      </c>
      <c r="H1608" s="79">
        <f t="shared" si="363"/>
        <v>26</v>
      </c>
      <c r="I1608" s="80">
        <v>1001.7</v>
      </c>
      <c r="J1608" s="80">
        <f>'Fator aplicado no salr'!$I$33*I1608</f>
        <v>885.52684790033015</v>
      </c>
      <c r="K1608" s="79">
        <f t="shared" si="364"/>
        <v>26</v>
      </c>
      <c r="L1608" s="92">
        <f t="shared" si="365"/>
        <v>0.21981002877725925</v>
      </c>
      <c r="M1608" s="79">
        <f t="shared" si="366"/>
        <v>56</v>
      </c>
      <c r="N1608" s="79">
        <f>VLOOKUP(D1608,'IBGE 2014'!$A$9:$I$120,3,0)/VLOOKUP(C1608,'IBGE 2014'!$A$9:$I$120,3,0)</f>
        <v>0.90685612188228282</v>
      </c>
      <c r="O1608" s="79">
        <f>VLOOKUP(D1608,'IBGE 2014'!$A$9:$I$120,6,0)</f>
        <v>12.276875927517381</v>
      </c>
      <c r="P1608" s="80">
        <f t="shared" si="367"/>
        <v>28172.075541710597</v>
      </c>
      <c r="Q1608" s="80">
        <f t="shared" si="368"/>
        <v>72793.53899999999</v>
      </c>
      <c r="R1608" s="80">
        <f t="shared" si="369"/>
        <v>-44621.463458289392</v>
      </c>
      <c r="S1608" s="80">
        <f t="shared" si="370"/>
        <v>25</v>
      </c>
      <c r="T1608" s="80">
        <f t="shared" si="371"/>
        <v>0.23299863050389483</v>
      </c>
      <c r="U1608" s="80">
        <f>VLOOKUP(D1608,'IBGE 2014'!$A$9:$I$120,3,0)/VLOOKUP(C1608+1,'IBGE 2014'!$A$9:$I$120,3,0)</f>
        <v>0.90846221870149746</v>
      </c>
      <c r="V1608" s="80">
        <f t="shared" si="372"/>
        <v>29915.28818360126</v>
      </c>
      <c r="W1608" s="80">
        <f t="shared" si="373"/>
        <v>69993.787499999991</v>
      </c>
      <c r="X1608" s="80">
        <f t="shared" si="374"/>
        <v>-40078.499316398731</v>
      </c>
      <c r="Y1608" s="120"/>
    </row>
    <row r="1609" spans="1:25">
      <c r="A1609" s="77">
        <v>1597</v>
      </c>
      <c r="B1609" s="79">
        <v>2</v>
      </c>
      <c r="C1609" s="78">
        <v>44</v>
      </c>
      <c r="D1609" s="78">
        <f t="shared" si="360"/>
        <v>60</v>
      </c>
      <c r="E1609" s="79">
        <f t="shared" si="361"/>
        <v>60</v>
      </c>
      <c r="F1609" s="79">
        <v>4</v>
      </c>
      <c r="G1609" s="79">
        <f t="shared" si="362"/>
        <v>26</v>
      </c>
      <c r="H1609" s="79">
        <f t="shared" si="363"/>
        <v>16</v>
      </c>
      <c r="I1609" s="80">
        <v>1373.76</v>
      </c>
      <c r="J1609" s="80">
        <f>'Fator aplicado no salr'!$I$33*I1609</f>
        <v>1214.4368199775954</v>
      </c>
      <c r="K1609" s="79">
        <f t="shared" si="364"/>
        <v>16</v>
      </c>
      <c r="L1609" s="92">
        <f t="shared" si="365"/>
        <v>0.39364628371277355</v>
      </c>
      <c r="M1609" s="79">
        <f t="shared" si="366"/>
        <v>60</v>
      </c>
      <c r="N1609" s="79">
        <f>VLOOKUP(D1609,'IBGE 2014'!$A$9:$I$120,3,0)/VLOOKUP(C1609,'IBGE 2014'!$A$9:$I$120,3,0)</f>
        <v>0.90216333477159161</v>
      </c>
      <c r="O1609" s="79">
        <f>VLOOKUP(D1609,'IBGE 2014'!$A$9:$I$120,6,0)</f>
        <v>11.482229001501651</v>
      </c>
      <c r="P1609" s="80">
        <f t="shared" si="367"/>
        <v>64377.752507104204</v>
      </c>
      <c r="Q1609" s="80">
        <f t="shared" si="368"/>
        <v>61434.547200000001</v>
      </c>
      <c r="R1609" s="80">
        <f t="shared" si="369"/>
        <v>2943.2053071042028</v>
      </c>
      <c r="S1609" s="80">
        <f t="shared" si="370"/>
        <v>15</v>
      </c>
      <c r="T1609" s="80">
        <f t="shared" si="371"/>
        <v>0.41726506073553998</v>
      </c>
      <c r="U1609" s="80">
        <f>VLOOKUP(D1609,'IBGE 2014'!$A$9:$I$120,3,0)/VLOOKUP(C1609+1,'IBGE 2014'!$A$9:$I$120,3,0)</f>
        <v>0.90532483645484907</v>
      </c>
      <c r="V1609" s="80">
        <f t="shared" si="372"/>
        <v>68479.556388816956</v>
      </c>
      <c r="W1609" s="80">
        <f t="shared" si="373"/>
        <v>57594.887999999999</v>
      </c>
      <c r="X1609" s="80">
        <f t="shared" si="374"/>
        <v>10884.668388816957</v>
      </c>
      <c r="Y1609" s="120"/>
    </row>
    <row r="1610" spans="1:25">
      <c r="A1610" s="77">
        <v>1598</v>
      </c>
      <c r="B1610" s="79">
        <v>1</v>
      </c>
      <c r="C1610" s="78">
        <v>31</v>
      </c>
      <c r="D1610" s="78">
        <f t="shared" si="360"/>
        <v>62</v>
      </c>
      <c r="E1610" s="79">
        <f t="shared" si="361"/>
        <v>65</v>
      </c>
      <c r="F1610" s="79">
        <v>4</v>
      </c>
      <c r="G1610" s="79">
        <f t="shared" si="362"/>
        <v>31</v>
      </c>
      <c r="H1610" s="79">
        <f t="shared" si="363"/>
        <v>31</v>
      </c>
      <c r="I1610" s="80">
        <v>1101.8699999999999</v>
      </c>
      <c r="J1610" s="80">
        <f>'Fator aplicado no salr'!$I$33*I1610</f>
        <v>974.07953269036295</v>
      </c>
      <c r="K1610" s="79">
        <f t="shared" si="364"/>
        <v>31</v>
      </c>
      <c r="L1610" s="92">
        <f t="shared" si="365"/>
        <v>0.16425484048173006</v>
      </c>
      <c r="M1610" s="79">
        <f t="shared" si="366"/>
        <v>62</v>
      </c>
      <c r="N1610" s="79">
        <f>VLOOKUP(D1610,'IBGE 2014'!$A$9:$I$120,3,0)/VLOOKUP(C1610,'IBGE 2014'!$A$9:$I$120,3,0)</f>
        <v>0.8548218170623384</v>
      </c>
      <c r="O1610" s="79">
        <f>VLOOKUP(D1610,'IBGE 2014'!$A$9:$I$120,6,0)</f>
        <v>11.049834511016218</v>
      </c>
      <c r="P1610" s="80">
        <f t="shared" si="367"/>
        <v>19646.596187433352</v>
      </c>
      <c r="Q1610" s="80">
        <f t="shared" si="368"/>
        <v>95471.526149999991</v>
      </c>
      <c r="R1610" s="80">
        <f t="shared" si="369"/>
        <v>-75824.929962566646</v>
      </c>
      <c r="S1610" s="80">
        <f t="shared" si="370"/>
        <v>30</v>
      </c>
      <c r="T1610" s="80">
        <f t="shared" si="371"/>
        <v>0.1741101309106339</v>
      </c>
      <c r="U1610" s="80">
        <f>VLOOKUP(D1610,'IBGE 2014'!$A$9:$I$120,3,0)/VLOOKUP(C1610+1,'IBGE 2014'!$A$9:$I$120,3,0)</f>
        <v>0.85638097121439749</v>
      </c>
      <c r="V1610" s="80">
        <f t="shared" si="372"/>
        <v>20863.376478602138</v>
      </c>
      <c r="W1610" s="80">
        <f t="shared" si="373"/>
        <v>92391.799499999994</v>
      </c>
      <c r="X1610" s="80">
        <f t="shared" si="374"/>
        <v>-71528.423021397859</v>
      </c>
      <c r="Y1610" s="120"/>
    </row>
    <row r="1611" spans="1:25">
      <c r="A1611" s="77">
        <v>1599</v>
      </c>
      <c r="B1611" s="79">
        <v>1</v>
      </c>
      <c r="C1611" s="78">
        <v>44</v>
      </c>
      <c r="D1611" s="78">
        <f t="shared" si="360"/>
        <v>70</v>
      </c>
      <c r="E1611" s="79">
        <f t="shared" si="361"/>
        <v>65</v>
      </c>
      <c r="F1611" s="79">
        <v>4</v>
      </c>
      <c r="G1611" s="79">
        <f t="shared" si="362"/>
        <v>31</v>
      </c>
      <c r="H1611" s="79">
        <f t="shared" si="363"/>
        <v>26</v>
      </c>
      <c r="I1611" s="80">
        <v>1001.7</v>
      </c>
      <c r="J1611" s="80">
        <f>'Fator aplicado no salr'!$I$33*I1611</f>
        <v>885.52684790033015</v>
      </c>
      <c r="K1611" s="79">
        <f t="shared" si="364"/>
        <v>26</v>
      </c>
      <c r="L1611" s="92">
        <f t="shared" si="365"/>
        <v>0.21981002877725925</v>
      </c>
      <c r="M1611" s="79">
        <f t="shared" si="366"/>
        <v>70</v>
      </c>
      <c r="N1611" s="79">
        <f>VLOOKUP(D1611,'IBGE 2014'!$A$9:$I$120,3,0)/VLOOKUP(C1611,'IBGE 2014'!$A$9:$I$120,3,0)</f>
        <v>0.76654613465184984</v>
      </c>
      <c r="O1611" s="79">
        <f>VLOOKUP(D1611,'IBGE 2014'!$A$9:$I$120,6,0)</f>
        <v>9.1340168195096396</v>
      </c>
      <c r="P1611" s="80">
        <f t="shared" si="367"/>
        <v>17717.1023212244</v>
      </c>
      <c r="Q1611" s="80">
        <f t="shared" si="368"/>
        <v>72793.53899999999</v>
      </c>
      <c r="R1611" s="80">
        <f t="shared" si="369"/>
        <v>-55076.436678775586</v>
      </c>
      <c r="S1611" s="80">
        <f t="shared" si="370"/>
        <v>25</v>
      </c>
      <c r="T1611" s="80">
        <f t="shared" si="371"/>
        <v>0.23299863050389483</v>
      </c>
      <c r="U1611" s="80">
        <f>VLOOKUP(D1611,'IBGE 2014'!$A$9:$I$120,3,0)/VLOOKUP(C1611+1,'IBGE 2014'!$A$9:$I$120,3,0)</f>
        <v>0.76923238535789284</v>
      </c>
      <c r="V1611" s="80">
        <f t="shared" si="372"/>
        <v>18845.940720264207</v>
      </c>
      <c r="W1611" s="80">
        <f t="shared" si="373"/>
        <v>69993.787499999991</v>
      </c>
      <c r="X1611" s="80">
        <f t="shared" si="374"/>
        <v>-51147.846779735788</v>
      </c>
      <c r="Y1611" s="120"/>
    </row>
    <row r="1612" spans="1:25">
      <c r="A1612" s="77">
        <v>1600</v>
      </c>
      <c r="B1612" s="79">
        <v>1</v>
      </c>
      <c r="C1612" s="78">
        <v>36</v>
      </c>
      <c r="D1612" s="78">
        <f t="shared" si="360"/>
        <v>65</v>
      </c>
      <c r="E1612" s="79">
        <f t="shared" si="361"/>
        <v>65</v>
      </c>
      <c r="F1612" s="79">
        <v>4</v>
      </c>
      <c r="G1612" s="79">
        <f t="shared" si="362"/>
        <v>31</v>
      </c>
      <c r="H1612" s="79">
        <f t="shared" si="363"/>
        <v>29</v>
      </c>
      <c r="I1612" s="80">
        <v>1269.77</v>
      </c>
      <c r="J1612" s="80">
        <f>'Fator aplicado no salr'!$I$33*I1612</f>
        <v>1122.5071634804854</v>
      </c>
      <c r="K1612" s="79">
        <f t="shared" si="364"/>
        <v>29</v>
      </c>
      <c r="L1612" s="92">
        <f t="shared" si="365"/>
        <v>0.18455673876527198</v>
      </c>
      <c r="M1612" s="79">
        <f t="shared" si="366"/>
        <v>65</v>
      </c>
      <c r="N1612" s="79">
        <f>VLOOKUP(D1612,'IBGE 2014'!$A$9:$I$120,3,0)/VLOOKUP(C1612,'IBGE 2014'!$A$9:$I$120,3,0)</f>
        <v>0.82760631522705153</v>
      </c>
      <c r="O1612" s="79">
        <f>VLOOKUP(D1612,'IBGE 2014'!$A$9:$I$120,6,0)</f>
        <v>10.361611814973374</v>
      </c>
      <c r="P1612" s="80">
        <f t="shared" si="367"/>
        <v>23094.76219837226</v>
      </c>
      <c r="Q1612" s="80">
        <f t="shared" si="368"/>
        <v>102921.20734999998</v>
      </c>
      <c r="R1612" s="80">
        <f t="shared" si="369"/>
        <v>-79826.445151627719</v>
      </c>
      <c r="S1612" s="80">
        <f t="shared" si="370"/>
        <v>28</v>
      </c>
      <c r="T1612" s="80">
        <f t="shared" si="371"/>
        <v>0.19563014309118829</v>
      </c>
      <c r="U1612" s="80">
        <f>VLOOKUP(D1612,'IBGE 2014'!$A$9:$I$120,3,0)/VLOOKUP(C1612+1,'IBGE 2014'!$A$9:$I$120,3,0)</f>
        <v>0.82938992235441167</v>
      </c>
      <c r="V1612" s="80">
        <f t="shared" si="372"/>
        <v>24533.206712567633</v>
      </c>
      <c r="W1612" s="80">
        <f t="shared" si="373"/>
        <v>99372.200199999992</v>
      </c>
      <c r="X1612" s="80">
        <f t="shared" si="374"/>
        <v>-74838.993487432366</v>
      </c>
      <c r="Y1612" s="120"/>
    </row>
    <row r="1613" spans="1:25">
      <c r="A1613" s="77">
        <v>1601</v>
      </c>
      <c r="B1613" s="79">
        <v>1</v>
      </c>
      <c r="C1613" s="78">
        <v>43</v>
      </c>
      <c r="D1613" s="78">
        <f t="shared" si="360"/>
        <v>70</v>
      </c>
      <c r="E1613" s="79">
        <f t="shared" si="361"/>
        <v>65</v>
      </c>
      <c r="F1613" s="79">
        <v>4</v>
      </c>
      <c r="G1613" s="79">
        <f t="shared" si="362"/>
        <v>31</v>
      </c>
      <c r="H1613" s="79">
        <f t="shared" si="363"/>
        <v>27</v>
      </c>
      <c r="I1613" s="80">
        <v>1338.48</v>
      </c>
      <c r="J1613" s="80">
        <f>'Fator aplicado no salr'!$I$33*I1613</f>
        <v>1183.248453007521</v>
      </c>
      <c r="K1613" s="79">
        <f t="shared" si="364"/>
        <v>27</v>
      </c>
      <c r="L1613" s="92">
        <f t="shared" si="365"/>
        <v>0.20736795167665964</v>
      </c>
      <c r="M1613" s="79">
        <f t="shared" si="366"/>
        <v>70</v>
      </c>
      <c r="N1613" s="79">
        <f>VLOOKUP(D1613,'IBGE 2014'!$A$9:$I$120,3,0)/VLOOKUP(C1613,'IBGE 2014'!$A$9:$I$120,3,0)</f>
        <v>0.764061720155367</v>
      </c>
      <c r="O1613" s="79">
        <f>VLOOKUP(D1613,'IBGE 2014'!$A$9:$I$120,6,0)</f>
        <v>9.1340168195096396</v>
      </c>
      <c r="P1613" s="80">
        <f t="shared" si="367"/>
        <v>22261.33393272301</v>
      </c>
      <c r="Q1613" s="80">
        <f t="shared" si="368"/>
        <v>101008.39319999999</v>
      </c>
      <c r="R1613" s="80">
        <f t="shared" si="369"/>
        <v>-78747.059267276985</v>
      </c>
      <c r="S1613" s="80">
        <f t="shared" si="370"/>
        <v>26</v>
      </c>
      <c r="T1613" s="80">
        <f t="shared" si="371"/>
        <v>0.21981002877725925</v>
      </c>
      <c r="U1613" s="80">
        <f>VLOOKUP(D1613,'IBGE 2014'!$A$9:$I$120,3,0)/VLOOKUP(C1613+1,'IBGE 2014'!$A$9:$I$120,3,0)</f>
        <v>0.76654613465184984</v>
      </c>
      <c r="V1613" s="80">
        <f t="shared" si="372"/>
        <v>23673.741753930746</v>
      </c>
      <c r="W1613" s="80">
        <f t="shared" si="373"/>
        <v>97267.3416</v>
      </c>
      <c r="X1613" s="80">
        <f t="shared" si="374"/>
        <v>-73593.59984606925</v>
      </c>
      <c r="Y1613" s="120"/>
    </row>
    <row r="1614" spans="1:25">
      <c r="A1614" s="77">
        <v>1602</v>
      </c>
      <c r="B1614" s="79">
        <v>1</v>
      </c>
      <c r="C1614" s="78">
        <v>39</v>
      </c>
      <c r="D1614" s="78">
        <f t="shared" ref="D1614:D1677" si="375">IF(IF(C1614+G1614&gt;70,70,IF(C1614+G1614&lt;E1614,IF(B1614=1,IF(C1614+G1614&lt;60,60,C1614+G1614),IF(C1614+G1614&lt;55,55,C1614+G1614)),E1614))&lt;C1614,C1614,IF(C1614+G1614&gt;70,70,IF(C1614+G1614&lt;E1614,IF(B1614=1,IF(C1614+G1614&lt;60,60,C1614+G1614),IF(C1614+G1614&lt;55,55,C1614+G1614)),E1614)))</f>
        <v>65</v>
      </c>
      <c r="E1614" s="79">
        <f t="shared" ref="E1614:E1677" si="376">IF(B1614=1,65,60)</f>
        <v>65</v>
      </c>
      <c r="F1614" s="79">
        <v>4</v>
      </c>
      <c r="G1614" s="79">
        <f t="shared" ref="G1614:G1677" si="377">IF(B1614=1,IF(35-F1614&lt;=1,1,35-F1614),IF(30-F1614&lt;=1,1,30-F1614))</f>
        <v>31</v>
      </c>
      <c r="H1614" s="79">
        <f t="shared" ref="H1614:H1677" si="378">D1614-C1614</f>
        <v>26</v>
      </c>
      <c r="I1614" s="80">
        <v>1259.28</v>
      </c>
      <c r="J1614" s="80">
        <f>'Fator aplicado no salr'!$I$33*I1614</f>
        <v>1113.2337516461291</v>
      </c>
      <c r="K1614" s="79">
        <f t="shared" ref="K1614:K1677" si="379">H1614</f>
        <v>26</v>
      </c>
      <c r="L1614" s="92">
        <f t="shared" ref="L1614:L1677" si="380">(1/(1+$F$6))^K1614</f>
        <v>0.21981002877725925</v>
      </c>
      <c r="M1614" s="79">
        <f t="shared" ref="M1614:M1677" si="381">D1614</f>
        <v>65</v>
      </c>
      <c r="N1614" s="79">
        <f>VLOOKUP(D1614,'IBGE 2014'!$A$9:$I$120,3,0)/VLOOKUP(C1614,'IBGE 2014'!$A$9:$I$120,3,0)</f>
        <v>0.83323375827918489</v>
      </c>
      <c r="O1614" s="79">
        <f>VLOOKUP(D1614,'IBGE 2014'!$A$9:$I$120,6,0)</f>
        <v>10.361611814973374</v>
      </c>
      <c r="P1614" s="80">
        <f t="shared" ref="P1614:P1677" si="382">J1614*L1614*N1614*O1614*13</f>
        <v>27464.480929089048</v>
      </c>
      <c r="Q1614" s="80">
        <f t="shared" ref="Q1614:Q1677" si="383">0.215*I1614*13*H1614+IF(J1614&gt;5839.45,0.11*(J1614-5839.45)*O1614*N1614*L1614*13,0)</f>
        <v>91511.877600000007</v>
      </c>
      <c r="R1614" s="80">
        <f t="shared" ref="R1614:R1677" si="384">P1614-Q1614</f>
        <v>-64047.396670910959</v>
      </c>
      <c r="S1614" s="80">
        <f t="shared" ref="S1614:S1677" si="385">IF(K1614=0,0,K1614-1)</f>
        <v>25</v>
      </c>
      <c r="T1614" s="80">
        <f t="shared" ref="T1614:T1677" si="386">(1/(1+$F$6))^S1614</f>
        <v>0.23299863050389483</v>
      </c>
      <c r="U1614" s="80">
        <f>VLOOKUP(D1614,'IBGE 2014'!$A$9:$I$120,3,0)/VLOOKUP(C1614+1,'IBGE 2014'!$A$9:$I$120,3,0)</f>
        <v>0.83532461266945157</v>
      </c>
      <c r="V1614" s="80">
        <f t="shared" ref="V1614:V1677" si="387">J1614*T1614*U1614*13*O1614</f>
        <v>29185.402135094795</v>
      </c>
      <c r="W1614" s="80">
        <f t="shared" ref="W1614:W1677" si="388">0.215*I1614*13*S1614+IF(J1614&gt;5839.45,0.11*(J1614-5839.45)*O1614*U1614*T1614*13,0)</f>
        <v>87992.19</v>
      </c>
      <c r="X1614" s="80">
        <f t="shared" ref="X1614:X1677" si="389">V1614-W1614</f>
        <v>-58806.787864905207</v>
      </c>
      <c r="Y1614" s="120"/>
    </row>
    <row r="1615" spans="1:25">
      <c r="A1615" s="77">
        <v>1603</v>
      </c>
      <c r="B1615" s="79">
        <v>1</v>
      </c>
      <c r="C1615" s="78">
        <v>37</v>
      </c>
      <c r="D1615" s="78">
        <f t="shared" si="375"/>
        <v>65</v>
      </c>
      <c r="E1615" s="79">
        <f t="shared" si="376"/>
        <v>65</v>
      </c>
      <c r="F1615" s="79">
        <v>4</v>
      </c>
      <c r="G1615" s="79">
        <f t="shared" si="377"/>
        <v>31</v>
      </c>
      <c r="H1615" s="79">
        <f t="shared" si="378"/>
        <v>28</v>
      </c>
      <c r="I1615" s="80">
        <v>1259.28</v>
      </c>
      <c r="J1615" s="80">
        <f>'Fator aplicado no salr'!$I$33*I1615</f>
        <v>1113.2337516461291</v>
      </c>
      <c r="K1615" s="79">
        <f t="shared" si="379"/>
        <v>28</v>
      </c>
      <c r="L1615" s="92">
        <f t="shared" si="380"/>
        <v>0.19563014309118829</v>
      </c>
      <c r="M1615" s="79">
        <f t="shared" si="381"/>
        <v>65</v>
      </c>
      <c r="N1615" s="79">
        <f>VLOOKUP(D1615,'IBGE 2014'!$A$9:$I$120,3,0)/VLOOKUP(C1615,'IBGE 2014'!$A$9:$I$120,3,0)</f>
        <v>0.82938992235441167</v>
      </c>
      <c r="O1615" s="79">
        <f>VLOOKUP(D1615,'IBGE 2014'!$A$9:$I$120,6,0)</f>
        <v>10.361611814973374</v>
      </c>
      <c r="P1615" s="80">
        <f t="shared" si="382"/>
        <v>24330.529583312069</v>
      </c>
      <c r="Q1615" s="80">
        <f t="shared" si="383"/>
        <v>98551.252800000002</v>
      </c>
      <c r="R1615" s="80">
        <f t="shared" si="384"/>
        <v>-74220.72321668794</v>
      </c>
      <c r="S1615" s="80">
        <f t="shared" si="385"/>
        <v>27</v>
      </c>
      <c r="T1615" s="80">
        <f t="shared" si="386"/>
        <v>0.20736795167665964</v>
      </c>
      <c r="U1615" s="80">
        <f>VLOOKUP(D1615,'IBGE 2014'!$A$9:$I$120,3,0)/VLOOKUP(C1615+1,'IBGE 2014'!$A$9:$I$120,3,0)</f>
        <v>0.83126079529714858</v>
      </c>
      <c r="V1615" s="80">
        <f t="shared" si="387"/>
        <v>25848.537239097604</v>
      </c>
      <c r="W1615" s="80">
        <f t="shared" si="388"/>
        <v>95031.565200000012</v>
      </c>
      <c r="X1615" s="80">
        <f t="shared" si="389"/>
        <v>-69183.0279609024</v>
      </c>
      <c r="Y1615" s="120"/>
    </row>
    <row r="1616" spans="1:25">
      <c r="A1616" s="77">
        <v>1604</v>
      </c>
      <c r="B1616" s="79">
        <v>1</v>
      </c>
      <c r="C1616" s="78">
        <v>30</v>
      </c>
      <c r="D1616" s="78">
        <f t="shared" si="375"/>
        <v>60</v>
      </c>
      <c r="E1616" s="79">
        <f t="shared" si="376"/>
        <v>65</v>
      </c>
      <c r="F1616" s="79">
        <v>5</v>
      </c>
      <c r="G1616" s="79">
        <f t="shared" si="377"/>
        <v>30</v>
      </c>
      <c r="H1616" s="79">
        <f t="shared" si="378"/>
        <v>30</v>
      </c>
      <c r="I1616" s="80">
        <v>1259.28</v>
      </c>
      <c r="J1616" s="80">
        <f>'Fator aplicado no salr'!$I$33*I1616</f>
        <v>1113.2337516461291</v>
      </c>
      <c r="K1616" s="79">
        <f t="shared" si="379"/>
        <v>30</v>
      </c>
      <c r="L1616" s="92">
        <f t="shared" si="380"/>
        <v>0.1741101309106339</v>
      </c>
      <c r="M1616" s="79">
        <f t="shared" si="381"/>
        <v>60</v>
      </c>
      <c r="N1616" s="79">
        <f>VLOOKUP(D1616,'IBGE 2014'!$A$9:$I$120,3,0)/VLOOKUP(C1616,'IBGE 2014'!$A$9:$I$120,3,0)</f>
        <v>0.87331239096249591</v>
      </c>
      <c r="O1616" s="79">
        <f>VLOOKUP(D1616,'IBGE 2014'!$A$9:$I$120,6,0)</f>
        <v>11.482229001501651</v>
      </c>
      <c r="P1616" s="80">
        <f t="shared" si="382"/>
        <v>25266.761780540928</v>
      </c>
      <c r="Q1616" s="80">
        <f t="shared" si="383"/>
        <v>105590.62800000001</v>
      </c>
      <c r="R1616" s="80">
        <f t="shared" si="384"/>
        <v>-80323.866219459087</v>
      </c>
      <c r="S1616" s="80">
        <f t="shared" si="385"/>
        <v>29</v>
      </c>
      <c r="T1616" s="80">
        <f t="shared" si="386"/>
        <v>0.18455673876527198</v>
      </c>
      <c r="U1616" s="80">
        <f>VLOOKUP(D1616,'IBGE 2014'!$A$9:$I$120,3,0)/VLOOKUP(C1616+1,'IBGE 2014'!$A$9:$I$120,3,0)</f>
        <v>0.87485907981363831</v>
      </c>
      <c r="V1616" s="80">
        <f t="shared" si="387"/>
        <v>26830.201381938663</v>
      </c>
      <c r="W1616" s="80">
        <f t="shared" si="388"/>
        <v>102070.94040000001</v>
      </c>
      <c r="X1616" s="80">
        <f t="shared" si="389"/>
        <v>-75240.739018061344</v>
      </c>
      <c r="Y1616" s="120"/>
    </row>
    <row r="1617" spans="1:25">
      <c r="A1617" s="77">
        <v>1605</v>
      </c>
      <c r="B1617" s="79">
        <v>1</v>
      </c>
      <c r="C1617" s="78">
        <v>50</v>
      </c>
      <c r="D1617" s="78">
        <f t="shared" si="375"/>
        <v>70</v>
      </c>
      <c r="E1617" s="79">
        <f t="shared" si="376"/>
        <v>65</v>
      </c>
      <c r="F1617" s="79">
        <v>4</v>
      </c>
      <c r="G1617" s="79">
        <f t="shared" si="377"/>
        <v>31</v>
      </c>
      <c r="H1617" s="79">
        <f t="shared" si="378"/>
        <v>20</v>
      </c>
      <c r="I1617" s="80">
        <v>1259.28</v>
      </c>
      <c r="J1617" s="80">
        <f>'Fator aplicado no salr'!$I$33*I1617</f>
        <v>1113.2337516461291</v>
      </c>
      <c r="K1617" s="79">
        <f t="shared" si="379"/>
        <v>20</v>
      </c>
      <c r="L1617" s="92">
        <f t="shared" si="380"/>
        <v>0.31180472688608379</v>
      </c>
      <c r="M1617" s="79">
        <f t="shared" si="381"/>
        <v>70</v>
      </c>
      <c r="N1617" s="79">
        <f>VLOOKUP(D1617,'IBGE 2014'!$A$9:$I$120,3,0)/VLOOKUP(C1617,'IBGE 2014'!$A$9:$I$120,3,0)</f>
        <v>0.78638304548291271</v>
      </c>
      <c r="O1617" s="79">
        <f>VLOOKUP(D1617,'IBGE 2014'!$A$9:$I$120,6,0)</f>
        <v>9.1340168195096396</v>
      </c>
      <c r="P1617" s="80">
        <f t="shared" si="382"/>
        <v>32412.188839703453</v>
      </c>
      <c r="Q1617" s="80">
        <f t="shared" si="383"/>
        <v>70393.752000000008</v>
      </c>
      <c r="R1617" s="80">
        <f t="shared" si="384"/>
        <v>-37981.563160296559</v>
      </c>
      <c r="S1617" s="80">
        <f t="shared" si="385"/>
        <v>19</v>
      </c>
      <c r="T1617" s="80">
        <f t="shared" si="386"/>
        <v>0.33051301049924886</v>
      </c>
      <c r="U1617" s="80">
        <f>VLOOKUP(D1617,'IBGE 2014'!$A$9:$I$120,3,0)/VLOOKUP(C1617+1,'IBGE 2014'!$A$9:$I$120,3,0)</f>
        <v>0.79070302512191992</v>
      </c>
      <c r="V1617" s="80">
        <f t="shared" si="387"/>
        <v>34545.659228546181</v>
      </c>
      <c r="W1617" s="80">
        <f t="shared" si="388"/>
        <v>66874.064400000003</v>
      </c>
      <c r="X1617" s="80">
        <f t="shared" si="389"/>
        <v>-32328.405171453822</v>
      </c>
      <c r="Y1617" s="120"/>
    </row>
    <row r="1618" spans="1:25">
      <c r="A1618" s="77">
        <v>1606</v>
      </c>
      <c r="B1618" s="79">
        <v>1</v>
      </c>
      <c r="C1618" s="78">
        <v>36</v>
      </c>
      <c r="D1618" s="78">
        <f t="shared" si="375"/>
        <v>65</v>
      </c>
      <c r="E1618" s="79">
        <f t="shared" si="376"/>
        <v>65</v>
      </c>
      <c r="F1618" s="79">
        <v>4</v>
      </c>
      <c r="G1618" s="79">
        <f t="shared" si="377"/>
        <v>31</v>
      </c>
      <c r="H1618" s="79">
        <f t="shared" si="378"/>
        <v>29</v>
      </c>
      <c r="I1618" s="80">
        <v>1259.28</v>
      </c>
      <c r="J1618" s="80">
        <f>'Fator aplicado no salr'!$I$33*I1618</f>
        <v>1113.2337516461291</v>
      </c>
      <c r="K1618" s="79">
        <f t="shared" si="379"/>
        <v>29</v>
      </c>
      <c r="L1618" s="92">
        <f t="shared" si="380"/>
        <v>0.18455673876527198</v>
      </c>
      <c r="M1618" s="79">
        <f t="shared" si="381"/>
        <v>65</v>
      </c>
      <c r="N1618" s="79">
        <f>VLOOKUP(D1618,'IBGE 2014'!$A$9:$I$120,3,0)/VLOOKUP(C1618,'IBGE 2014'!$A$9:$I$120,3,0)</f>
        <v>0.82760631522705153</v>
      </c>
      <c r="O1618" s="79">
        <f>VLOOKUP(D1618,'IBGE 2014'!$A$9:$I$120,6,0)</f>
        <v>10.361611814973374</v>
      </c>
      <c r="P1618" s="80">
        <f t="shared" si="382"/>
        <v>22903.968546403063</v>
      </c>
      <c r="Q1618" s="80">
        <f t="shared" si="383"/>
        <v>102070.94040000001</v>
      </c>
      <c r="R1618" s="80">
        <f t="shared" si="384"/>
        <v>-79166.971853596944</v>
      </c>
      <c r="S1618" s="80">
        <f t="shared" si="385"/>
        <v>28</v>
      </c>
      <c r="T1618" s="80">
        <f t="shared" si="386"/>
        <v>0.19563014309118829</v>
      </c>
      <c r="U1618" s="80">
        <f>VLOOKUP(D1618,'IBGE 2014'!$A$9:$I$120,3,0)/VLOOKUP(C1618+1,'IBGE 2014'!$A$9:$I$120,3,0)</f>
        <v>0.82938992235441167</v>
      </c>
      <c r="V1618" s="80">
        <f t="shared" si="387"/>
        <v>24330.529583312065</v>
      </c>
      <c r="W1618" s="80">
        <f t="shared" si="388"/>
        <v>98551.252800000002</v>
      </c>
      <c r="X1618" s="80">
        <f t="shared" si="389"/>
        <v>-74220.72321668794</v>
      </c>
      <c r="Y1618" s="120"/>
    </row>
    <row r="1619" spans="1:25">
      <c r="A1619" s="77">
        <v>1607</v>
      </c>
      <c r="B1619" s="79">
        <v>1</v>
      </c>
      <c r="C1619" s="78">
        <v>37</v>
      </c>
      <c r="D1619" s="78">
        <f t="shared" si="375"/>
        <v>65</v>
      </c>
      <c r="E1619" s="79">
        <f t="shared" si="376"/>
        <v>65</v>
      </c>
      <c r="F1619" s="79">
        <v>4</v>
      </c>
      <c r="G1619" s="79">
        <f t="shared" si="377"/>
        <v>31</v>
      </c>
      <c r="H1619" s="79">
        <f t="shared" si="378"/>
        <v>28</v>
      </c>
      <c r="I1619" s="80">
        <v>1202.04</v>
      </c>
      <c r="J1619" s="80">
        <f>'Fator aplicado no salr'!$I$33*I1619</f>
        <v>1062.6322174803961</v>
      </c>
      <c r="K1619" s="79">
        <f t="shared" si="379"/>
        <v>28</v>
      </c>
      <c r="L1619" s="92">
        <f t="shared" si="380"/>
        <v>0.19563014309118829</v>
      </c>
      <c r="M1619" s="79">
        <f t="shared" si="381"/>
        <v>65</v>
      </c>
      <c r="N1619" s="79">
        <f>VLOOKUP(D1619,'IBGE 2014'!$A$9:$I$120,3,0)/VLOOKUP(C1619,'IBGE 2014'!$A$9:$I$120,3,0)</f>
        <v>0.82938992235441167</v>
      </c>
      <c r="O1619" s="79">
        <f>VLOOKUP(D1619,'IBGE 2014'!$A$9:$I$120,6,0)</f>
        <v>10.361611814973374</v>
      </c>
      <c r="P1619" s="80">
        <f t="shared" si="382"/>
        <v>23224.596420434245</v>
      </c>
      <c r="Q1619" s="80">
        <f t="shared" si="383"/>
        <v>94071.650400000013</v>
      </c>
      <c r="R1619" s="80">
        <f t="shared" si="384"/>
        <v>-70847.053979565768</v>
      </c>
      <c r="S1619" s="80">
        <f t="shared" si="385"/>
        <v>27</v>
      </c>
      <c r="T1619" s="80">
        <f t="shared" si="386"/>
        <v>0.20736795167665964</v>
      </c>
      <c r="U1619" s="80">
        <f>VLOOKUP(D1619,'IBGE 2014'!$A$9:$I$120,3,0)/VLOOKUP(C1619+1,'IBGE 2014'!$A$9:$I$120,3,0)</f>
        <v>0.83126079529714858</v>
      </c>
      <c r="V1619" s="80">
        <f t="shared" si="387"/>
        <v>24673.60372822954</v>
      </c>
      <c r="W1619" s="80">
        <f t="shared" si="388"/>
        <v>90711.948600000003</v>
      </c>
      <c r="X1619" s="80">
        <f t="shared" si="389"/>
        <v>-66038.34487177046</v>
      </c>
      <c r="Y1619" s="120"/>
    </row>
    <row r="1620" spans="1:25">
      <c r="A1620" s="77">
        <v>1608</v>
      </c>
      <c r="B1620" s="79">
        <v>2</v>
      </c>
      <c r="C1620" s="78">
        <v>34</v>
      </c>
      <c r="D1620" s="78">
        <f t="shared" si="375"/>
        <v>60</v>
      </c>
      <c r="E1620" s="79">
        <f t="shared" si="376"/>
        <v>60</v>
      </c>
      <c r="F1620" s="79">
        <v>4</v>
      </c>
      <c r="G1620" s="79">
        <f t="shared" si="377"/>
        <v>26</v>
      </c>
      <c r="H1620" s="79">
        <f t="shared" si="378"/>
        <v>26</v>
      </c>
      <c r="I1620" s="80">
        <v>1144.8</v>
      </c>
      <c r="J1620" s="80">
        <f>'Fator aplicado no salr'!$I$33*I1620</f>
        <v>1012.030683314663</v>
      </c>
      <c r="K1620" s="79">
        <f t="shared" si="379"/>
        <v>26</v>
      </c>
      <c r="L1620" s="92">
        <f t="shared" si="380"/>
        <v>0.21981002877725925</v>
      </c>
      <c r="M1620" s="79">
        <f t="shared" si="381"/>
        <v>60</v>
      </c>
      <c r="N1620" s="79">
        <f>VLOOKUP(D1620,'IBGE 2014'!$A$9:$I$120,3,0)/VLOOKUP(C1620,'IBGE 2014'!$A$9:$I$120,3,0)</f>
        <v>0.87980249785610276</v>
      </c>
      <c r="O1620" s="79">
        <f>VLOOKUP(D1620,'IBGE 2014'!$A$9:$I$120,6,0)</f>
        <v>11.482229001501651</v>
      </c>
      <c r="P1620" s="80">
        <f t="shared" si="382"/>
        <v>29214.329964661236</v>
      </c>
      <c r="Q1620" s="80">
        <f t="shared" si="383"/>
        <v>83192.615999999995</v>
      </c>
      <c r="R1620" s="80">
        <f t="shared" si="384"/>
        <v>-53978.286035338759</v>
      </c>
      <c r="S1620" s="80">
        <f t="shared" si="385"/>
        <v>25</v>
      </c>
      <c r="T1620" s="80">
        <f t="shared" si="386"/>
        <v>0.23299863050389483</v>
      </c>
      <c r="U1620" s="80">
        <f>VLOOKUP(D1620,'IBGE 2014'!$A$9:$I$120,3,0)/VLOOKUP(C1620+1,'IBGE 2014'!$A$9:$I$120,3,0)</f>
        <v>0.88156029257512269</v>
      </c>
      <c r="V1620" s="80">
        <f t="shared" si="387"/>
        <v>31029.060424149768</v>
      </c>
      <c r="W1620" s="80">
        <f t="shared" si="388"/>
        <v>79992.899999999994</v>
      </c>
      <c r="X1620" s="80">
        <f t="shared" si="389"/>
        <v>-48963.83957585023</v>
      </c>
      <c r="Y1620" s="120"/>
    </row>
    <row r="1621" spans="1:25">
      <c r="A1621" s="77">
        <v>1609</v>
      </c>
      <c r="B1621" s="79">
        <v>2</v>
      </c>
      <c r="C1621" s="78">
        <v>58</v>
      </c>
      <c r="D1621" s="78">
        <f t="shared" si="375"/>
        <v>70</v>
      </c>
      <c r="E1621" s="79">
        <f t="shared" si="376"/>
        <v>60</v>
      </c>
      <c r="F1621" s="79">
        <v>5</v>
      </c>
      <c r="G1621" s="79">
        <f t="shared" si="377"/>
        <v>25</v>
      </c>
      <c r="H1621" s="79">
        <f t="shared" si="378"/>
        <v>12</v>
      </c>
      <c r="I1621" s="80">
        <v>7250.4</v>
      </c>
      <c r="J1621" s="80">
        <f>'Fator aplicado no salr'!$I$33*I1621</f>
        <v>6409.5276609928651</v>
      </c>
      <c r="K1621" s="79">
        <f t="shared" si="379"/>
        <v>12</v>
      </c>
      <c r="L1621" s="92">
        <f t="shared" si="380"/>
        <v>0.49696936357700011</v>
      </c>
      <c r="M1621" s="79">
        <f t="shared" si="381"/>
        <v>70</v>
      </c>
      <c r="N1621" s="79">
        <f>VLOOKUP(D1621,'IBGE 2014'!$A$9:$I$120,3,0)/VLOOKUP(C1621,'IBGE 2014'!$A$9:$I$120,3,0)</f>
        <v>0.83272330052410848</v>
      </c>
      <c r="O1621" s="79">
        <f>VLOOKUP(D1621,'IBGE 2014'!$A$9:$I$120,6,0)</f>
        <v>9.1340168195096396</v>
      </c>
      <c r="P1621" s="80">
        <f t="shared" si="382"/>
        <v>314964.4364524156</v>
      </c>
      <c r="Q1621" s="80">
        <f t="shared" si="383"/>
        <v>246259.91620716199</v>
      </c>
      <c r="R1621" s="80">
        <f t="shared" si="384"/>
        <v>68704.520245253603</v>
      </c>
      <c r="S1621" s="80">
        <f t="shared" si="385"/>
        <v>11</v>
      </c>
      <c r="T1621" s="80">
        <f t="shared" si="386"/>
        <v>0.52678752539162021</v>
      </c>
      <c r="U1621" s="80">
        <f>VLOOKUP(D1621,'IBGE 2014'!$A$9:$I$120,3,0)/VLOOKUP(C1621+1,'IBGE 2014'!$A$9:$I$120,3,0)</f>
        <v>0.84086532123529178</v>
      </c>
      <c r="V1621" s="80">
        <f t="shared" si="387"/>
        <v>337126.66882345843</v>
      </c>
      <c r="W1621" s="80">
        <f t="shared" si="388"/>
        <v>226211.87561920812</v>
      </c>
      <c r="X1621" s="80">
        <f t="shared" si="389"/>
        <v>110914.79320425031</v>
      </c>
      <c r="Y1621" s="120"/>
    </row>
    <row r="1622" spans="1:25">
      <c r="A1622" s="77">
        <v>1610</v>
      </c>
      <c r="B1622" s="79">
        <v>2</v>
      </c>
      <c r="C1622" s="78">
        <v>39</v>
      </c>
      <c r="D1622" s="78">
        <f t="shared" si="375"/>
        <v>60</v>
      </c>
      <c r="E1622" s="79">
        <f t="shared" si="376"/>
        <v>60</v>
      </c>
      <c r="F1622" s="79">
        <v>4</v>
      </c>
      <c r="G1622" s="79">
        <f t="shared" si="377"/>
        <v>26</v>
      </c>
      <c r="H1622" s="79">
        <f t="shared" si="378"/>
        <v>21</v>
      </c>
      <c r="I1622" s="80">
        <v>1338.48</v>
      </c>
      <c r="J1622" s="80">
        <f>'Fator aplicado no salr'!$I$33*I1622</f>
        <v>1183.248453007521</v>
      </c>
      <c r="K1622" s="79">
        <f t="shared" si="379"/>
        <v>21</v>
      </c>
      <c r="L1622" s="92">
        <f t="shared" si="380"/>
        <v>0.29415540272272056</v>
      </c>
      <c r="M1622" s="79">
        <f t="shared" si="381"/>
        <v>60</v>
      </c>
      <c r="N1622" s="79">
        <f>VLOOKUP(D1622,'IBGE 2014'!$A$9:$I$120,3,0)/VLOOKUP(C1622,'IBGE 2014'!$A$9:$I$120,3,0)</f>
        <v>0.88939133636457135</v>
      </c>
      <c r="O1622" s="79">
        <f>VLOOKUP(D1622,'IBGE 2014'!$A$9:$I$120,6,0)</f>
        <v>11.482229001501651</v>
      </c>
      <c r="P1622" s="80">
        <f t="shared" si="382"/>
        <v>46207.792987585795</v>
      </c>
      <c r="Q1622" s="80">
        <f t="shared" si="383"/>
        <v>78562.083599999998</v>
      </c>
      <c r="R1622" s="80">
        <f t="shared" si="384"/>
        <v>-32354.290612414203</v>
      </c>
      <c r="S1622" s="80">
        <f t="shared" si="385"/>
        <v>20</v>
      </c>
      <c r="T1622" s="80">
        <f t="shared" si="386"/>
        <v>0.31180472688608379</v>
      </c>
      <c r="U1622" s="80">
        <f>VLOOKUP(D1622,'IBGE 2014'!$A$9:$I$120,3,0)/VLOOKUP(C1622+1,'IBGE 2014'!$A$9:$I$120,3,0)</f>
        <v>0.89162310837551761</v>
      </c>
      <c r="V1622" s="80">
        <f t="shared" si="387"/>
        <v>49103.16796446497</v>
      </c>
      <c r="W1622" s="80">
        <f t="shared" si="388"/>
        <v>74821.031999999992</v>
      </c>
      <c r="X1622" s="80">
        <f t="shared" si="389"/>
        <v>-25717.864035535022</v>
      </c>
      <c r="Y1622" s="120"/>
    </row>
    <row r="1623" spans="1:25">
      <c r="A1623" s="77">
        <v>1611</v>
      </c>
      <c r="B1623" s="79">
        <v>2</v>
      </c>
      <c r="C1623" s="78">
        <v>36</v>
      </c>
      <c r="D1623" s="78">
        <f t="shared" si="375"/>
        <v>60</v>
      </c>
      <c r="E1623" s="79">
        <f t="shared" si="376"/>
        <v>60</v>
      </c>
      <c r="F1623" s="79">
        <v>5</v>
      </c>
      <c r="G1623" s="79">
        <f t="shared" si="377"/>
        <v>25</v>
      </c>
      <c r="H1623" s="79">
        <f t="shared" si="378"/>
        <v>24</v>
      </c>
      <c r="I1623" s="80">
        <v>1364.22</v>
      </c>
      <c r="J1623" s="80">
        <f>'Fator aplicado no salr'!$I$33*I1623</f>
        <v>1206.0032309499734</v>
      </c>
      <c r="K1623" s="79">
        <f t="shared" si="379"/>
        <v>24</v>
      </c>
      <c r="L1623" s="92">
        <f t="shared" si="380"/>
        <v>0.24697854833412852</v>
      </c>
      <c r="M1623" s="79">
        <f t="shared" si="381"/>
        <v>60</v>
      </c>
      <c r="N1623" s="79">
        <f>VLOOKUP(D1623,'IBGE 2014'!$A$9:$I$120,3,0)/VLOOKUP(C1623,'IBGE 2014'!$A$9:$I$120,3,0)</f>
        <v>0.88338461970586457</v>
      </c>
      <c r="O1623" s="79">
        <f>VLOOKUP(D1623,'IBGE 2014'!$A$9:$I$120,6,0)</f>
        <v>11.482229001501651</v>
      </c>
      <c r="P1623" s="80">
        <f t="shared" si="382"/>
        <v>39275.9858673341</v>
      </c>
      <c r="Q1623" s="80">
        <f t="shared" si="383"/>
        <v>91511.877600000007</v>
      </c>
      <c r="R1623" s="80">
        <f t="shared" si="384"/>
        <v>-52235.891732665907</v>
      </c>
      <c r="S1623" s="80">
        <f t="shared" si="385"/>
        <v>23</v>
      </c>
      <c r="T1623" s="80">
        <f t="shared" si="386"/>
        <v>0.26179726123417624</v>
      </c>
      <c r="U1623" s="80">
        <f>VLOOKUP(D1623,'IBGE 2014'!$A$9:$I$120,3,0)/VLOOKUP(C1623+1,'IBGE 2014'!$A$9:$I$120,3,0)</f>
        <v>0.88528843686496339</v>
      </c>
      <c r="V1623" s="80">
        <f t="shared" si="387"/>
        <v>41722.268964999581</v>
      </c>
      <c r="W1623" s="80">
        <f t="shared" si="388"/>
        <v>87698.882700000002</v>
      </c>
      <c r="X1623" s="80">
        <f t="shared" si="389"/>
        <v>-45976.613735000421</v>
      </c>
      <c r="Y1623" s="120"/>
    </row>
    <row r="1624" spans="1:25">
      <c r="A1624" s="77">
        <v>1612</v>
      </c>
      <c r="B1624" s="79">
        <v>1</v>
      </c>
      <c r="C1624" s="78">
        <v>37</v>
      </c>
      <c r="D1624" s="78">
        <f t="shared" si="375"/>
        <v>65</v>
      </c>
      <c r="E1624" s="79">
        <f t="shared" si="376"/>
        <v>65</v>
      </c>
      <c r="F1624" s="79">
        <v>4</v>
      </c>
      <c r="G1624" s="79">
        <f t="shared" si="377"/>
        <v>31</v>
      </c>
      <c r="H1624" s="79">
        <f t="shared" si="378"/>
        <v>28</v>
      </c>
      <c r="I1624" s="80">
        <v>954</v>
      </c>
      <c r="J1624" s="80">
        <f>'Fator aplicado no salr'!$I$33*I1624</f>
        <v>843.35890276221915</v>
      </c>
      <c r="K1624" s="79">
        <f t="shared" si="379"/>
        <v>28</v>
      </c>
      <c r="L1624" s="92">
        <f t="shared" si="380"/>
        <v>0.19563014309118829</v>
      </c>
      <c r="M1624" s="79">
        <f t="shared" si="381"/>
        <v>65</v>
      </c>
      <c r="N1624" s="79">
        <f>VLOOKUP(D1624,'IBGE 2014'!$A$9:$I$120,3,0)/VLOOKUP(C1624,'IBGE 2014'!$A$9:$I$120,3,0)</f>
        <v>0.82938992235441167</v>
      </c>
      <c r="O1624" s="79">
        <f>VLOOKUP(D1624,'IBGE 2014'!$A$9:$I$120,6,0)</f>
        <v>10.361611814973374</v>
      </c>
      <c r="P1624" s="80">
        <f t="shared" si="382"/>
        <v>18432.219381297022</v>
      </c>
      <c r="Q1624" s="80">
        <f t="shared" si="383"/>
        <v>74660.039999999994</v>
      </c>
      <c r="R1624" s="80">
        <f t="shared" si="384"/>
        <v>-56227.820618702972</v>
      </c>
      <c r="S1624" s="80">
        <f t="shared" si="385"/>
        <v>27</v>
      </c>
      <c r="T1624" s="80">
        <f t="shared" si="386"/>
        <v>0.20736795167665964</v>
      </c>
      <c r="U1624" s="80">
        <f>VLOOKUP(D1624,'IBGE 2014'!$A$9:$I$120,3,0)/VLOOKUP(C1624+1,'IBGE 2014'!$A$9:$I$120,3,0)</f>
        <v>0.83126079529714858</v>
      </c>
      <c r="V1624" s="80">
        <f t="shared" si="387"/>
        <v>19582.225181134552</v>
      </c>
      <c r="W1624" s="80">
        <f t="shared" si="388"/>
        <v>71993.61</v>
      </c>
      <c r="X1624" s="80">
        <f t="shared" si="389"/>
        <v>-52411.384818865452</v>
      </c>
      <c r="Y1624" s="120"/>
    </row>
    <row r="1625" spans="1:25">
      <c r="A1625" s="77">
        <v>1613</v>
      </c>
      <c r="B1625" s="79">
        <v>1</v>
      </c>
      <c r="C1625" s="78">
        <v>37</v>
      </c>
      <c r="D1625" s="78">
        <f t="shared" si="375"/>
        <v>65</v>
      </c>
      <c r="E1625" s="79">
        <f t="shared" si="376"/>
        <v>65</v>
      </c>
      <c r="F1625" s="79">
        <v>4</v>
      </c>
      <c r="G1625" s="79">
        <f t="shared" si="377"/>
        <v>31</v>
      </c>
      <c r="H1625" s="79">
        <f t="shared" si="378"/>
        <v>28</v>
      </c>
      <c r="I1625" s="80">
        <v>1259.28</v>
      </c>
      <c r="J1625" s="80">
        <f>'Fator aplicado no salr'!$I$33*I1625</f>
        <v>1113.2337516461291</v>
      </c>
      <c r="K1625" s="79">
        <f t="shared" si="379"/>
        <v>28</v>
      </c>
      <c r="L1625" s="92">
        <f t="shared" si="380"/>
        <v>0.19563014309118829</v>
      </c>
      <c r="M1625" s="79">
        <f t="shared" si="381"/>
        <v>65</v>
      </c>
      <c r="N1625" s="79">
        <f>VLOOKUP(D1625,'IBGE 2014'!$A$9:$I$120,3,0)/VLOOKUP(C1625,'IBGE 2014'!$A$9:$I$120,3,0)</f>
        <v>0.82938992235441167</v>
      </c>
      <c r="O1625" s="79">
        <f>VLOOKUP(D1625,'IBGE 2014'!$A$9:$I$120,6,0)</f>
        <v>10.361611814973374</v>
      </c>
      <c r="P1625" s="80">
        <f t="shared" si="382"/>
        <v>24330.529583312069</v>
      </c>
      <c r="Q1625" s="80">
        <f t="shared" si="383"/>
        <v>98551.252800000002</v>
      </c>
      <c r="R1625" s="80">
        <f t="shared" si="384"/>
        <v>-74220.72321668794</v>
      </c>
      <c r="S1625" s="80">
        <f t="shared" si="385"/>
        <v>27</v>
      </c>
      <c r="T1625" s="80">
        <f t="shared" si="386"/>
        <v>0.20736795167665964</v>
      </c>
      <c r="U1625" s="80">
        <f>VLOOKUP(D1625,'IBGE 2014'!$A$9:$I$120,3,0)/VLOOKUP(C1625+1,'IBGE 2014'!$A$9:$I$120,3,0)</f>
        <v>0.83126079529714858</v>
      </c>
      <c r="V1625" s="80">
        <f t="shared" si="387"/>
        <v>25848.537239097604</v>
      </c>
      <c r="W1625" s="80">
        <f t="shared" si="388"/>
        <v>95031.565200000012</v>
      </c>
      <c r="X1625" s="80">
        <f t="shared" si="389"/>
        <v>-69183.0279609024</v>
      </c>
      <c r="Y1625" s="120"/>
    </row>
    <row r="1626" spans="1:25">
      <c r="A1626" s="77">
        <v>1614</v>
      </c>
      <c r="B1626" s="79">
        <v>2</v>
      </c>
      <c r="C1626" s="78">
        <v>36</v>
      </c>
      <c r="D1626" s="78">
        <f t="shared" si="375"/>
        <v>60</v>
      </c>
      <c r="E1626" s="79">
        <f t="shared" si="376"/>
        <v>60</v>
      </c>
      <c r="F1626" s="79">
        <v>4</v>
      </c>
      <c r="G1626" s="79">
        <f t="shared" si="377"/>
        <v>26</v>
      </c>
      <c r="H1626" s="79">
        <f t="shared" si="378"/>
        <v>24</v>
      </c>
      <c r="I1626" s="80">
        <v>1554</v>
      </c>
      <c r="J1626" s="80">
        <f>'Fator aplicado no salr'!$I$33*I1626</f>
        <v>1373.7733070151871</v>
      </c>
      <c r="K1626" s="79">
        <f t="shared" si="379"/>
        <v>24</v>
      </c>
      <c r="L1626" s="92">
        <f t="shared" si="380"/>
        <v>0.24697854833412852</v>
      </c>
      <c r="M1626" s="79">
        <f t="shared" si="381"/>
        <v>60</v>
      </c>
      <c r="N1626" s="79">
        <f>VLOOKUP(D1626,'IBGE 2014'!$A$9:$I$120,3,0)/VLOOKUP(C1626,'IBGE 2014'!$A$9:$I$120,3,0)</f>
        <v>0.88338461970586457</v>
      </c>
      <c r="O1626" s="79">
        <f>VLOOKUP(D1626,'IBGE 2014'!$A$9:$I$120,6,0)</f>
        <v>11.482229001501651</v>
      </c>
      <c r="P1626" s="80">
        <f t="shared" si="382"/>
        <v>44739.764875047418</v>
      </c>
      <c r="Q1626" s="80">
        <f t="shared" si="383"/>
        <v>104242.32</v>
      </c>
      <c r="R1626" s="80">
        <f t="shared" si="384"/>
        <v>-59502.555124952589</v>
      </c>
      <c r="S1626" s="80">
        <f t="shared" si="385"/>
        <v>23</v>
      </c>
      <c r="T1626" s="80">
        <f t="shared" si="386"/>
        <v>0.26179726123417624</v>
      </c>
      <c r="U1626" s="80">
        <f>VLOOKUP(D1626,'IBGE 2014'!$A$9:$I$120,3,0)/VLOOKUP(C1626+1,'IBGE 2014'!$A$9:$I$120,3,0)</f>
        <v>0.88528843686496339</v>
      </c>
      <c r="V1626" s="80">
        <f t="shared" si="387"/>
        <v>47526.356431960638</v>
      </c>
      <c r="W1626" s="80">
        <f t="shared" si="388"/>
        <v>99898.890000000014</v>
      </c>
      <c r="X1626" s="80">
        <f t="shared" si="389"/>
        <v>-52372.533568039376</v>
      </c>
      <c r="Y1626" s="120"/>
    </row>
    <row r="1627" spans="1:25">
      <c r="A1627" s="77">
        <v>1615</v>
      </c>
      <c r="B1627" s="79">
        <v>1</v>
      </c>
      <c r="C1627" s="78">
        <v>34</v>
      </c>
      <c r="D1627" s="78">
        <f t="shared" si="375"/>
        <v>65</v>
      </c>
      <c r="E1627" s="79">
        <f t="shared" si="376"/>
        <v>65</v>
      </c>
      <c r="F1627" s="79">
        <v>4</v>
      </c>
      <c r="G1627" s="79">
        <f t="shared" si="377"/>
        <v>31</v>
      </c>
      <c r="H1627" s="79">
        <f t="shared" si="378"/>
        <v>31</v>
      </c>
      <c r="I1627" s="80">
        <v>954</v>
      </c>
      <c r="J1627" s="80">
        <f>'Fator aplicado no salr'!$I$33*I1627</f>
        <v>843.35890276221915</v>
      </c>
      <c r="K1627" s="79">
        <f t="shared" si="379"/>
        <v>31</v>
      </c>
      <c r="L1627" s="92">
        <f t="shared" si="380"/>
        <v>0.16425484048173006</v>
      </c>
      <c r="M1627" s="79">
        <f t="shared" si="381"/>
        <v>65</v>
      </c>
      <c r="N1627" s="79">
        <f>VLOOKUP(D1627,'IBGE 2014'!$A$9:$I$120,3,0)/VLOOKUP(C1627,'IBGE 2014'!$A$9:$I$120,3,0)</f>
        <v>0.82425037422621905</v>
      </c>
      <c r="O1627" s="79">
        <f>VLOOKUP(D1627,'IBGE 2014'!$A$9:$I$120,6,0)</f>
        <v>10.361611814973374</v>
      </c>
      <c r="P1627" s="80">
        <f t="shared" si="382"/>
        <v>15380.145140961569</v>
      </c>
      <c r="Q1627" s="80">
        <f t="shared" si="383"/>
        <v>82659.33</v>
      </c>
      <c r="R1627" s="80">
        <f t="shared" si="384"/>
        <v>-67279.184859038432</v>
      </c>
      <c r="S1627" s="80">
        <f t="shared" si="385"/>
        <v>30</v>
      </c>
      <c r="T1627" s="80">
        <f t="shared" si="386"/>
        <v>0.1741101309106339</v>
      </c>
      <c r="U1627" s="80">
        <f>VLOOKUP(D1627,'IBGE 2014'!$A$9:$I$120,3,0)/VLOOKUP(C1627+1,'IBGE 2014'!$A$9:$I$120,3,0)</f>
        <v>0.82589717900171766</v>
      </c>
      <c r="V1627" s="80">
        <f t="shared" si="387"/>
        <v>16335.526212251572</v>
      </c>
      <c r="W1627" s="80">
        <f t="shared" si="388"/>
        <v>79992.899999999994</v>
      </c>
      <c r="X1627" s="80">
        <f t="shared" si="389"/>
        <v>-63657.373787748424</v>
      </c>
      <c r="Y1627" s="120"/>
    </row>
    <row r="1628" spans="1:25">
      <c r="A1628" s="77">
        <v>1616</v>
      </c>
      <c r="B1628" s="79">
        <v>1</v>
      </c>
      <c r="C1628" s="78">
        <v>30</v>
      </c>
      <c r="D1628" s="78">
        <f t="shared" si="375"/>
        <v>60</v>
      </c>
      <c r="E1628" s="79">
        <f t="shared" si="376"/>
        <v>65</v>
      </c>
      <c r="F1628" s="79">
        <v>5</v>
      </c>
      <c r="G1628" s="79">
        <f t="shared" si="377"/>
        <v>30</v>
      </c>
      <c r="H1628" s="79">
        <f t="shared" si="378"/>
        <v>30</v>
      </c>
      <c r="I1628" s="80">
        <v>954</v>
      </c>
      <c r="J1628" s="80">
        <f>'Fator aplicado no salr'!$I$33*I1628</f>
        <v>843.35890276221915</v>
      </c>
      <c r="K1628" s="79">
        <f t="shared" si="379"/>
        <v>30</v>
      </c>
      <c r="L1628" s="92">
        <f t="shared" si="380"/>
        <v>0.1741101309106339</v>
      </c>
      <c r="M1628" s="79">
        <f t="shared" si="381"/>
        <v>60</v>
      </c>
      <c r="N1628" s="79">
        <f>VLOOKUP(D1628,'IBGE 2014'!$A$9:$I$120,3,0)/VLOOKUP(C1628,'IBGE 2014'!$A$9:$I$120,3,0)</f>
        <v>0.87331239096249591</v>
      </c>
      <c r="O1628" s="79">
        <f>VLOOKUP(D1628,'IBGE 2014'!$A$9:$I$120,6,0)</f>
        <v>11.482229001501651</v>
      </c>
      <c r="P1628" s="80">
        <f t="shared" si="382"/>
        <v>19141.486197379494</v>
      </c>
      <c r="Q1628" s="80">
        <f t="shared" si="383"/>
        <v>79992.899999999994</v>
      </c>
      <c r="R1628" s="80">
        <f t="shared" si="384"/>
        <v>-60851.413802620504</v>
      </c>
      <c r="S1628" s="80">
        <f t="shared" si="385"/>
        <v>29</v>
      </c>
      <c r="T1628" s="80">
        <f t="shared" si="386"/>
        <v>0.18455673876527198</v>
      </c>
      <c r="U1628" s="80">
        <f>VLOOKUP(D1628,'IBGE 2014'!$A$9:$I$120,3,0)/VLOOKUP(C1628+1,'IBGE 2014'!$A$9:$I$120,3,0)</f>
        <v>0.87485907981363831</v>
      </c>
      <c r="V1628" s="80">
        <f t="shared" si="387"/>
        <v>20325.910137832325</v>
      </c>
      <c r="W1628" s="80">
        <f t="shared" si="388"/>
        <v>77326.47</v>
      </c>
      <c r="X1628" s="80">
        <f t="shared" si="389"/>
        <v>-57000.559862167676</v>
      </c>
      <c r="Y1628" s="120"/>
    </row>
    <row r="1629" spans="1:25">
      <c r="A1629" s="77">
        <v>1617</v>
      </c>
      <c r="B1629" s="79">
        <v>1</v>
      </c>
      <c r="C1629" s="78">
        <v>42</v>
      </c>
      <c r="D1629" s="78">
        <f t="shared" si="375"/>
        <v>70</v>
      </c>
      <c r="E1629" s="79">
        <f t="shared" si="376"/>
        <v>65</v>
      </c>
      <c r="F1629" s="79">
        <v>4</v>
      </c>
      <c r="G1629" s="79">
        <f t="shared" si="377"/>
        <v>31</v>
      </c>
      <c r="H1629" s="79">
        <f t="shared" si="378"/>
        <v>28</v>
      </c>
      <c r="I1629" s="80">
        <v>3165.18</v>
      </c>
      <c r="J1629" s="80">
        <f>'Fator aplicado no salr'!$I$33*I1629</f>
        <v>2798.0951067556821</v>
      </c>
      <c r="K1629" s="79">
        <f t="shared" si="379"/>
        <v>28</v>
      </c>
      <c r="L1629" s="92">
        <f t="shared" si="380"/>
        <v>0.19563014309118829</v>
      </c>
      <c r="M1629" s="79">
        <f t="shared" si="381"/>
        <v>70</v>
      </c>
      <c r="N1629" s="79">
        <f>VLOOKUP(D1629,'IBGE 2014'!$A$9:$I$120,3,0)/VLOOKUP(C1629,'IBGE 2014'!$A$9:$I$120,3,0)</f>
        <v>0.76175627933743351</v>
      </c>
      <c r="O1629" s="79">
        <f>VLOOKUP(D1629,'IBGE 2014'!$A$9:$I$120,6,0)</f>
        <v>9.1340168195096396</v>
      </c>
      <c r="P1629" s="80">
        <f t="shared" si="382"/>
        <v>49513.023449851433</v>
      </c>
      <c r="Q1629" s="80">
        <f t="shared" si="383"/>
        <v>247706.98679999998</v>
      </c>
      <c r="R1629" s="80">
        <f t="shared" si="384"/>
        <v>-198193.96335014855</v>
      </c>
      <c r="S1629" s="80">
        <f t="shared" si="385"/>
        <v>27</v>
      </c>
      <c r="T1629" s="80">
        <f t="shared" si="386"/>
        <v>0.20736795167665964</v>
      </c>
      <c r="U1629" s="80">
        <f>VLOOKUP(D1629,'IBGE 2014'!$A$9:$I$120,3,0)/VLOOKUP(C1629+1,'IBGE 2014'!$A$9:$I$120,3,0)</f>
        <v>0.764061720155367</v>
      </c>
      <c r="V1629" s="80">
        <f t="shared" si="387"/>
        <v>52642.646088978705</v>
      </c>
      <c r="W1629" s="80">
        <f t="shared" si="388"/>
        <v>238860.30869999997</v>
      </c>
      <c r="X1629" s="80">
        <f t="shared" si="389"/>
        <v>-186217.66261102125</v>
      </c>
      <c r="Y1629" s="120"/>
    </row>
    <row r="1630" spans="1:25">
      <c r="A1630" s="77">
        <v>1618</v>
      </c>
      <c r="B1630" s="79">
        <v>1</v>
      </c>
      <c r="C1630" s="78">
        <v>26</v>
      </c>
      <c r="D1630" s="78">
        <f t="shared" si="375"/>
        <v>60</v>
      </c>
      <c r="E1630" s="79">
        <f t="shared" si="376"/>
        <v>65</v>
      </c>
      <c r="F1630" s="79">
        <v>4</v>
      </c>
      <c r="G1630" s="79">
        <f t="shared" si="377"/>
        <v>31</v>
      </c>
      <c r="H1630" s="79">
        <f t="shared" si="378"/>
        <v>34</v>
      </c>
      <c r="I1630" s="80">
        <v>954</v>
      </c>
      <c r="J1630" s="80">
        <f>'Fator aplicado no salr'!$I$33*I1630</f>
        <v>843.35890276221915</v>
      </c>
      <c r="K1630" s="79">
        <f t="shared" si="379"/>
        <v>34</v>
      </c>
      <c r="L1630" s="92">
        <f t="shared" si="380"/>
        <v>0.13791153139985526</v>
      </c>
      <c r="M1630" s="79">
        <f t="shared" si="381"/>
        <v>60</v>
      </c>
      <c r="N1630" s="79">
        <f>VLOOKUP(D1630,'IBGE 2014'!$A$9:$I$120,3,0)/VLOOKUP(C1630,'IBGE 2014'!$A$9:$I$120,3,0)</f>
        <v>0.86751481168283207</v>
      </c>
      <c r="O1630" s="79">
        <f>VLOOKUP(D1630,'IBGE 2014'!$A$9:$I$120,6,0)</f>
        <v>11.482229001501651</v>
      </c>
      <c r="P1630" s="80">
        <f t="shared" si="382"/>
        <v>15061.19633235264</v>
      </c>
      <c r="Q1630" s="80">
        <f t="shared" si="383"/>
        <v>90658.62</v>
      </c>
      <c r="R1630" s="80">
        <f t="shared" si="384"/>
        <v>-75597.423667647352</v>
      </c>
      <c r="S1630" s="80">
        <f t="shared" si="385"/>
        <v>33</v>
      </c>
      <c r="T1630" s="80">
        <f t="shared" si="386"/>
        <v>0.14618622328384659</v>
      </c>
      <c r="U1630" s="80">
        <f>VLOOKUP(D1630,'IBGE 2014'!$A$9:$I$120,3,0)/VLOOKUP(C1630+1,'IBGE 2014'!$A$9:$I$120,3,0)</f>
        <v>0.86893333970392839</v>
      </c>
      <c r="V1630" s="80">
        <f t="shared" si="387"/>
        <v>15990.973272073683</v>
      </c>
      <c r="W1630" s="80">
        <f t="shared" si="388"/>
        <v>87992.189999999988</v>
      </c>
      <c r="X1630" s="80">
        <f t="shared" si="389"/>
        <v>-72001.216727926309</v>
      </c>
      <c r="Y1630" s="120"/>
    </row>
    <row r="1631" spans="1:25">
      <c r="A1631" s="77">
        <v>1619</v>
      </c>
      <c r="B1631" s="79">
        <v>1</v>
      </c>
      <c r="C1631" s="78">
        <v>35</v>
      </c>
      <c r="D1631" s="78">
        <f t="shared" si="375"/>
        <v>65</v>
      </c>
      <c r="E1631" s="79">
        <f t="shared" si="376"/>
        <v>65</v>
      </c>
      <c r="F1631" s="79">
        <v>4</v>
      </c>
      <c r="G1631" s="79">
        <f t="shared" si="377"/>
        <v>31</v>
      </c>
      <c r="H1631" s="79">
        <f t="shared" si="378"/>
        <v>30</v>
      </c>
      <c r="I1631" s="80">
        <v>11257.2</v>
      </c>
      <c r="J1631" s="80">
        <f>'Fator aplicado no salr'!$I$33*I1631</f>
        <v>9951.6350525941871</v>
      </c>
      <c r="K1631" s="79">
        <f t="shared" si="379"/>
        <v>30</v>
      </c>
      <c r="L1631" s="92">
        <f t="shared" si="380"/>
        <v>0.1741101309106339</v>
      </c>
      <c r="M1631" s="79">
        <f t="shared" si="381"/>
        <v>65</v>
      </c>
      <c r="N1631" s="79">
        <f>VLOOKUP(D1631,'IBGE 2014'!$A$9:$I$120,3,0)/VLOOKUP(C1631,'IBGE 2014'!$A$9:$I$120,3,0)</f>
        <v>0.82589717900171766</v>
      </c>
      <c r="O1631" s="79">
        <f>VLOOKUP(D1631,'IBGE 2014'!$A$9:$I$120,6,0)</f>
        <v>10.361611814973374</v>
      </c>
      <c r="P1631" s="80">
        <f t="shared" si="382"/>
        <v>192759.20930456856</v>
      </c>
      <c r="Q1631" s="80">
        <f t="shared" si="383"/>
        <v>952677.87261858198</v>
      </c>
      <c r="R1631" s="80">
        <f t="shared" si="384"/>
        <v>-759918.66331401339</v>
      </c>
      <c r="S1631" s="80">
        <f t="shared" si="385"/>
        <v>29</v>
      </c>
      <c r="T1631" s="80">
        <f t="shared" si="386"/>
        <v>0.18455673876527198</v>
      </c>
      <c r="U1631" s="80">
        <f>VLOOKUP(D1631,'IBGE 2014'!$A$9:$I$120,3,0)/VLOOKUP(C1631+1,'IBGE 2014'!$A$9:$I$120,3,0)</f>
        <v>0.82760631522705153</v>
      </c>
      <c r="V1631" s="80">
        <f t="shared" si="387"/>
        <v>204747.59761178499</v>
      </c>
      <c r="W1631" s="80">
        <f t="shared" si="388"/>
        <v>921758.91729812766</v>
      </c>
      <c r="X1631" s="80">
        <f t="shared" si="389"/>
        <v>-717011.31968634273</v>
      </c>
      <c r="Y1631" s="120"/>
    </row>
    <row r="1632" spans="1:25">
      <c r="A1632" s="77">
        <v>1620</v>
      </c>
      <c r="B1632" s="79">
        <v>2</v>
      </c>
      <c r="C1632" s="78">
        <v>47</v>
      </c>
      <c r="D1632" s="78">
        <f t="shared" si="375"/>
        <v>70</v>
      </c>
      <c r="E1632" s="79">
        <f t="shared" si="376"/>
        <v>60</v>
      </c>
      <c r="F1632" s="79">
        <v>4</v>
      </c>
      <c r="G1632" s="79">
        <f t="shared" si="377"/>
        <v>26</v>
      </c>
      <c r="H1632" s="79">
        <f t="shared" si="378"/>
        <v>23</v>
      </c>
      <c r="I1632" s="80">
        <v>954</v>
      </c>
      <c r="J1632" s="80">
        <f>'Fator aplicado no salr'!$I$33*I1632</f>
        <v>843.35890276221915</v>
      </c>
      <c r="K1632" s="79">
        <f t="shared" si="379"/>
        <v>23</v>
      </c>
      <c r="L1632" s="92">
        <f t="shared" si="380"/>
        <v>0.26179726123417624</v>
      </c>
      <c r="M1632" s="79">
        <f t="shared" si="381"/>
        <v>70</v>
      </c>
      <c r="N1632" s="79">
        <f>VLOOKUP(D1632,'IBGE 2014'!$A$9:$I$120,3,0)/VLOOKUP(C1632,'IBGE 2014'!$A$9:$I$120,3,0)</f>
        <v>0.77529075218081067</v>
      </c>
      <c r="O1632" s="79">
        <f>VLOOKUP(D1632,'IBGE 2014'!$A$9:$I$120,6,0)</f>
        <v>9.1340168195096396</v>
      </c>
      <c r="P1632" s="80">
        <f t="shared" si="382"/>
        <v>20325.783514719347</v>
      </c>
      <c r="Q1632" s="80">
        <f t="shared" si="383"/>
        <v>61327.89</v>
      </c>
      <c r="R1632" s="80">
        <f t="shared" si="384"/>
        <v>-41002.106485280652</v>
      </c>
      <c r="S1632" s="80">
        <f t="shared" si="385"/>
        <v>22</v>
      </c>
      <c r="T1632" s="80">
        <f t="shared" si="386"/>
        <v>0.27750509690822689</v>
      </c>
      <c r="U1632" s="80">
        <f>VLOOKUP(D1632,'IBGE 2014'!$A$9:$I$120,3,0)/VLOOKUP(C1632+1,'IBGE 2014'!$A$9:$I$120,3,0)</f>
        <v>0.77870096266895816</v>
      </c>
      <c r="V1632" s="80">
        <f t="shared" si="387"/>
        <v>21640.1002773664</v>
      </c>
      <c r="W1632" s="80">
        <f t="shared" si="388"/>
        <v>58661.46</v>
      </c>
      <c r="X1632" s="80">
        <f t="shared" si="389"/>
        <v>-37021.359722633599</v>
      </c>
      <c r="Y1632" s="120"/>
    </row>
    <row r="1633" spans="1:25">
      <c r="A1633" s="77">
        <v>1621</v>
      </c>
      <c r="B1633" s="79">
        <v>1</v>
      </c>
      <c r="C1633" s="78">
        <v>46</v>
      </c>
      <c r="D1633" s="78">
        <f t="shared" si="375"/>
        <v>70</v>
      </c>
      <c r="E1633" s="79">
        <f t="shared" si="376"/>
        <v>65</v>
      </c>
      <c r="F1633" s="79">
        <v>4</v>
      </c>
      <c r="G1633" s="79">
        <f t="shared" si="377"/>
        <v>31</v>
      </c>
      <c r="H1633" s="79">
        <f t="shared" si="378"/>
        <v>24</v>
      </c>
      <c r="I1633" s="80">
        <v>954</v>
      </c>
      <c r="J1633" s="80">
        <f>'Fator aplicado no salr'!$I$33*I1633</f>
        <v>843.35890276221915</v>
      </c>
      <c r="K1633" s="79">
        <f t="shared" si="379"/>
        <v>24</v>
      </c>
      <c r="L1633" s="92">
        <f t="shared" si="380"/>
        <v>0.24697854833412852</v>
      </c>
      <c r="M1633" s="79">
        <f t="shared" si="381"/>
        <v>70</v>
      </c>
      <c r="N1633" s="79">
        <f>VLOOKUP(D1633,'IBGE 2014'!$A$9:$I$120,3,0)/VLOOKUP(C1633,'IBGE 2014'!$A$9:$I$120,3,0)</f>
        <v>0.77214104728714072</v>
      </c>
      <c r="O1633" s="79">
        <f>VLOOKUP(D1633,'IBGE 2014'!$A$9:$I$120,6,0)</f>
        <v>9.1340168195096396</v>
      </c>
      <c r="P1633" s="80">
        <f t="shared" si="382"/>
        <v>19097.365810328152</v>
      </c>
      <c r="Q1633" s="80">
        <f t="shared" si="383"/>
        <v>63994.319999999992</v>
      </c>
      <c r="R1633" s="80">
        <f t="shared" si="384"/>
        <v>-44896.954189671844</v>
      </c>
      <c r="S1633" s="80">
        <f t="shared" si="385"/>
        <v>23</v>
      </c>
      <c r="T1633" s="80">
        <f t="shared" si="386"/>
        <v>0.26179726123417624</v>
      </c>
      <c r="U1633" s="80">
        <f>VLOOKUP(D1633,'IBGE 2014'!$A$9:$I$120,3,0)/VLOOKUP(C1633+1,'IBGE 2014'!$A$9:$I$120,3,0)</f>
        <v>0.77529075218081067</v>
      </c>
      <c r="V1633" s="80">
        <f t="shared" si="387"/>
        <v>20325.783514719344</v>
      </c>
      <c r="W1633" s="80">
        <f t="shared" si="388"/>
        <v>61327.89</v>
      </c>
      <c r="X1633" s="80">
        <f t="shared" si="389"/>
        <v>-41002.106485280659</v>
      </c>
      <c r="Y1633" s="120"/>
    </row>
    <row r="1634" spans="1:25">
      <c r="A1634" s="77">
        <v>1622</v>
      </c>
      <c r="B1634" s="79">
        <v>2</v>
      </c>
      <c r="C1634" s="78">
        <v>32</v>
      </c>
      <c r="D1634" s="78">
        <f t="shared" si="375"/>
        <v>58</v>
      </c>
      <c r="E1634" s="79">
        <f t="shared" si="376"/>
        <v>60</v>
      </c>
      <c r="F1634" s="79">
        <v>4</v>
      </c>
      <c r="G1634" s="79">
        <f t="shared" si="377"/>
        <v>26</v>
      </c>
      <c r="H1634" s="79">
        <f t="shared" si="378"/>
        <v>26</v>
      </c>
      <c r="I1634" s="80">
        <v>4220.24</v>
      </c>
      <c r="J1634" s="80">
        <f>'Fator aplicado no salr'!$I$33*I1634</f>
        <v>3730.7934756742425</v>
      </c>
      <c r="K1634" s="79">
        <f t="shared" si="379"/>
        <v>26</v>
      </c>
      <c r="L1634" s="92">
        <f t="shared" si="380"/>
        <v>0.21981002877725925</v>
      </c>
      <c r="M1634" s="79">
        <f t="shared" si="381"/>
        <v>58</v>
      </c>
      <c r="N1634" s="79">
        <f>VLOOKUP(D1634,'IBGE 2014'!$A$9:$I$120,3,0)/VLOOKUP(C1634,'IBGE 2014'!$A$9:$I$120,3,0)</f>
        <v>0.8942973066775467</v>
      </c>
      <c r="O1634" s="79">
        <f>VLOOKUP(D1634,'IBGE 2014'!$A$9:$I$120,6,0)</f>
        <v>11.890960856490537</v>
      </c>
      <c r="P1634" s="80">
        <f t="shared" si="382"/>
        <v>113368.11780207632</v>
      </c>
      <c r="Q1634" s="80">
        <f t="shared" si="383"/>
        <v>306684.84080000001</v>
      </c>
      <c r="R1634" s="80">
        <f t="shared" si="384"/>
        <v>-193316.72299792367</v>
      </c>
      <c r="S1634" s="80">
        <f t="shared" si="385"/>
        <v>25</v>
      </c>
      <c r="T1634" s="80">
        <f t="shared" si="386"/>
        <v>0.23299863050389483</v>
      </c>
      <c r="U1634" s="80">
        <f>VLOOKUP(D1634,'IBGE 2014'!$A$9:$I$120,3,0)/VLOOKUP(C1634+1,'IBGE 2014'!$A$9:$I$120,3,0)</f>
        <v>0.8959781582834917</v>
      </c>
      <c r="V1634" s="80">
        <f t="shared" si="387"/>
        <v>120396.06743328212</v>
      </c>
      <c r="W1634" s="80">
        <f t="shared" si="388"/>
        <v>294889.26999999996</v>
      </c>
      <c r="X1634" s="80">
        <f t="shared" si="389"/>
        <v>-174493.20256671784</v>
      </c>
      <c r="Y1634" s="120"/>
    </row>
    <row r="1635" spans="1:25">
      <c r="A1635" s="77">
        <v>1623</v>
      </c>
      <c r="B1635" s="79">
        <v>1</v>
      </c>
      <c r="C1635" s="78">
        <v>55</v>
      </c>
      <c r="D1635" s="78">
        <f t="shared" si="375"/>
        <v>70</v>
      </c>
      <c r="E1635" s="79">
        <f t="shared" si="376"/>
        <v>65</v>
      </c>
      <c r="F1635" s="79">
        <v>4</v>
      </c>
      <c r="G1635" s="79">
        <f t="shared" si="377"/>
        <v>31</v>
      </c>
      <c r="H1635" s="79">
        <f t="shared" si="378"/>
        <v>15</v>
      </c>
      <c r="I1635" s="80">
        <v>954</v>
      </c>
      <c r="J1635" s="80">
        <f>'Fator aplicado no salr'!$I$33*I1635</f>
        <v>843.35890276221915</v>
      </c>
      <c r="K1635" s="79">
        <f t="shared" si="379"/>
        <v>15</v>
      </c>
      <c r="L1635" s="92">
        <f t="shared" si="380"/>
        <v>0.41726506073553998</v>
      </c>
      <c r="M1635" s="79">
        <f t="shared" si="381"/>
        <v>70</v>
      </c>
      <c r="N1635" s="79">
        <f>VLOOKUP(D1635,'IBGE 2014'!$A$9:$I$120,3,0)/VLOOKUP(C1635,'IBGE 2014'!$A$9:$I$120,3,0)</f>
        <v>0.81183466248225811</v>
      </c>
      <c r="O1635" s="79">
        <f>VLOOKUP(D1635,'IBGE 2014'!$A$9:$I$120,6,0)</f>
        <v>9.1340168195096396</v>
      </c>
      <c r="P1635" s="80">
        <f t="shared" si="382"/>
        <v>33923.230584854173</v>
      </c>
      <c r="Q1635" s="80">
        <f t="shared" si="383"/>
        <v>39996.449999999997</v>
      </c>
      <c r="R1635" s="80">
        <f t="shared" si="384"/>
        <v>-6073.2194151458243</v>
      </c>
      <c r="S1635" s="80">
        <f t="shared" si="385"/>
        <v>14</v>
      </c>
      <c r="T1635" s="80">
        <f t="shared" si="386"/>
        <v>0.44230096437967248</v>
      </c>
      <c r="U1635" s="80">
        <f>VLOOKUP(D1635,'IBGE 2014'!$A$9:$I$120,3,0)/VLOOKUP(C1635+1,'IBGE 2014'!$A$9:$I$120,3,0)</f>
        <v>0.81824688059570916</v>
      </c>
      <c r="V1635" s="80">
        <f t="shared" si="387"/>
        <v>36242.641047340177</v>
      </c>
      <c r="W1635" s="80">
        <f t="shared" si="388"/>
        <v>37330.019999999997</v>
      </c>
      <c r="X1635" s="80">
        <f t="shared" si="389"/>
        <v>-1087.3789526598193</v>
      </c>
      <c r="Y1635" s="120"/>
    </row>
    <row r="1636" spans="1:25">
      <c r="A1636" s="77">
        <v>1624</v>
      </c>
      <c r="B1636" s="79">
        <v>1</v>
      </c>
      <c r="C1636" s="78">
        <v>38</v>
      </c>
      <c r="D1636" s="78">
        <f t="shared" si="375"/>
        <v>65</v>
      </c>
      <c r="E1636" s="79">
        <f t="shared" si="376"/>
        <v>65</v>
      </c>
      <c r="F1636" s="79">
        <v>4</v>
      </c>
      <c r="G1636" s="79">
        <f t="shared" si="377"/>
        <v>31</v>
      </c>
      <c r="H1636" s="79">
        <f t="shared" si="378"/>
        <v>27</v>
      </c>
      <c r="I1636" s="80">
        <v>2678.28</v>
      </c>
      <c r="J1636" s="80">
        <f>'Fator aplicado no salr'!$I$33*I1636</f>
        <v>2367.6638177043988</v>
      </c>
      <c r="K1636" s="79">
        <f t="shared" si="379"/>
        <v>27</v>
      </c>
      <c r="L1636" s="92">
        <f t="shared" si="380"/>
        <v>0.20736795167665964</v>
      </c>
      <c r="M1636" s="79">
        <f t="shared" si="381"/>
        <v>65</v>
      </c>
      <c r="N1636" s="79">
        <f>VLOOKUP(D1636,'IBGE 2014'!$A$9:$I$120,3,0)/VLOOKUP(C1636,'IBGE 2014'!$A$9:$I$120,3,0)</f>
        <v>0.83126079529714858</v>
      </c>
      <c r="O1636" s="79">
        <f>VLOOKUP(D1636,'IBGE 2014'!$A$9:$I$120,6,0)</f>
        <v>10.361611814973374</v>
      </c>
      <c r="P1636" s="80">
        <f t="shared" si="382"/>
        <v>54975.557712923539</v>
      </c>
      <c r="Q1636" s="80">
        <f t="shared" si="383"/>
        <v>202116.4002</v>
      </c>
      <c r="R1636" s="80">
        <f t="shared" si="384"/>
        <v>-147140.84248707647</v>
      </c>
      <c r="S1636" s="80">
        <f t="shared" si="385"/>
        <v>26</v>
      </c>
      <c r="T1636" s="80">
        <f t="shared" si="386"/>
        <v>0.21981002877725925</v>
      </c>
      <c r="U1636" s="80">
        <f>VLOOKUP(D1636,'IBGE 2014'!$A$9:$I$120,3,0)/VLOOKUP(C1636+1,'IBGE 2014'!$A$9:$I$120,3,0)</f>
        <v>0.83323375827918489</v>
      </c>
      <c r="V1636" s="80">
        <f t="shared" si="387"/>
        <v>58412.402311448313</v>
      </c>
      <c r="W1636" s="80">
        <f t="shared" si="388"/>
        <v>194630.60759999999</v>
      </c>
      <c r="X1636" s="80">
        <f t="shared" si="389"/>
        <v>-136218.20528855169</v>
      </c>
      <c r="Y1636" s="120"/>
    </row>
    <row r="1637" spans="1:25">
      <c r="A1637" s="77">
        <v>1625</v>
      </c>
      <c r="B1637" s="79">
        <v>2</v>
      </c>
      <c r="C1637" s="78">
        <v>30</v>
      </c>
      <c r="D1637" s="78">
        <f t="shared" si="375"/>
        <v>56</v>
      </c>
      <c r="E1637" s="79">
        <f t="shared" si="376"/>
        <v>60</v>
      </c>
      <c r="F1637" s="79">
        <v>4</v>
      </c>
      <c r="G1637" s="79">
        <f t="shared" si="377"/>
        <v>26</v>
      </c>
      <c r="H1637" s="79">
        <f t="shared" si="378"/>
        <v>26</v>
      </c>
      <c r="I1637" s="80">
        <v>954</v>
      </c>
      <c r="J1637" s="80">
        <f>'Fator aplicado no salr'!$I$33*I1637</f>
        <v>843.35890276221915</v>
      </c>
      <c r="K1637" s="79">
        <f t="shared" si="379"/>
        <v>26</v>
      </c>
      <c r="L1637" s="92">
        <f t="shared" si="380"/>
        <v>0.21981002877725925</v>
      </c>
      <c r="M1637" s="79">
        <f t="shared" si="381"/>
        <v>56</v>
      </c>
      <c r="N1637" s="79">
        <f>VLOOKUP(D1637,'IBGE 2014'!$A$9:$I$120,3,0)/VLOOKUP(C1637,'IBGE 2014'!$A$9:$I$120,3,0)</f>
        <v>0.90685612188228282</v>
      </c>
      <c r="O1637" s="79">
        <f>VLOOKUP(D1637,'IBGE 2014'!$A$9:$I$120,6,0)</f>
        <v>12.276875927517381</v>
      </c>
      <c r="P1637" s="80">
        <f t="shared" si="382"/>
        <v>26830.548134962479</v>
      </c>
      <c r="Q1637" s="80">
        <f t="shared" si="383"/>
        <v>69327.179999999993</v>
      </c>
      <c r="R1637" s="80">
        <f t="shared" si="384"/>
        <v>-42496.631865037518</v>
      </c>
      <c r="S1637" s="80">
        <f t="shared" si="385"/>
        <v>25</v>
      </c>
      <c r="T1637" s="80">
        <f t="shared" si="386"/>
        <v>0.23299863050389483</v>
      </c>
      <c r="U1637" s="80">
        <f>VLOOKUP(D1637,'IBGE 2014'!$A$9:$I$120,3,0)/VLOOKUP(C1637+1,'IBGE 2014'!$A$9:$I$120,3,0)</f>
        <v>0.90846221870149746</v>
      </c>
      <c r="V1637" s="80">
        <f t="shared" si="387"/>
        <v>28490.750651048817</v>
      </c>
      <c r="W1637" s="80">
        <f t="shared" si="388"/>
        <v>66660.75</v>
      </c>
      <c r="X1637" s="80">
        <f t="shared" si="389"/>
        <v>-38169.999348951183</v>
      </c>
      <c r="Y1637" s="120"/>
    </row>
    <row r="1638" spans="1:25">
      <c r="A1638" s="77">
        <v>1626</v>
      </c>
      <c r="B1638" s="79">
        <v>1</v>
      </c>
      <c r="C1638" s="78">
        <v>36</v>
      </c>
      <c r="D1638" s="78">
        <f t="shared" si="375"/>
        <v>65</v>
      </c>
      <c r="E1638" s="79">
        <f t="shared" si="376"/>
        <v>65</v>
      </c>
      <c r="F1638" s="79">
        <v>4</v>
      </c>
      <c r="G1638" s="79">
        <f t="shared" si="377"/>
        <v>31</v>
      </c>
      <c r="H1638" s="79">
        <f t="shared" si="378"/>
        <v>29</v>
      </c>
      <c r="I1638" s="80">
        <v>1049.4000000000001</v>
      </c>
      <c r="J1638" s="80">
        <f>'Fator aplicado no salr'!$I$33*I1638</f>
        <v>927.69479303844116</v>
      </c>
      <c r="K1638" s="79">
        <f t="shared" si="379"/>
        <v>29</v>
      </c>
      <c r="L1638" s="92">
        <f t="shared" si="380"/>
        <v>0.18455673876527198</v>
      </c>
      <c r="M1638" s="79">
        <f t="shared" si="381"/>
        <v>65</v>
      </c>
      <c r="N1638" s="79">
        <f>VLOOKUP(D1638,'IBGE 2014'!$A$9:$I$120,3,0)/VLOOKUP(C1638,'IBGE 2014'!$A$9:$I$120,3,0)</f>
        <v>0.82760631522705153</v>
      </c>
      <c r="O1638" s="79">
        <f>VLOOKUP(D1638,'IBGE 2014'!$A$9:$I$120,6,0)</f>
        <v>10.361611814973374</v>
      </c>
      <c r="P1638" s="80">
        <f t="shared" si="382"/>
        <v>19086.640455335892</v>
      </c>
      <c r="Q1638" s="80">
        <f t="shared" si="383"/>
        <v>85059.117000000013</v>
      </c>
      <c r="R1638" s="80">
        <f t="shared" si="384"/>
        <v>-65972.476544664125</v>
      </c>
      <c r="S1638" s="80">
        <f t="shared" si="385"/>
        <v>28</v>
      </c>
      <c r="T1638" s="80">
        <f t="shared" si="386"/>
        <v>0.19563014309118829</v>
      </c>
      <c r="U1638" s="80">
        <f>VLOOKUP(D1638,'IBGE 2014'!$A$9:$I$120,3,0)/VLOOKUP(C1638+1,'IBGE 2014'!$A$9:$I$120,3,0)</f>
        <v>0.82938992235441167</v>
      </c>
      <c r="V1638" s="80">
        <f t="shared" si="387"/>
        <v>20275.441319426725</v>
      </c>
      <c r="W1638" s="80">
        <f t="shared" si="388"/>
        <v>82126.044000000009</v>
      </c>
      <c r="X1638" s="80">
        <f t="shared" si="389"/>
        <v>-61850.602680573284</v>
      </c>
      <c r="Y1638" s="120"/>
    </row>
    <row r="1639" spans="1:25">
      <c r="A1639" s="77">
        <v>1627</v>
      </c>
      <c r="B1639" s="79">
        <v>1</v>
      </c>
      <c r="C1639" s="78">
        <v>57</v>
      </c>
      <c r="D1639" s="78">
        <f t="shared" si="375"/>
        <v>70</v>
      </c>
      <c r="E1639" s="79">
        <f t="shared" si="376"/>
        <v>65</v>
      </c>
      <c r="F1639" s="79">
        <v>4</v>
      </c>
      <c r="G1639" s="79">
        <f t="shared" si="377"/>
        <v>31</v>
      </c>
      <c r="H1639" s="79">
        <f t="shared" si="378"/>
        <v>13</v>
      </c>
      <c r="I1639" s="80">
        <v>954</v>
      </c>
      <c r="J1639" s="80">
        <f>'Fator aplicado no salr'!$I$33*I1639</f>
        <v>843.35890276221915</v>
      </c>
      <c r="K1639" s="79">
        <f t="shared" si="379"/>
        <v>13</v>
      </c>
      <c r="L1639" s="92">
        <f t="shared" si="380"/>
        <v>0.46883902224245294</v>
      </c>
      <c r="M1639" s="79">
        <f t="shared" si="381"/>
        <v>70</v>
      </c>
      <c r="N1639" s="79">
        <f>VLOOKUP(D1639,'IBGE 2014'!$A$9:$I$120,3,0)/VLOOKUP(C1639,'IBGE 2014'!$A$9:$I$120,3,0)</f>
        <v>0.82519692570489089</v>
      </c>
      <c r="O1639" s="79">
        <f>VLOOKUP(D1639,'IBGE 2014'!$A$9:$I$120,6,0)</f>
        <v>9.1340168195096396</v>
      </c>
      <c r="P1639" s="80">
        <f t="shared" si="382"/>
        <v>38743.508446879263</v>
      </c>
      <c r="Q1639" s="80">
        <f t="shared" si="383"/>
        <v>34663.589999999997</v>
      </c>
      <c r="R1639" s="80">
        <f t="shared" si="384"/>
        <v>4079.9184468792664</v>
      </c>
      <c r="S1639" s="80">
        <f t="shared" si="385"/>
        <v>12</v>
      </c>
      <c r="T1639" s="80">
        <f t="shared" si="386"/>
        <v>0.49696936357700011</v>
      </c>
      <c r="U1639" s="80">
        <f>VLOOKUP(D1639,'IBGE 2014'!$A$9:$I$120,3,0)/VLOOKUP(C1639+1,'IBGE 2014'!$A$9:$I$120,3,0)</f>
        <v>0.83272330052410848</v>
      </c>
      <c r="V1639" s="80">
        <f t="shared" si="387"/>
        <v>41442.689006896791</v>
      </c>
      <c r="W1639" s="80">
        <f t="shared" si="388"/>
        <v>31997.159999999996</v>
      </c>
      <c r="X1639" s="80">
        <f t="shared" si="389"/>
        <v>9445.5290068967952</v>
      </c>
      <c r="Y1639" s="120"/>
    </row>
    <row r="1640" spans="1:25">
      <c r="A1640" s="77">
        <v>1628</v>
      </c>
      <c r="B1640" s="79">
        <v>1</v>
      </c>
      <c r="C1640" s="78">
        <v>29</v>
      </c>
      <c r="D1640" s="78">
        <f t="shared" si="375"/>
        <v>60</v>
      </c>
      <c r="E1640" s="79">
        <f t="shared" si="376"/>
        <v>65</v>
      </c>
      <c r="F1640" s="79">
        <v>4</v>
      </c>
      <c r="G1640" s="79">
        <f t="shared" si="377"/>
        <v>31</v>
      </c>
      <c r="H1640" s="79">
        <f t="shared" si="378"/>
        <v>31</v>
      </c>
      <c r="I1640" s="80">
        <v>954</v>
      </c>
      <c r="J1640" s="80">
        <f>'Fator aplicado no salr'!$I$33*I1640</f>
        <v>843.35890276221915</v>
      </c>
      <c r="K1640" s="79">
        <f t="shared" si="379"/>
        <v>31</v>
      </c>
      <c r="L1640" s="92">
        <f t="shared" si="380"/>
        <v>0.16425484048173006</v>
      </c>
      <c r="M1640" s="79">
        <f t="shared" si="381"/>
        <v>60</v>
      </c>
      <c r="N1640" s="79">
        <f>VLOOKUP(D1640,'IBGE 2014'!$A$9:$I$120,3,0)/VLOOKUP(C1640,'IBGE 2014'!$A$9:$I$120,3,0)</f>
        <v>0.87181489555752378</v>
      </c>
      <c r="O1640" s="79">
        <f>VLOOKUP(D1640,'IBGE 2014'!$A$9:$I$120,6,0)</f>
        <v>11.482229001501651</v>
      </c>
      <c r="P1640" s="80">
        <f t="shared" si="382"/>
        <v>18027.041232938653</v>
      </c>
      <c r="Q1640" s="80">
        <f t="shared" si="383"/>
        <v>82659.33</v>
      </c>
      <c r="R1640" s="80">
        <f t="shared" si="384"/>
        <v>-64632.288767061349</v>
      </c>
      <c r="S1640" s="80">
        <f t="shared" si="385"/>
        <v>30</v>
      </c>
      <c r="T1640" s="80">
        <f t="shared" si="386"/>
        <v>0.1741101309106339</v>
      </c>
      <c r="U1640" s="80">
        <f>VLOOKUP(D1640,'IBGE 2014'!$A$9:$I$120,3,0)/VLOOKUP(C1640+1,'IBGE 2014'!$A$9:$I$120,3,0)</f>
        <v>0.87331239096249591</v>
      </c>
      <c r="V1640" s="80">
        <f t="shared" si="387"/>
        <v>19141.486197379494</v>
      </c>
      <c r="W1640" s="80">
        <f t="shared" si="388"/>
        <v>79992.899999999994</v>
      </c>
      <c r="X1640" s="80">
        <f t="shared" si="389"/>
        <v>-60851.413802620504</v>
      </c>
      <c r="Y1640" s="120"/>
    </row>
    <row r="1641" spans="1:25">
      <c r="A1641" s="77">
        <v>1629</v>
      </c>
      <c r="B1641" s="79">
        <v>2</v>
      </c>
      <c r="C1641" s="78">
        <v>31</v>
      </c>
      <c r="D1641" s="78">
        <f t="shared" si="375"/>
        <v>57</v>
      </c>
      <c r="E1641" s="79">
        <f t="shared" si="376"/>
        <v>60</v>
      </c>
      <c r="F1641" s="79">
        <v>4</v>
      </c>
      <c r="G1641" s="79">
        <f t="shared" si="377"/>
        <v>26</v>
      </c>
      <c r="H1641" s="79">
        <f t="shared" si="378"/>
        <v>26</v>
      </c>
      <c r="I1641" s="80">
        <v>1554</v>
      </c>
      <c r="J1641" s="80">
        <f>'Fator aplicado no salr'!$I$33*I1641</f>
        <v>1373.7733070151871</v>
      </c>
      <c r="K1641" s="79">
        <f t="shared" si="379"/>
        <v>26</v>
      </c>
      <c r="L1641" s="92">
        <f t="shared" si="380"/>
        <v>0.21981002877725925</v>
      </c>
      <c r="M1641" s="79">
        <f t="shared" si="381"/>
        <v>57</v>
      </c>
      <c r="N1641" s="79">
        <f>VLOOKUP(D1641,'IBGE 2014'!$A$9:$I$120,3,0)/VLOOKUP(C1641,'IBGE 2014'!$A$9:$I$120,3,0)</f>
        <v>0.90081088942082976</v>
      </c>
      <c r="O1641" s="79">
        <f>VLOOKUP(D1641,'IBGE 2014'!$A$9:$I$120,6,0)</f>
        <v>12.086645895133593</v>
      </c>
      <c r="P1641" s="80">
        <f t="shared" si="382"/>
        <v>42741.066545903617</v>
      </c>
      <c r="Q1641" s="80">
        <f t="shared" si="383"/>
        <v>112929.18000000001</v>
      </c>
      <c r="R1641" s="80">
        <f t="shared" si="384"/>
        <v>-70188.113454096398</v>
      </c>
      <c r="S1641" s="80">
        <f t="shared" si="385"/>
        <v>25</v>
      </c>
      <c r="T1641" s="80">
        <f t="shared" si="386"/>
        <v>0.23299863050389483</v>
      </c>
      <c r="U1641" s="80">
        <f>VLOOKUP(D1641,'IBGE 2014'!$A$9:$I$120,3,0)/VLOOKUP(C1641+1,'IBGE 2014'!$A$9:$I$120,3,0)</f>
        <v>0.90245392544357328</v>
      </c>
      <c r="V1641" s="80">
        <f t="shared" si="387"/>
        <v>45388.165661721658</v>
      </c>
      <c r="W1641" s="80">
        <f t="shared" si="388"/>
        <v>108585.75</v>
      </c>
      <c r="X1641" s="80">
        <f t="shared" si="389"/>
        <v>-63197.584338278342</v>
      </c>
      <c r="Y1641" s="120"/>
    </row>
    <row r="1642" spans="1:25">
      <c r="A1642" s="77">
        <v>1630</v>
      </c>
      <c r="B1642" s="79">
        <v>1</v>
      </c>
      <c r="C1642" s="78">
        <v>44</v>
      </c>
      <c r="D1642" s="78">
        <f t="shared" si="375"/>
        <v>70</v>
      </c>
      <c r="E1642" s="79">
        <f t="shared" si="376"/>
        <v>65</v>
      </c>
      <c r="F1642" s="79">
        <v>4</v>
      </c>
      <c r="G1642" s="79">
        <f t="shared" si="377"/>
        <v>31</v>
      </c>
      <c r="H1642" s="79">
        <f t="shared" si="378"/>
        <v>26</v>
      </c>
      <c r="I1642" s="80">
        <v>1163.8800000000001</v>
      </c>
      <c r="J1642" s="80">
        <f>'Fator aplicado no salr'!$I$33*I1642</f>
        <v>1028.8978613699073</v>
      </c>
      <c r="K1642" s="79">
        <f t="shared" si="379"/>
        <v>26</v>
      </c>
      <c r="L1642" s="92">
        <f t="shared" si="380"/>
        <v>0.21981002877725925</v>
      </c>
      <c r="M1642" s="79">
        <f t="shared" si="381"/>
        <v>70</v>
      </c>
      <c r="N1642" s="79">
        <f>VLOOKUP(D1642,'IBGE 2014'!$A$9:$I$120,3,0)/VLOOKUP(C1642,'IBGE 2014'!$A$9:$I$120,3,0)</f>
        <v>0.76654613465184984</v>
      </c>
      <c r="O1642" s="79">
        <f>VLOOKUP(D1642,'IBGE 2014'!$A$9:$I$120,6,0)</f>
        <v>9.1340168195096396</v>
      </c>
      <c r="P1642" s="80">
        <f t="shared" si="382"/>
        <v>20585.585554184541</v>
      </c>
      <c r="Q1642" s="80">
        <f t="shared" si="383"/>
        <v>84579.159599999999</v>
      </c>
      <c r="R1642" s="80">
        <f t="shared" si="384"/>
        <v>-63993.574045815461</v>
      </c>
      <c r="S1642" s="80">
        <f t="shared" si="385"/>
        <v>25</v>
      </c>
      <c r="T1642" s="80">
        <f t="shared" si="386"/>
        <v>0.23299863050389483</v>
      </c>
      <c r="U1642" s="80">
        <f>VLOOKUP(D1642,'IBGE 2014'!$A$9:$I$120,3,0)/VLOOKUP(C1642+1,'IBGE 2014'!$A$9:$I$120,3,0)</f>
        <v>0.76923238535789284</v>
      </c>
      <c r="V1642" s="80">
        <f t="shared" si="387"/>
        <v>21897.188265449837</v>
      </c>
      <c r="W1642" s="80">
        <f t="shared" si="388"/>
        <v>81326.115000000005</v>
      </c>
      <c r="X1642" s="80">
        <f t="shared" si="389"/>
        <v>-59428.926734550172</v>
      </c>
      <c r="Y1642" s="120"/>
    </row>
    <row r="1643" spans="1:25">
      <c r="A1643" s="77">
        <v>1631</v>
      </c>
      <c r="B1643" s="79">
        <v>1</v>
      </c>
      <c r="C1643" s="78">
        <v>49</v>
      </c>
      <c r="D1643" s="78">
        <f t="shared" si="375"/>
        <v>70</v>
      </c>
      <c r="E1643" s="79">
        <f t="shared" si="376"/>
        <v>65</v>
      </c>
      <c r="F1643" s="79">
        <v>4</v>
      </c>
      <c r="G1643" s="79">
        <f t="shared" si="377"/>
        <v>31</v>
      </c>
      <c r="H1643" s="79">
        <f t="shared" si="378"/>
        <v>21</v>
      </c>
      <c r="I1643" s="80">
        <v>3165.18</v>
      </c>
      <c r="J1643" s="80">
        <f>'Fator aplicado no salr'!$I$33*I1643</f>
        <v>2798.0951067556821</v>
      </c>
      <c r="K1643" s="79">
        <f t="shared" si="379"/>
        <v>21</v>
      </c>
      <c r="L1643" s="92">
        <f t="shared" si="380"/>
        <v>0.29415540272272056</v>
      </c>
      <c r="M1643" s="79">
        <f t="shared" si="381"/>
        <v>70</v>
      </c>
      <c r="N1643" s="79">
        <f>VLOOKUP(D1643,'IBGE 2014'!$A$9:$I$120,3,0)/VLOOKUP(C1643,'IBGE 2014'!$A$9:$I$120,3,0)</f>
        <v>0.78239117386008128</v>
      </c>
      <c r="O1643" s="79">
        <f>VLOOKUP(D1643,'IBGE 2014'!$A$9:$I$120,6,0)</f>
        <v>9.1340168195096396</v>
      </c>
      <c r="P1643" s="80">
        <f t="shared" si="382"/>
        <v>76466.005422055416</v>
      </c>
      <c r="Q1643" s="80">
        <f t="shared" si="383"/>
        <v>185780.2401</v>
      </c>
      <c r="R1643" s="80">
        <f t="shared" si="384"/>
        <v>-109314.23467794458</v>
      </c>
      <c r="S1643" s="80">
        <f t="shared" si="385"/>
        <v>20</v>
      </c>
      <c r="T1643" s="80">
        <f t="shared" si="386"/>
        <v>0.31180472688608379</v>
      </c>
      <c r="U1643" s="80">
        <f>VLOOKUP(D1643,'IBGE 2014'!$A$9:$I$120,3,0)/VLOOKUP(C1643+1,'IBGE 2014'!$A$9:$I$120,3,0)</f>
        <v>0.78638304548291271</v>
      </c>
      <c r="V1643" s="80">
        <f t="shared" si="387"/>
        <v>81467.514668423697</v>
      </c>
      <c r="W1643" s="80">
        <f t="shared" si="388"/>
        <v>176933.56199999998</v>
      </c>
      <c r="X1643" s="80">
        <f t="shared" si="389"/>
        <v>-95466.047331576279</v>
      </c>
      <c r="Y1643" s="120"/>
    </row>
    <row r="1644" spans="1:25">
      <c r="A1644" s="77">
        <v>1632</v>
      </c>
      <c r="B1644" s="79">
        <v>1</v>
      </c>
      <c r="C1644" s="78">
        <v>40</v>
      </c>
      <c r="D1644" s="78">
        <f t="shared" si="375"/>
        <v>70</v>
      </c>
      <c r="E1644" s="79">
        <f t="shared" si="376"/>
        <v>65</v>
      </c>
      <c r="F1644" s="79">
        <v>4</v>
      </c>
      <c r="G1644" s="79">
        <f t="shared" si="377"/>
        <v>31</v>
      </c>
      <c r="H1644" s="79">
        <f t="shared" si="378"/>
        <v>30</v>
      </c>
      <c r="I1644" s="80">
        <v>2532.14</v>
      </c>
      <c r="J1644" s="80">
        <f>'Fator aplicado no salr'!$I$33*I1644</f>
        <v>2238.472549308517</v>
      </c>
      <c r="K1644" s="79">
        <f t="shared" si="379"/>
        <v>30</v>
      </c>
      <c r="L1644" s="92">
        <f t="shared" si="380"/>
        <v>0.1741101309106339</v>
      </c>
      <c r="M1644" s="79">
        <f t="shared" si="381"/>
        <v>70</v>
      </c>
      <c r="N1644" s="79">
        <f>VLOOKUP(D1644,'IBGE 2014'!$A$9:$I$120,3,0)/VLOOKUP(C1644,'IBGE 2014'!$A$9:$I$120,3,0)</f>
        <v>0.75759036190997542</v>
      </c>
      <c r="O1644" s="79">
        <f>VLOOKUP(D1644,'IBGE 2014'!$A$9:$I$120,6,0)</f>
        <v>9.1340168195096396</v>
      </c>
      <c r="P1644" s="80">
        <f t="shared" si="382"/>
        <v>35060.282830300581</v>
      </c>
      <c r="Q1644" s="80">
        <f t="shared" si="383"/>
        <v>212319.93899999995</v>
      </c>
      <c r="R1644" s="80">
        <f t="shared" si="384"/>
        <v>-177259.65616969939</v>
      </c>
      <c r="S1644" s="80">
        <f t="shared" si="385"/>
        <v>29</v>
      </c>
      <c r="T1644" s="80">
        <f t="shared" si="386"/>
        <v>0.18455673876527198</v>
      </c>
      <c r="U1644" s="80">
        <f>VLOOKUP(D1644,'IBGE 2014'!$A$9:$I$120,3,0)/VLOOKUP(C1644+1,'IBGE 2014'!$A$9:$I$120,3,0)</f>
        <v>0.75960609083567521</v>
      </c>
      <c r="V1644" s="80">
        <f t="shared" si="387"/>
        <v>37262.782193012383</v>
      </c>
      <c r="W1644" s="80">
        <f t="shared" si="388"/>
        <v>205242.60769999996</v>
      </c>
      <c r="X1644" s="80">
        <f t="shared" si="389"/>
        <v>-167979.82550698757</v>
      </c>
      <c r="Y1644" s="120"/>
    </row>
    <row r="1645" spans="1:25">
      <c r="A1645" s="77">
        <v>1633</v>
      </c>
      <c r="B1645" s="79">
        <v>1</v>
      </c>
      <c r="C1645" s="78">
        <v>48</v>
      </c>
      <c r="D1645" s="78">
        <f t="shared" si="375"/>
        <v>70</v>
      </c>
      <c r="E1645" s="79">
        <f t="shared" si="376"/>
        <v>65</v>
      </c>
      <c r="F1645" s="79">
        <v>4</v>
      </c>
      <c r="G1645" s="79">
        <f t="shared" si="377"/>
        <v>31</v>
      </c>
      <c r="H1645" s="79">
        <f t="shared" si="378"/>
        <v>22</v>
      </c>
      <c r="I1645" s="80">
        <v>2142.62</v>
      </c>
      <c r="J1645" s="80">
        <f>'Fator aplicado no salr'!$I$33*I1645</f>
        <v>1894.1275180674904</v>
      </c>
      <c r="K1645" s="79">
        <f t="shared" si="379"/>
        <v>22</v>
      </c>
      <c r="L1645" s="92">
        <f t="shared" si="380"/>
        <v>0.27750509690822689</v>
      </c>
      <c r="M1645" s="79">
        <f t="shared" si="381"/>
        <v>70</v>
      </c>
      <c r="N1645" s="79">
        <f>VLOOKUP(D1645,'IBGE 2014'!$A$9:$I$120,3,0)/VLOOKUP(C1645,'IBGE 2014'!$A$9:$I$120,3,0)</f>
        <v>0.77870096266895816</v>
      </c>
      <c r="O1645" s="79">
        <f>VLOOKUP(D1645,'IBGE 2014'!$A$9:$I$120,6,0)</f>
        <v>9.1340168195096396</v>
      </c>
      <c r="P1645" s="80">
        <f t="shared" si="382"/>
        <v>48602.213476195793</v>
      </c>
      <c r="Q1645" s="80">
        <f t="shared" si="383"/>
        <v>131749.70380000002</v>
      </c>
      <c r="R1645" s="80">
        <f t="shared" si="384"/>
        <v>-83147.490323804232</v>
      </c>
      <c r="S1645" s="80">
        <f t="shared" si="385"/>
        <v>21</v>
      </c>
      <c r="T1645" s="80">
        <f t="shared" si="386"/>
        <v>0.29415540272272056</v>
      </c>
      <c r="U1645" s="80">
        <f>VLOOKUP(D1645,'IBGE 2014'!$A$9:$I$120,3,0)/VLOOKUP(C1645+1,'IBGE 2014'!$A$9:$I$120,3,0)</f>
        <v>0.78239117386008128</v>
      </c>
      <c r="V1645" s="80">
        <f t="shared" si="387"/>
        <v>51762.488243134489</v>
      </c>
      <c r="W1645" s="80">
        <f t="shared" si="388"/>
        <v>125761.0809</v>
      </c>
      <c r="X1645" s="80">
        <f t="shared" si="389"/>
        <v>-73998.592656865512</v>
      </c>
      <c r="Y1645" s="120"/>
    </row>
    <row r="1646" spans="1:25">
      <c r="A1646" s="77">
        <v>1634</v>
      </c>
      <c r="B1646" s="79">
        <v>2</v>
      </c>
      <c r="C1646" s="78">
        <v>59</v>
      </c>
      <c r="D1646" s="78">
        <f t="shared" si="375"/>
        <v>70</v>
      </c>
      <c r="E1646" s="79">
        <f t="shared" si="376"/>
        <v>60</v>
      </c>
      <c r="F1646" s="79">
        <v>4</v>
      </c>
      <c r="G1646" s="79">
        <f t="shared" si="377"/>
        <v>26</v>
      </c>
      <c r="H1646" s="79">
        <f t="shared" si="378"/>
        <v>11</v>
      </c>
      <c r="I1646" s="80">
        <v>2678.28</v>
      </c>
      <c r="J1646" s="80">
        <f>'Fator aplicado no salr'!$I$33*I1646</f>
        <v>2367.6638177043988</v>
      </c>
      <c r="K1646" s="79">
        <f t="shared" si="379"/>
        <v>11</v>
      </c>
      <c r="L1646" s="92">
        <f t="shared" si="380"/>
        <v>0.52678752539162021</v>
      </c>
      <c r="M1646" s="79">
        <f t="shared" si="381"/>
        <v>70</v>
      </c>
      <c r="N1646" s="79">
        <f>VLOOKUP(D1646,'IBGE 2014'!$A$9:$I$120,3,0)/VLOOKUP(C1646,'IBGE 2014'!$A$9:$I$120,3,0)</f>
        <v>0.84086532123529178</v>
      </c>
      <c r="O1646" s="79">
        <f>VLOOKUP(D1646,'IBGE 2014'!$A$9:$I$120,6,0)</f>
        <v>9.1340168195096396</v>
      </c>
      <c r="P1646" s="80">
        <f t="shared" si="382"/>
        <v>124533.7656648588</v>
      </c>
      <c r="Q1646" s="80">
        <f t="shared" si="383"/>
        <v>82343.718599999993</v>
      </c>
      <c r="R1646" s="80">
        <f t="shared" si="384"/>
        <v>42190.047064858809</v>
      </c>
      <c r="S1646" s="80">
        <f t="shared" si="385"/>
        <v>10</v>
      </c>
      <c r="T1646" s="80">
        <f t="shared" si="386"/>
        <v>0.55839477691511752</v>
      </c>
      <c r="U1646" s="80">
        <f>VLOOKUP(D1646,'IBGE 2014'!$A$9:$I$120,3,0)/VLOOKUP(C1646+1,'IBGE 2014'!$A$9:$I$120,3,0)</f>
        <v>0.8496755577480023</v>
      </c>
      <c r="V1646" s="80">
        <f t="shared" si="387"/>
        <v>133388.89329263644</v>
      </c>
      <c r="W1646" s="80">
        <f t="shared" si="388"/>
        <v>74857.925999999992</v>
      </c>
      <c r="X1646" s="80">
        <f t="shared" si="389"/>
        <v>58530.967292636444</v>
      </c>
      <c r="Y1646" s="120"/>
    </row>
    <row r="1647" spans="1:25">
      <c r="A1647" s="77">
        <v>1635</v>
      </c>
      <c r="B1647" s="79">
        <v>1</v>
      </c>
      <c r="C1647" s="78">
        <v>42</v>
      </c>
      <c r="D1647" s="78">
        <f t="shared" si="375"/>
        <v>70</v>
      </c>
      <c r="E1647" s="79">
        <f t="shared" si="376"/>
        <v>65</v>
      </c>
      <c r="F1647" s="79">
        <v>4</v>
      </c>
      <c r="G1647" s="79">
        <f t="shared" si="377"/>
        <v>31</v>
      </c>
      <c r="H1647" s="79">
        <f t="shared" si="378"/>
        <v>28</v>
      </c>
      <c r="I1647" s="80">
        <v>3165.18</v>
      </c>
      <c r="J1647" s="80">
        <f>'Fator aplicado no salr'!$I$33*I1647</f>
        <v>2798.0951067556821</v>
      </c>
      <c r="K1647" s="79">
        <f t="shared" si="379"/>
        <v>28</v>
      </c>
      <c r="L1647" s="92">
        <f t="shared" si="380"/>
        <v>0.19563014309118829</v>
      </c>
      <c r="M1647" s="79">
        <f t="shared" si="381"/>
        <v>70</v>
      </c>
      <c r="N1647" s="79">
        <f>VLOOKUP(D1647,'IBGE 2014'!$A$9:$I$120,3,0)/VLOOKUP(C1647,'IBGE 2014'!$A$9:$I$120,3,0)</f>
        <v>0.76175627933743351</v>
      </c>
      <c r="O1647" s="79">
        <f>VLOOKUP(D1647,'IBGE 2014'!$A$9:$I$120,6,0)</f>
        <v>9.1340168195096396</v>
      </c>
      <c r="P1647" s="80">
        <f t="shared" si="382"/>
        <v>49513.023449851433</v>
      </c>
      <c r="Q1647" s="80">
        <f t="shared" si="383"/>
        <v>247706.98679999998</v>
      </c>
      <c r="R1647" s="80">
        <f t="shared" si="384"/>
        <v>-198193.96335014855</v>
      </c>
      <c r="S1647" s="80">
        <f t="shared" si="385"/>
        <v>27</v>
      </c>
      <c r="T1647" s="80">
        <f t="shared" si="386"/>
        <v>0.20736795167665964</v>
      </c>
      <c r="U1647" s="80">
        <f>VLOOKUP(D1647,'IBGE 2014'!$A$9:$I$120,3,0)/VLOOKUP(C1647+1,'IBGE 2014'!$A$9:$I$120,3,0)</f>
        <v>0.764061720155367</v>
      </c>
      <c r="V1647" s="80">
        <f t="shared" si="387"/>
        <v>52642.646088978705</v>
      </c>
      <c r="W1647" s="80">
        <f t="shared" si="388"/>
        <v>238860.30869999997</v>
      </c>
      <c r="X1647" s="80">
        <f t="shared" si="389"/>
        <v>-186217.66261102125</v>
      </c>
      <c r="Y1647" s="120"/>
    </row>
    <row r="1648" spans="1:25">
      <c r="A1648" s="77">
        <v>1636</v>
      </c>
      <c r="B1648" s="79">
        <v>2</v>
      </c>
      <c r="C1648" s="78">
        <v>47</v>
      </c>
      <c r="D1648" s="78">
        <f t="shared" si="375"/>
        <v>70</v>
      </c>
      <c r="E1648" s="79">
        <f t="shared" si="376"/>
        <v>60</v>
      </c>
      <c r="F1648" s="79">
        <v>4</v>
      </c>
      <c r="G1648" s="79">
        <f t="shared" si="377"/>
        <v>26</v>
      </c>
      <c r="H1648" s="79">
        <f t="shared" si="378"/>
        <v>23</v>
      </c>
      <c r="I1648" s="80">
        <v>954</v>
      </c>
      <c r="J1648" s="80">
        <f>'Fator aplicado no salr'!$I$33*I1648</f>
        <v>843.35890276221915</v>
      </c>
      <c r="K1648" s="79">
        <f t="shared" si="379"/>
        <v>23</v>
      </c>
      <c r="L1648" s="92">
        <f t="shared" si="380"/>
        <v>0.26179726123417624</v>
      </c>
      <c r="M1648" s="79">
        <f t="shared" si="381"/>
        <v>70</v>
      </c>
      <c r="N1648" s="79">
        <f>VLOOKUP(D1648,'IBGE 2014'!$A$9:$I$120,3,0)/VLOOKUP(C1648,'IBGE 2014'!$A$9:$I$120,3,0)</f>
        <v>0.77529075218081067</v>
      </c>
      <c r="O1648" s="79">
        <f>VLOOKUP(D1648,'IBGE 2014'!$A$9:$I$120,6,0)</f>
        <v>9.1340168195096396</v>
      </c>
      <c r="P1648" s="80">
        <f t="shared" si="382"/>
        <v>20325.783514719347</v>
      </c>
      <c r="Q1648" s="80">
        <f t="shared" si="383"/>
        <v>61327.89</v>
      </c>
      <c r="R1648" s="80">
        <f t="shared" si="384"/>
        <v>-41002.106485280652</v>
      </c>
      <c r="S1648" s="80">
        <f t="shared" si="385"/>
        <v>22</v>
      </c>
      <c r="T1648" s="80">
        <f t="shared" si="386"/>
        <v>0.27750509690822689</v>
      </c>
      <c r="U1648" s="80">
        <f>VLOOKUP(D1648,'IBGE 2014'!$A$9:$I$120,3,0)/VLOOKUP(C1648+1,'IBGE 2014'!$A$9:$I$120,3,0)</f>
        <v>0.77870096266895816</v>
      </c>
      <c r="V1648" s="80">
        <f t="shared" si="387"/>
        <v>21640.1002773664</v>
      </c>
      <c r="W1648" s="80">
        <f t="shared" si="388"/>
        <v>58661.46</v>
      </c>
      <c r="X1648" s="80">
        <f t="shared" si="389"/>
        <v>-37021.359722633599</v>
      </c>
      <c r="Y1648" s="120"/>
    </row>
    <row r="1649" spans="1:25">
      <c r="A1649" s="77">
        <v>1637</v>
      </c>
      <c r="B1649" s="79">
        <v>2</v>
      </c>
      <c r="C1649" s="78">
        <v>51</v>
      </c>
      <c r="D1649" s="78">
        <f t="shared" si="375"/>
        <v>70</v>
      </c>
      <c r="E1649" s="79">
        <f t="shared" si="376"/>
        <v>60</v>
      </c>
      <c r="F1649" s="79">
        <v>4</v>
      </c>
      <c r="G1649" s="79">
        <f t="shared" si="377"/>
        <v>26</v>
      </c>
      <c r="H1649" s="79">
        <f t="shared" si="378"/>
        <v>19</v>
      </c>
      <c r="I1649" s="80">
        <v>3165.18</v>
      </c>
      <c r="J1649" s="80">
        <f>'Fator aplicado no salr'!$I$33*I1649</f>
        <v>2798.0951067556821</v>
      </c>
      <c r="K1649" s="79">
        <f t="shared" si="379"/>
        <v>19</v>
      </c>
      <c r="L1649" s="92">
        <f t="shared" si="380"/>
        <v>0.33051301049924886</v>
      </c>
      <c r="M1649" s="79">
        <f t="shared" si="381"/>
        <v>70</v>
      </c>
      <c r="N1649" s="79">
        <f>VLOOKUP(D1649,'IBGE 2014'!$A$9:$I$120,3,0)/VLOOKUP(C1649,'IBGE 2014'!$A$9:$I$120,3,0)</f>
        <v>0.79070302512191992</v>
      </c>
      <c r="O1649" s="79">
        <f>VLOOKUP(D1649,'IBGE 2014'!$A$9:$I$120,6,0)</f>
        <v>9.1340168195096396</v>
      </c>
      <c r="P1649" s="80">
        <f t="shared" si="382"/>
        <v>86829.958132432686</v>
      </c>
      <c r="Q1649" s="80">
        <f t="shared" si="383"/>
        <v>168086.88389999999</v>
      </c>
      <c r="R1649" s="80">
        <f t="shared" si="384"/>
        <v>-81256.9257675673</v>
      </c>
      <c r="S1649" s="80">
        <f t="shared" si="385"/>
        <v>18</v>
      </c>
      <c r="T1649" s="80">
        <f t="shared" si="386"/>
        <v>0.35034379112920383</v>
      </c>
      <c r="U1649" s="80">
        <f>VLOOKUP(D1649,'IBGE 2014'!$A$9:$I$120,3,0)/VLOOKUP(C1649+1,'IBGE 2014'!$A$9:$I$120,3,0)</f>
        <v>0.7953795781575006</v>
      </c>
      <c r="V1649" s="80">
        <f t="shared" si="387"/>
        <v>92584.117770092475</v>
      </c>
      <c r="W1649" s="80">
        <f t="shared" si="388"/>
        <v>159240.2058</v>
      </c>
      <c r="X1649" s="80">
        <f t="shared" si="389"/>
        <v>-66656.088029907522</v>
      </c>
      <c r="Y1649" s="120"/>
    </row>
    <row r="1650" spans="1:25">
      <c r="A1650" s="77">
        <v>1638</v>
      </c>
      <c r="B1650" s="79">
        <v>2</v>
      </c>
      <c r="C1650" s="78">
        <v>35</v>
      </c>
      <c r="D1650" s="78">
        <f t="shared" si="375"/>
        <v>60</v>
      </c>
      <c r="E1650" s="79">
        <f t="shared" si="376"/>
        <v>60</v>
      </c>
      <c r="F1650" s="79">
        <v>4</v>
      </c>
      <c r="G1650" s="79">
        <f t="shared" si="377"/>
        <v>26</v>
      </c>
      <c r="H1650" s="79">
        <f t="shared" si="378"/>
        <v>25</v>
      </c>
      <c r="I1650" s="80">
        <v>2678.28</v>
      </c>
      <c r="J1650" s="80">
        <f>'Fator aplicado no salr'!$I$33*I1650</f>
        <v>2367.6638177043988</v>
      </c>
      <c r="K1650" s="79">
        <f t="shared" si="379"/>
        <v>25</v>
      </c>
      <c r="L1650" s="92">
        <f t="shared" si="380"/>
        <v>0.23299863050389483</v>
      </c>
      <c r="M1650" s="79">
        <f t="shared" si="381"/>
        <v>60</v>
      </c>
      <c r="N1650" s="79">
        <f>VLOOKUP(D1650,'IBGE 2014'!$A$9:$I$120,3,0)/VLOOKUP(C1650,'IBGE 2014'!$A$9:$I$120,3,0)</f>
        <v>0.88156029257512269</v>
      </c>
      <c r="O1650" s="79">
        <f>VLOOKUP(D1650,'IBGE 2014'!$A$9:$I$120,6,0)</f>
        <v>11.482229001501651</v>
      </c>
      <c r="P1650" s="80">
        <f t="shared" si="382"/>
        <v>72593.039791048082</v>
      </c>
      <c r="Q1650" s="80">
        <f t="shared" si="383"/>
        <v>187144.815</v>
      </c>
      <c r="R1650" s="80">
        <f t="shared" si="384"/>
        <v>-114551.77520895192</v>
      </c>
      <c r="S1650" s="80">
        <f t="shared" si="385"/>
        <v>24</v>
      </c>
      <c r="T1650" s="80">
        <f t="shared" si="386"/>
        <v>0.24697854833412852</v>
      </c>
      <c r="U1650" s="80">
        <f>VLOOKUP(D1650,'IBGE 2014'!$A$9:$I$120,3,0)/VLOOKUP(C1650+1,'IBGE 2014'!$A$9:$I$120,3,0)</f>
        <v>0.88338461970586457</v>
      </c>
      <c r="V1650" s="80">
        <f t="shared" si="387"/>
        <v>77107.86194951224</v>
      </c>
      <c r="W1650" s="80">
        <f t="shared" si="388"/>
        <v>179659.02239999999</v>
      </c>
      <c r="X1650" s="80">
        <f t="shared" si="389"/>
        <v>-102551.16045048775</v>
      </c>
      <c r="Y1650" s="120"/>
    </row>
    <row r="1651" spans="1:25">
      <c r="A1651" s="77">
        <v>1639</v>
      </c>
      <c r="B1651" s="79">
        <v>1</v>
      </c>
      <c r="C1651" s="78">
        <v>60</v>
      </c>
      <c r="D1651" s="78">
        <f t="shared" si="375"/>
        <v>70</v>
      </c>
      <c r="E1651" s="79">
        <f t="shared" si="376"/>
        <v>65</v>
      </c>
      <c r="F1651" s="79">
        <v>4</v>
      </c>
      <c r="G1651" s="79">
        <f t="shared" si="377"/>
        <v>31</v>
      </c>
      <c r="H1651" s="79">
        <f t="shared" si="378"/>
        <v>10</v>
      </c>
      <c r="I1651" s="80">
        <v>2532.14</v>
      </c>
      <c r="J1651" s="80">
        <f>'Fator aplicado no salr'!$I$33*I1651</f>
        <v>2238.472549308517</v>
      </c>
      <c r="K1651" s="79">
        <f t="shared" si="379"/>
        <v>10</v>
      </c>
      <c r="L1651" s="92">
        <f t="shared" si="380"/>
        <v>0.55839477691511752</v>
      </c>
      <c r="M1651" s="79">
        <f t="shared" si="381"/>
        <v>70</v>
      </c>
      <c r="N1651" s="79">
        <f>VLOOKUP(D1651,'IBGE 2014'!$A$9:$I$120,3,0)/VLOOKUP(C1651,'IBGE 2014'!$A$9:$I$120,3,0)</f>
        <v>0.8496755577480023</v>
      </c>
      <c r="O1651" s="79">
        <f>VLOOKUP(D1651,'IBGE 2014'!$A$9:$I$120,6,0)</f>
        <v>9.1340168195096396</v>
      </c>
      <c r="P1651" s="80">
        <f t="shared" si="382"/>
        <v>126110.54567185523</v>
      </c>
      <c r="Q1651" s="80">
        <f t="shared" si="383"/>
        <v>70773.312999999995</v>
      </c>
      <c r="R1651" s="80">
        <f t="shared" si="384"/>
        <v>55337.232671855236</v>
      </c>
      <c r="S1651" s="80">
        <f t="shared" si="385"/>
        <v>9</v>
      </c>
      <c r="T1651" s="80">
        <f t="shared" si="386"/>
        <v>0.59189846353002462</v>
      </c>
      <c r="U1651" s="80">
        <f>VLOOKUP(D1651,'IBGE 2014'!$A$9:$I$120,3,0)/VLOOKUP(C1651+1,'IBGE 2014'!$A$9:$I$120,3,0)</f>
        <v>0.85922071543303169</v>
      </c>
      <c r="V1651" s="80">
        <f t="shared" si="387"/>
        <v>135178.89249020335</v>
      </c>
      <c r="W1651" s="80">
        <f t="shared" si="388"/>
        <v>63695.981699999989</v>
      </c>
      <c r="X1651" s="80">
        <f t="shared" si="389"/>
        <v>71482.910790203357</v>
      </c>
      <c r="Y1651" s="120"/>
    </row>
    <row r="1652" spans="1:25">
      <c r="A1652" s="77">
        <v>1640</v>
      </c>
      <c r="B1652" s="79">
        <v>1</v>
      </c>
      <c r="C1652" s="78">
        <v>50</v>
      </c>
      <c r="D1652" s="78">
        <f t="shared" si="375"/>
        <v>70</v>
      </c>
      <c r="E1652" s="79">
        <f t="shared" si="376"/>
        <v>65</v>
      </c>
      <c r="F1652" s="79">
        <v>4</v>
      </c>
      <c r="G1652" s="79">
        <f t="shared" si="377"/>
        <v>31</v>
      </c>
      <c r="H1652" s="79">
        <f t="shared" si="378"/>
        <v>20</v>
      </c>
      <c r="I1652" s="80">
        <v>3165.18</v>
      </c>
      <c r="J1652" s="80">
        <f>'Fator aplicado no salr'!$I$33*I1652</f>
        <v>2798.0951067556821</v>
      </c>
      <c r="K1652" s="79">
        <f t="shared" si="379"/>
        <v>20</v>
      </c>
      <c r="L1652" s="92">
        <f t="shared" si="380"/>
        <v>0.31180472688608379</v>
      </c>
      <c r="M1652" s="79">
        <f t="shared" si="381"/>
        <v>70</v>
      </c>
      <c r="N1652" s="79">
        <f>VLOOKUP(D1652,'IBGE 2014'!$A$9:$I$120,3,0)/VLOOKUP(C1652,'IBGE 2014'!$A$9:$I$120,3,0)</f>
        <v>0.78638304548291271</v>
      </c>
      <c r="O1652" s="79">
        <f>VLOOKUP(D1652,'IBGE 2014'!$A$9:$I$120,6,0)</f>
        <v>9.1340168195096396</v>
      </c>
      <c r="P1652" s="80">
        <f t="shared" si="382"/>
        <v>81467.514668423697</v>
      </c>
      <c r="Q1652" s="80">
        <f t="shared" si="383"/>
        <v>176933.56199999998</v>
      </c>
      <c r="R1652" s="80">
        <f t="shared" si="384"/>
        <v>-95466.047331576279</v>
      </c>
      <c r="S1652" s="80">
        <f t="shared" si="385"/>
        <v>19</v>
      </c>
      <c r="T1652" s="80">
        <f t="shared" si="386"/>
        <v>0.33051301049924886</v>
      </c>
      <c r="U1652" s="80">
        <f>VLOOKUP(D1652,'IBGE 2014'!$A$9:$I$120,3,0)/VLOOKUP(C1652+1,'IBGE 2014'!$A$9:$I$120,3,0)</f>
        <v>0.79070302512191992</v>
      </c>
      <c r="V1652" s="80">
        <f t="shared" si="387"/>
        <v>86829.958132432686</v>
      </c>
      <c r="W1652" s="80">
        <f t="shared" si="388"/>
        <v>168086.88389999999</v>
      </c>
      <c r="X1652" s="80">
        <f t="shared" si="389"/>
        <v>-81256.9257675673</v>
      </c>
      <c r="Y1652" s="120"/>
    </row>
    <row r="1653" spans="1:25">
      <c r="A1653" s="77">
        <v>1641</v>
      </c>
      <c r="B1653" s="79">
        <v>1</v>
      </c>
      <c r="C1653" s="78">
        <v>43</v>
      </c>
      <c r="D1653" s="78">
        <f t="shared" si="375"/>
        <v>70</v>
      </c>
      <c r="E1653" s="79">
        <f t="shared" si="376"/>
        <v>65</v>
      </c>
      <c r="F1653" s="79">
        <v>4</v>
      </c>
      <c r="G1653" s="79">
        <f t="shared" si="377"/>
        <v>31</v>
      </c>
      <c r="H1653" s="79">
        <f t="shared" si="378"/>
        <v>27</v>
      </c>
      <c r="I1653" s="80">
        <v>2142.62</v>
      </c>
      <c r="J1653" s="80">
        <f>'Fator aplicado no salr'!$I$33*I1653</f>
        <v>1894.1275180674904</v>
      </c>
      <c r="K1653" s="79">
        <f t="shared" si="379"/>
        <v>27</v>
      </c>
      <c r="L1653" s="92">
        <f t="shared" si="380"/>
        <v>0.20736795167665964</v>
      </c>
      <c r="M1653" s="79">
        <f t="shared" si="381"/>
        <v>70</v>
      </c>
      <c r="N1653" s="79">
        <f>VLOOKUP(D1653,'IBGE 2014'!$A$9:$I$120,3,0)/VLOOKUP(C1653,'IBGE 2014'!$A$9:$I$120,3,0)</f>
        <v>0.764061720155367</v>
      </c>
      <c r="O1653" s="79">
        <f>VLOOKUP(D1653,'IBGE 2014'!$A$9:$I$120,6,0)</f>
        <v>9.1340168195096396</v>
      </c>
      <c r="P1653" s="80">
        <f t="shared" si="382"/>
        <v>35635.630947739955</v>
      </c>
      <c r="Q1653" s="80">
        <f t="shared" si="383"/>
        <v>161692.81830000001</v>
      </c>
      <c r="R1653" s="80">
        <f t="shared" si="384"/>
        <v>-126057.18735226005</v>
      </c>
      <c r="S1653" s="80">
        <f t="shared" si="385"/>
        <v>26</v>
      </c>
      <c r="T1653" s="80">
        <f t="shared" si="386"/>
        <v>0.21981002877725925</v>
      </c>
      <c r="U1653" s="80">
        <f>VLOOKUP(D1653,'IBGE 2014'!$A$9:$I$120,3,0)/VLOOKUP(C1653+1,'IBGE 2014'!$A$9:$I$120,3,0)</f>
        <v>0.76654613465184984</v>
      </c>
      <c r="V1653" s="80">
        <f t="shared" si="387"/>
        <v>37896.593566438874</v>
      </c>
      <c r="W1653" s="80">
        <f t="shared" si="388"/>
        <v>155704.1954</v>
      </c>
      <c r="X1653" s="80">
        <f t="shared" si="389"/>
        <v>-117807.60183356112</v>
      </c>
      <c r="Y1653" s="120"/>
    </row>
    <row r="1654" spans="1:25">
      <c r="A1654" s="77">
        <v>1642</v>
      </c>
      <c r="B1654" s="79">
        <v>1</v>
      </c>
      <c r="C1654" s="78">
        <v>53</v>
      </c>
      <c r="D1654" s="78">
        <f t="shared" si="375"/>
        <v>70</v>
      </c>
      <c r="E1654" s="79">
        <f t="shared" si="376"/>
        <v>65</v>
      </c>
      <c r="F1654" s="79">
        <v>4</v>
      </c>
      <c r="G1654" s="79">
        <f t="shared" si="377"/>
        <v>31</v>
      </c>
      <c r="H1654" s="79">
        <f t="shared" si="378"/>
        <v>17</v>
      </c>
      <c r="I1654" s="80">
        <v>3165.18</v>
      </c>
      <c r="J1654" s="80">
        <f>'Fator aplicado no salr'!$I$33*I1654</f>
        <v>2798.0951067556821</v>
      </c>
      <c r="K1654" s="79">
        <f t="shared" si="379"/>
        <v>17</v>
      </c>
      <c r="L1654" s="92">
        <f t="shared" si="380"/>
        <v>0.37136441859695613</v>
      </c>
      <c r="M1654" s="79">
        <f t="shared" si="381"/>
        <v>70</v>
      </c>
      <c r="N1654" s="79">
        <f>VLOOKUP(D1654,'IBGE 2014'!$A$9:$I$120,3,0)/VLOOKUP(C1654,'IBGE 2014'!$A$9:$I$120,3,0)</f>
        <v>0.80044023808591946</v>
      </c>
      <c r="O1654" s="79">
        <f>VLOOKUP(D1654,'IBGE 2014'!$A$9:$I$120,6,0)</f>
        <v>9.1340168195096396</v>
      </c>
      <c r="P1654" s="80">
        <f t="shared" si="382"/>
        <v>98763.582350318247</v>
      </c>
      <c r="Q1654" s="80">
        <f t="shared" si="383"/>
        <v>150393.52769999998</v>
      </c>
      <c r="R1654" s="80">
        <f t="shared" si="384"/>
        <v>-51629.94534968173</v>
      </c>
      <c r="S1654" s="80">
        <f t="shared" si="385"/>
        <v>16</v>
      </c>
      <c r="T1654" s="80">
        <f t="shared" si="386"/>
        <v>0.39364628371277355</v>
      </c>
      <c r="U1654" s="80">
        <f>VLOOKUP(D1654,'IBGE 2014'!$A$9:$I$120,3,0)/VLOOKUP(C1654+1,'IBGE 2014'!$A$9:$I$120,3,0)</f>
        <v>0.80591419118490248</v>
      </c>
      <c r="V1654" s="80">
        <f t="shared" si="387"/>
        <v>105405.33437628945</v>
      </c>
      <c r="W1654" s="80">
        <f t="shared" si="388"/>
        <v>141546.84959999999</v>
      </c>
      <c r="X1654" s="80">
        <f t="shared" si="389"/>
        <v>-36141.515223710536</v>
      </c>
      <c r="Y1654" s="120"/>
    </row>
    <row r="1655" spans="1:25">
      <c r="A1655" s="77">
        <v>1643</v>
      </c>
      <c r="B1655" s="79">
        <v>1</v>
      </c>
      <c r="C1655" s="78">
        <v>38</v>
      </c>
      <c r="D1655" s="78">
        <f t="shared" si="375"/>
        <v>65</v>
      </c>
      <c r="E1655" s="79">
        <f t="shared" si="376"/>
        <v>65</v>
      </c>
      <c r="F1655" s="79">
        <v>4</v>
      </c>
      <c r="G1655" s="79">
        <f t="shared" si="377"/>
        <v>31</v>
      </c>
      <c r="H1655" s="79">
        <f t="shared" si="378"/>
        <v>27</v>
      </c>
      <c r="I1655" s="80">
        <v>3165.18</v>
      </c>
      <c r="J1655" s="80">
        <f>'Fator aplicado no salr'!$I$33*I1655</f>
        <v>2798.0951067556821</v>
      </c>
      <c r="K1655" s="79">
        <f t="shared" si="379"/>
        <v>27</v>
      </c>
      <c r="L1655" s="92">
        <f t="shared" si="380"/>
        <v>0.20736795167665964</v>
      </c>
      <c r="M1655" s="79">
        <f t="shared" si="381"/>
        <v>65</v>
      </c>
      <c r="N1655" s="79">
        <f>VLOOKUP(D1655,'IBGE 2014'!$A$9:$I$120,3,0)/VLOOKUP(C1655,'IBGE 2014'!$A$9:$I$120,3,0)</f>
        <v>0.83126079529714858</v>
      </c>
      <c r="O1655" s="79">
        <f>VLOOKUP(D1655,'IBGE 2014'!$A$9:$I$120,6,0)</f>
        <v>10.361611814973374</v>
      </c>
      <c r="P1655" s="80">
        <f t="shared" si="382"/>
        <v>64969.882074238427</v>
      </c>
      <c r="Q1655" s="80">
        <f t="shared" si="383"/>
        <v>238860.30869999997</v>
      </c>
      <c r="R1655" s="80">
        <f t="shared" si="384"/>
        <v>-173890.42662576155</v>
      </c>
      <c r="S1655" s="80">
        <f t="shared" si="385"/>
        <v>26</v>
      </c>
      <c r="T1655" s="80">
        <f t="shared" si="386"/>
        <v>0.21981002877725925</v>
      </c>
      <c r="U1655" s="80">
        <f>VLOOKUP(D1655,'IBGE 2014'!$A$9:$I$120,3,0)/VLOOKUP(C1655+1,'IBGE 2014'!$A$9:$I$120,3,0)</f>
        <v>0.83323375827918489</v>
      </c>
      <c r="V1655" s="80">
        <f t="shared" si="387"/>
        <v>69031.530515162711</v>
      </c>
      <c r="W1655" s="80">
        <f t="shared" si="388"/>
        <v>230013.63059999997</v>
      </c>
      <c r="X1655" s="80">
        <f t="shared" si="389"/>
        <v>-160982.10008483726</v>
      </c>
      <c r="Y1655" s="120"/>
    </row>
    <row r="1656" spans="1:25">
      <c r="A1656" s="77">
        <v>1644</v>
      </c>
      <c r="B1656" s="79">
        <v>1</v>
      </c>
      <c r="C1656" s="78">
        <v>55</v>
      </c>
      <c r="D1656" s="78">
        <f t="shared" si="375"/>
        <v>70</v>
      </c>
      <c r="E1656" s="79">
        <f t="shared" si="376"/>
        <v>65</v>
      </c>
      <c r="F1656" s="79">
        <v>4</v>
      </c>
      <c r="G1656" s="79">
        <f t="shared" si="377"/>
        <v>31</v>
      </c>
      <c r="H1656" s="79">
        <f t="shared" si="378"/>
        <v>15</v>
      </c>
      <c r="I1656" s="80">
        <v>3165.18</v>
      </c>
      <c r="J1656" s="80">
        <f>'Fator aplicado no salr'!$I$33*I1656</f>
        <v>2798.0951067556821</v>
      </c>
      <c r="K1656" s="79">
        <f t="shared" si="379"/>
        <v>15</v>
      </c>
      <c r="L1656" s="92">
        <f t="shared" si="380"/>
        <v>0.41726506073553998</v>
      </c>
      <c r="M1656" s="79">
        <f t="shared" si="381"/>
        <v>70</v>
      </c>
      <c r="N1656" s="79">
        <f>VLOOKUP(D1656,'IBGE 2014'!$A$9:$I$120,3,0)/VLOOKUP(C1656,'IBGE 2014'!$A$9:$I$120,3,0)</f>
        <v>0.81183466248225811</v>
      </c>
      <c r="O1656" s="79">
        <f>VLOOKUP(D1656,'IBGE 2014'!$A$9:$I$120,6,0)</f>
        <v>9.1340168195096396</v>
      </c>
      <c r="P1656" s="80">
        <f t="shared" si="382"/>
        <v>112550.45176369886</v>
      </c>
      <c r="Q1656" s="80">
        <f t="shared" si="383"/>
        <v>132700.1715</v>
      </c>
      <c r="R1656" s="80">
        <f t="shared" si="384"/>
        <v>-20149.719736301136</v>
      </c>
      <c r="S1656" s="80">
        <f t="shared" si="385"/>
        <v>14</v>
      </c>
      <c r="T1656" s="80">
        <f t="shared" si="386"/>
        <v>0.44230096437967248</v>
      </c>
      <c r="U1656" s="80">
        <f>VLOOKUP(D1656,'IBGE 2014'!$A$9:$I$120,3,0)/VLOOKUP(C1656+1,'IBGE 2014'!$A$9:$I$120,3,0)</f>
        <v>0.81824688059570916</v>
      </c>
      <c r="V1656" s="80">
        <f t="shared" si="387"/>
        <v>120245.78887863748</v>
      </c>
      <c r="W1656" s="80">
        <f t="shared" si="388"/>
        <v>123853.49339999999</v>
      </c>
      <c r="X1656" s="80">
        <f t="shared" si="389"/>
        <v>-3607.7045213625097</v>
      </c>
      <c r="Y1656" s="120"/>
    </row>
    <row r="1657" spans="1:25">
      <c r="A1657" s="77">
        <v>1645</v>
      </c>
      <c r="B1657" s="79">
        <v>1</v>
      </c>
      <c r="C1657" s="78">
        <v>38</v>
      </c>
      <c r="D1657" s="78">
        <f t="shared" si="375"/>
        <v>65</v>
      </c>
      <c r="E1657" s="79">
        <f t="shared" si="376"/>
        <v>65</v>
      </c>
      <c r="F1657" s="79">
        <v>4</v>
      </c>
      <c r="G1657" s="79">
        <f t="shared" si="377"/>
        <v>31</v>
      </c>
      <c r="H1657" s="79">
        <f t="shared" si="378"/>
        <v>27</v>
      </c>
      <c r="I1657" s="80">
        <v>2678.28</v>
      </c>
      <c r="J1657" s="80">
        <f>'Fator aplicado no salr'!$I$33*I1657</f>
        <v>2367.6638177043988</v>
      </c>
      <c r="K1657" s="79">
        <f t="shared" si="379"/>
        <v>27</v>
      </c>
      <c r="L1657" s="92">
        <f t="shared" si="380"/>
        <v>0.20736795167665964</v>
      </c>
      <c r="M1657" s="79">
        <f t="shared" si="381"/>
        <v>65</v>
      </c>
      <c r="N1657" s="79">
        <f>VLOOKUP(D1657,'IBGE 2014'!$A$9:$I$120,3,0)/VLOOKUP(C1657,'IBGE 2014'!$A$9:$I$120,3,0)</f>
        <v>0.83126079529714858</v>
      </c>
      <c r="O1657" s="79">
        <f>VLOOKUP(D1657,'IBGE 2014'!$A$9:$I$120,6,0)</f>
        <v>10.361611814973374</v>
      </c>
      <c r="P1657" s="80">
        <f t="shared" si="382"/>
        <v>54975.557712923539</v>
      </c>
      <c r="Q1657" s="80">
        <f t="shared" si="383"/>
        <v>202116.4002</v>
      </c>
      <c r="R1657" s="80">
        <f t="shared" si="384"/>
        <v>-147140.84248707647</v>
      </c>
      <c r="S1657" s="80">
        <f t="shared" si="385"/>
        <v>26</v>
      </c>
      <c r="T1657" s="80">
        <f t="shared" si="386"/>
        <v>0.21981002877725925</v>
      </c>
      <c r="U1657" s="80">
        <f>VLOOKUP(D1657,'IBGE 2014'!$A$9:$I$120,3,0)/VLOOKUP(C1657+1,'IBGE 2014'!$A$9:$I$120,3,0)</f>
        <v>0.83323375827918489</v>
      </c>
      <c r="V1657" s="80">
        <f t="shared" si="387"/>
        <v>58412.402311448313</v>
      </c>
      <c r="W1657" s="80">
        <f t="shared" si="388"/>
        <v>194630.60759999999</v>
      </c>
      <c r="X1657" s="80">
        <f t="shared" si="389"/>
        <v>-136218.20528855169</v>
      </c>
      <c r="Y1657" s="120"/>
    </row>
    <row r="1658" spans="1:25">
      <c r="A1658" s="77">
        <v>1646</v>
      </c>
      <c r="B1658" s="79">
        <v>1</v>
      </c>
      <c r="C1658" s="78">
        <v>51</v>
      </c>
      <c r="D1658" s="78">
        <f t="shared" si="375"/>
        <v>70</v>
      </c>
      <c r="E1658" s="79">
        <f t="shared" si="376"/>
        <v>65</v>
      </c>
      <c r="F1658" s="79">
        <v>4</v>
      </c>
      <c r="G1658" s="79">
        <f t="shared" si="377"/>
        <v>31</v>
      </c>
      <c r="H1658" s="79">
        <f t="shared" si="378"/>
        <v>19</v>
      </c>
      <c r="I1658" s="80">
        <v>3165.18</v>
      </c>
      <c r="J1658" s="80">
        <f>'Fator aplicado no salr'!$I$33*I1658</f>
        <v>2798.0951067556821</v>
      </c>
      <c r="K1658" s="79">
        <f t="shared" si="379"/>
        <v>19</v>
      </c>
      <c r="L1658" s="92">
        <f t="shared" si="380"/>
        <v>0.33051301049924886</v>
      </c>
      <c r="M1658" s="79">
        <f t="shared" si="381"/>
        <v>70</v>
      </c>
      <c r="N1658" s="79">
        <f>VLOOKUP(D1658,'IBGE 2014'!$A$9:$I$120,3,0)/VLOOKUP(C1658,'IBGE 2014'!$A$9:$I$120,3,0)</f>
        <v>0.79070302512191992</v>
      </c>
      <c r="O1658" s="79">
        <f>VLOOKUP(D1658,'IBGE 2014'!$A$9:$I$120,6,0)</f>
        <v>9.1340168195096396</v>
      </c>
      <c r="P1658" s="80">
        <f t="shared" si="382"/>
        <v>86829.958132432686</v>
      </c>
      <c r="Q1658" s="80">
        <f t="shared" si="383"/>
        <v>168086.88389999999</v>
      </c>
      <c r="R1658" s="80">
        <f t="shared" si="384"/>
        <v>-81256.9257675673</v>
      </c>
      <c r="S1658" s="80">
        <f t="shared" si="385"/>
        <v>18</v>
      </c>
      <c r="T1658" s="80">
        <f t="shared" si="386"/>
        <v>0.35034379112920383</v>
      </c>
      <c r="U1658" s="80">
        <f>VLOOKUP(D1658,'IBGE 2014'!$A$9:$I$120,3,0)/VLOOKUP(C1658+1,'IBGE 2014'!$A$9:$I$120,3,0)</f>
        <v>0.7953795781575006</v>
      </c>
      <c r="V1658" s="80">
        <f t="shared" si="387"/>
        <v>92584.117770092475</v>
      </c>
      <c r="W1658" s="80">
        <f t="shared" si="388"/>
        <v>159240.2058</v>
      </c>
      <c r="X1658" s="80">
        <f t="shared" si="389"/>
        <v>-66656.088029907522</v>
      </c>
      <c r="Y1658" s="120"/>
    </row>
    <row r="1659" spans="1:25">
      <c r="A1659" s="77">
        <v>1647</v>
      </c>
      <c r="B1659" s="79">
        <v>1</v>
      </c>
      <c r="C1659" s="78">
        <v>52</v>
      </c>
      <c r="D1659" s="78">
        <f t="shared" si="375"/>
        <v>70</v>
      </c>
      <c r="E1659" s="79">
        <f t="shared" si="376"/>
        <v>65</v>
      </c>
      <c r="F1659" s="79">
        <v>4</v>
      </c>
      <c r="G1659" s="79">
        <f t="shared" si="377"/>
        <v>31</v>
      </c>
      <c r="H1659" s="79">
        <f t="shared" si="378"/>
        <v>18</v>
      </c>
      <c r="I1659" s="80">
        <v>2678.28</v>
      </c>
      <c r="J1659" s="80">
        <f>'Fator aplicado no salr'!$I$33*I1659</f>
        <v>2367.6638177043988</v>
      </c>
      <c r="K1659" s="79">
        <f t="shared" si="379"/>
        <v>18</v>
      </c>
      <c r="L1659" s="92">
        <f t="shared" si="380"/>
        <v>0.35034379112920383</v>
      </c>
      <c r="M1659" s="79">
        <f t="shared" si="381"/>
        <v>70</v>
      </c>
      <c r="N1659" s="79">
        <f>VLOOKUP(D1659,'IBGE 2014'!$A$9:$I$120,3,0)/VLOOKUP(C1659,'IBGE 2014'!$A$9:$I$120,3,0)</f>
        <v>0.7953795781575006</v>
      </c>
      <c r="O1659" s="79">
        <f>VLOOKUP(D1659,'IBGE 2014'!$A$9:$I$120,6,0)</f>
        <v>9.1340168195096396</v>
      </c>
      <c r="P1659" s="80">
        <f t="shared" si="382"/>
        <v>78341.892385672632</v>
      </c>
      <c r="Q1659" s="80">
        <f t="shared" si="383"/>
        <v>134744.26679999998</v>
      </c>
      <c r="R1659" s="80">
        <f t="shared" si="384"/>
        <v>-56402.374414327351</v>
      </c>
      <c r="S1659" s="80">
        <f t="shared" si="385"/>
        <v>17</v>
      </c>
      <c r="T1659" s="80">
        <f t="shared" si="386"/>
        <v>0.37136441859695613</v>
      </c>
      <c r="U1659" s="80">
        <f>VLOOKUP(D1659,'IBGE 2014'!$A$9:$I$120,3,0)/VLOOKUP(C1659+1,'IBGE 2014'!$A$9:$I$120,3,0)</f>
        <v>0.80044023808591946</v>
      </c>
      <c r="V1659" s="80">
        <f t="shared" si="387"/>
        <v>83570.769225513359</v>
      </c>
      <c r="W1659" s="80">
        <f t="shared" si="388"/>
        <v>127258.4742</v>
      </c>
      <c r="X1659" s="80">
        <f t="shared" si="389"/>
        <v>-43687.704974486638</v>
      </c>
      <c r="Y1659" s="120"/>
    </row>
    <row r="1660" spans="1:25">
      <c r="A1660" s="77">
        <v>1648</v>
      </c>
      <c r="B1660" s="79">
        <v>1</v>
      </c>
      <c r="C1660" s="78">
        <v>41</v>
      </c>
      <c r="D1660" s="78">
        <f t="shared" si="375"/>
        <v>70</v>
      </c>
      <c r="E1660" s="79">
        <f t="shared" si="376"/>
        <v>65</v>
      </c>
      <c r="F1660" s="79">
        <v>4</v>
      </c>
      <c r="G1660" s="79">
        <f t="shared" si="377"/>
        <v>31</v>
      </c>
      <c r="H1660" s="79">
        <f t="shared" si="378"/>
        <v>29</v>
      </c>
      <c r="I1660" s="80">
        <v>2678.28</v>
      </c>
      <c r="J1660" s="80">
        <f>'Fator aplicado no salr'!$I$33*I1660</f>
        <v>2367.6638177043988</v>
      </c>
      <c r="K1660" s="79">
        <f t="shared" si="379"/>
        <v>29</v>
      </c>
      <c r="L1660" s="92">
        <f t="shared" si="380"/>
        <v>0.18455673876527198</v>
      </c>
      <c r="M1660" s="79">
        <f t="shared" si="381"/>
        <v>70</v>
      </c>
      <c r="N1660" s="79">
        <f>VLOOKUP(D1660,'IBGE 2014'!$A$9:$I$120,3,0)/VLOOKUP(C1660,'IBGE 2014'!$A$9:$I$120,3,0)</f>
        <v>0.75960609083567521</v>
      </c>
      <c r="O1660" s="79">
        <f>VLOOKUP(D1660,'IBGE 2014'!$A$9:$I$120,6,0)</f>
        <v>9.1340168195096396</v>
      </c>
      <c r="P1660" s="80">
        <f t="shared" si="382"/>
        <v>39413.367464635143</v>
      </c>
      <c r="Q1660" s="80">
        <f t="shared" si="383"/>
        <v>217087.98540000001</v>
      </c>
      <c r="R1660" s="80">
        <f t="shared" si="384"/>
        <v>-177674.61793536486</v>
      </c>
      <c r="S1660" s="80">
        <f t="shared" si="385"/>
        <v>28</v>
      </c>
      <c r="T1660" s="80">
        <f t="shared" si="386"/>
        <v>0.19563014309118829</v>
      </c>
      <c r="U1660" s="80">
        <f>VLOOKUP(D1660,'IBGE 2014'!$A$9:$I$120,3,0)/VLOOKUP(C1660+1,'IBGE 2014'!$A$9:$I$120,3,0)</f>
        <v>0.76175627933743351</v>
      </c>
      <c r="V1660" s="80">
        <f t="shared" si="387"/>
        <v>41896.429411682147</v>
      </c>
      <c r="W1660" s="80">
        <f t="shared" si="388"/>
        <v>209602.19279999999</v>
      </c>
      <c r="X1660" s="80">
        <f t="shared" si="389"/>
        <v>-167705.76338831784</v>
      </c>
      <c r="Y1660" s="120"/>
    </row>
    <row r="1661" spans="1:25">
      <c r="A1661" s="77">
        <v>1649</v>
      </c>
      <c r="B1661" s="79">
        <v>1</v>
      </c>
      <c r="C1661" s="78">
        <v>52</v>
      </c>
      <c r="D1661" s="78">
        <f t="shared" si="375"/>
        <v>70</v>
      </c>
      <c r="E1661" s="79">
        <f t="shared" si="376"/>
        <v>65</v>
      </c>
      <c r="F1661" s="79">
        <v>4</v>
      </c>
      <c r="G1661" s="79">
        <f t="shared" si="377"/>
        <v>31</v>
      </c>
      <c r="H1661" s="79">
        <f t="shared" si="378"/>
        <v>18</v>
      </c>
      <c r="I1661" s="80">
        <v>2678.28</v>
      </c>
      <c r="J1661" s="80">
        <f>'Fator aplicado no salr'!$I$33*I1661</f>
        <v>2367.6638177043988</v>
      </c>
      <c r="K1661" s="79">
        <f t="shared" si="379"/>
        <v>18</v>
      </c>
      <c r="L1661" s="92">
        <f t="shared" si="380"/>
        <v>0.35034379112920383</v>
      </c>
      <c r="M1661" s="79">
        <f t="shared" si="381"/>
        <v>70</v>
      </c>
      <c r="N1661" s="79">
        <f>VLOOKUP(D1661,'IBGE 2014'!$A$9:$I$120,3,0)/VLOOKUP(C1661,'IBGE 2014'!$A$9:$I$120,3,0)</f>
        <v>0.7953795781575006</v>
      </c>
      <c r="O1661" s="79">
        <f>VLOOKUP(D1661,'IBGE 2014'!$A$9:$I$120,6,0)</f>
        <v>9.1340168195096396</v>
      </c>
      <c r="P1661" s="80">
        <f t="shared" si="382"/>
        <v>78341.892385672632</v>
      </c>
      <c r="Q1661" s="80">
        <f t="shared" si="383"/>
        <v>134744.26679999998</v>
      </c>
      <c r="R1661" s="80">
        <f t="shared" si="384"/>
        <v>-56402.374414327351</v>
      </c>
      <c r="S1661" s="80">
        <f t="shared" si="385"/>
        <v>17</v>
      </c>
      <c r="T1661" s="80">
        <f t="shared" si="386"/>
        <v>0.37136441859695613</v>
      </c>
      <c r="U1661" s="80">
        <f>VLOOKUP(D1661,'IBGE 2014'!$A$9:$I$120,3,0)/VLOOKUP(C1661+1,'IBGE 2014'!$A$9:$I$120,3,0)</f>
        <v>0.80044023808591946</v>
      </c>
      <c r="V1661" s="80">
        <f t="shared" si="387"/>
        <v>83570.769225513359</v>
      </c>
      <c r="W1661" s="80">
        <f t="shared" si="388"/>
        <v>127258.4742</v>
      </c>
      <c r="X1661" s="80">
        <f t="shared" si="389"/>
        <v>-43687.704974486638</v>
      </c>
      <c r="Y1661" s="120"/>
    </row>
    <row r="1662" spans="1:25">
      <c r="A1662" s="77">
        <v>1650</v>
      </c>
      <c r="B1662" s="79">
        <v>1</v>
      </c>
      <c r="C1662" s="78">
        <v>54</v>
      </c>
      <c r="D1662" s="78">
        <f t="shared" si="375"/>
        <v>70</v>
      </c>
      <c r="E1662" s="79">
        <f t="shared" si="376"/>
        <v>65</v>
      </c>
      <c r="F1662" s="79">
        <v>4</v>
      </c>
      <c r="G1662" s="79">
        <f t="shared" si="377"/>
        <v>31</v>
      </c>
      <c r="H1662" s="79">
        <f t="shared" si="378"/>
        <v>16</v>
      </c>
      <c r="I1662" s="80">
        <v>3165.18</v>
      </c>
      <c r="J1662" s="80">
        <f>'Fator aplicado no salr'!$I$33*I1662</f>
        <v>2798.0951067556821</v>
      </c>
      <c r="K1662" s="79">
        <f t="shared" si="379"/>
        <v>16</v>
      </c>
      <c r="L1662" s="92">
        <f t="shared" si="380"/>
        <v>0.39364628371277355</v>
      </c>
      <c r="M1662" s="79">
        <f t="shared" si="381"/>
        <v>70</v>
      </c>
      <c r="N1662" s="79">
        <f>VLOOKUP(D1662,'IBGE 2014'!$A$9:$I$120,3,0)/VLOOKUP(C1662,'IBGE 2014'!$A$9:$I$120,3,0)</f>
        <v>0.80591419118490248</v>
      </c>
      <c r="O1662" s="79">
        <f>VLOOKUP(D1662,'IBGE 2014'!$A$9:$I$120,6,0)</f>
        <v>9.1340168195096396</v>
      </c>
      <c r="P1662" s="80">
        <f t="shared" si="382"/>
        <v>105405.33437628944</v>
      </c>
      <c r="Q1662" s="80">
        <f t="shared" si="383"/>
        <v>141546.84959999999</v>
      </c>
      <c r="R1662" s="80">
        <f t="shared" si="384"/>
        <v>-36141.51522371055</v>
      </c>
      <c r="S1662" s="80">
        <f t="shared" si="385"/>
        <v>15</v>
      </c>
      <c r="T1662" s="80">
        <f t="shared" si="386"/>
        <v>0.41726506073553998</v>
      </c>
      <c r="U1662" s="80">
        <f>VLOOKUP(D1662,'IBGE 2014'!$A$9:$I$120,3,0)/VLOOKUP(C1662+1,'IBGE 2014'!$A$9:$I$120,3,0)</f>
        <v>0.81183466248225811</v>
      </c>
      <c r="V1662" s="80">
        <f t="shared" si="387"/>
        <v>112550.45176369887</v>
      </c>
      <c r="W1662" s="80">
        <f t="shared" si="388"/>
        <v>132700.1715</v>
      </c>
      <c r="X1662" s="80">
        <f t="shared" si="389"/>
        <v>-20149.719736301122</v>
      </c>
      <c r="Y1662" s="120"/>
    </row>
    <row r="1663" spans="1:25">
      <c r="A1663" s="77">
        <v>1651</v>
      </c>
      <c r="B1663" s="79">
        <v>1</v>
      </c>
      <c r="C1663" s="78">
        <v>35</v>
      </c>
      <c r="D1663" s="78">
        <f t="shared" si="375"/>
        <v>65</v>
      </c>
      <c r="E1663" s="79">
        <f t="shared" si="376"/>
        <v>65</v>
      </c>
      <c r="F1663" s="79">
        <v>4</v>
      </c>
      <c r="G1663" s="79">
        <f t="shared" si="377"/>
        <v>31</v>
      </c>
      <c r="H1663" s="79">
        <f t="shared" si="378"/>
        <v>30</v>
      </c>
      <c r="I1663" s="80">
        <v>2678.28</v>
      </c>
      <c r="J1663" s="80">
        <f>'Fator aplicado no salr'!$I$33*I1663</f>
        <v>2367.6638177043988</v>
      </c>
      <c r="K1663" s="79">
        <f t="shared" si="379"/>
        <v>30</v>
      </c>
      <c r="L1663" s="92">
        <f t="shared" si="380"/>
        <v>0.1741101309106339</v>
      </c>
      <c r="M1663" s="79">
        <f t="shared" si="381"/>
        <v>65</v>
      </c>
      <c r="N1663" s="79">
        <f>VLOOKUP(D1663,'IBGE 2014'!$A$9:$I$120,3,0)/VLOOKUP(C1663,'IBGE 2014'!$A$9:$I$120,3,0)</f>
        <v>0.82589717900171766</v>
      </c>
      <c r="O1663" s="79">
        <f>VLOOKUP(D1663,'IBGE 2014'!$A$9:$I$120,6,0)</f>
        <v>10.361611814973374</v>
      </c>
      <c r="P1663" s="80">
        <f t="shared" si="382"/>
        <v>45860.705601414193</v>
      </c>
      <c r="Q1663" s="80">
        <f t="shared" si="383"/>
        <v>224573.77799999999</v>
      </c>
      <c r="R1663" s="80">
        <f t="shared" si="384"/>
        <v>-178713.07239858579</v>
      </c>
      <c r="S1663" s="80">
        <f t="shared" si="385"/>
        <v>29</v>
      </c>
      <c r="T1663" s="80">
        <f t="shared" si="386"/>
        <v>0.18455673876527198</v>
      </c>
      <c r="U1663" s="80">
        <f>VLOOKUP(D1663,'IBGE 2014'!$A$9:$I$120,3,0)/VLOOKUP(C1663+1,'IBGE 2014'!$A$9:$I$120,3,0)</f>
        <v>0.82760631522705153</v>
      </c>
      <c r="V1663" s="80">
        <f t="shared" si="387"/>
        <v>48712.947778461028</v>
      </c>
      <c r="W1663" s="80">
        <f t="shared" si="388"/>
        <v>217087.98540000001</v>
      </c>
      <c r="X1663" s="80">
        <f t="shared" si="389"/>
        <v>-168375.03762153897</v>
      </c>
      <c r="Y1663" s="120"/>
    </row>
    <row r="1664" spans="1:25">
      <c r="A1664" s="77">
        <v>1652</v>
      </c>
      <c r="B1664" s="79">
        <v>1</v>
      </c>
      <c r="C1664" s="78">
        <v>34</v>
      </c>
      <c r="D1664" s="78">
        <f t="shared" si="375"/>
        <v>65</v>
      </c>
      <c r="E1664" s="79">
        <f t="shared" si="376"/>
        <v>65</v>
      </c>
      <c r="F1664" s="79">
        <v>4</v>
      </c>
      <c r="G1664" s="79">
        <f t="shared" si="377"/>
        <v>31</v>
      </c>
      <c r="H1664" s="79">
        <f t="shared" si="378"/>
        <v>31</v>
      </c>
      <c r="I1664" s="80">
        <v>954</v>
      </c>
      <c r="J1664" s="80">
        <f>'Fator aplicado no salr'!$I$33*I1664</f>
        <v>843.35890276221915</v>
      </c>
      <c r="K1664" s="79">
        <f t="shared" si="379"/>
        <v>31</v>
      </c>
      <c r="L1664" s="92">
        <f t="shared" si="380"/>
        <v>0.16425484048173006</v>
      </c>
      <c r="M1664" s="79">
        <f t="shared" si="381"/>
        <v>65</v>
      </c>
      <c r="N1664" s="79">
        <f>VLOOKUP(D1664,'IBGE 2014'!$A$9:$I$120,3,0)/VLOOKUP(C1664,'IBGE 2014'!$A$9:$I$120,3,0)</f>
        <v>0.82425037422621905</v>
      </c>
      <c r="O1664" s="79">
        <f>VLOOKUP(D1664,'IBGE 2014'!$A$9:$I$120,6,0)</f>
        <v>10.361611814973374</v>
      </c>
      <c r="P1664" s="80">
        <f t="shared" si="382"/>
        <v>15380.145140961569</v>
      </c>
      <c r="Q1664" s="80">
        <f t="shared" si="383"/>
        <v>82659.33</v>
      </c>
      <c r="R1664" s="80">
        <f t="shared" si="384"/>
        <v>-67279.184859038432</v>
      </c>
      <c r="S1664" s="80">
        <f t="shared" si="385"/>
        <v>30</v>
      </c>
      <c r="T1664" s="80">
        <f t="shared" si="386"/>
        <v>0.1741101309106339</v>
      </c>
      <c r="U1664" s="80">
        <f>VLOOKUP(D1664,'IBGE 2014'!$A$9:$I$120,3,0)/VLOOKUP(C1664+1,'IBGE 2014'!$A$9:$I$120,3,0)</f>
        <v>0.82589717900171766</v>
      </c>
      <c r="V1664" s="80">
        <f t="shared" si="387"/>
        <v>16335.526212251572</v>
      </c>
      <c r="W1664" s="80">
        <f t="shared" si="388"/>
        <v>79992.899999999994</v>
      </c>
      <c r="X1664" s="80">
        <f t="shared" si="389"/>
        <v>-63657.373787748424</v>
      </c>
      <c r="Y1664" s="120"/>
    </row>
    <row r="1665" spans="1:25">
      <c r="A1665" s="77">
        <v>1653</v>
      </c>
      <c r="B1665" s="79">
        <v>2</v>
      </c>
      <c r="C1665" s="78">
        <v>33</v>
      </c>
      <c r="D1665" s="78">
        <f t="shared" si="375"/>
        <v>59</v>
      </c>
      <c r="E1665" s="79">
        <f t="shared" si="376"/>
        <v>60</v>
      </c>
      <c r="F1665" s="79">
        <v>4</v>
      </c>
      <c r="G1665" s="79">
        <f t="shared" si="377"/>
        <v>26</v>
      </c>
      <c r="H1665" s="79">
        <f t="shared" si="378"/>
        <v>26</v>
      </c>
      <c r="I1665" s="80">
        <v>954</v>
      </c>
      <c r="J1665" s="80">
        <f>'Fator aplicado no salr'!$I$33*I1665</f>
        <v>843.35890276221915</v>
      </c>
      <c r="K1665" s="79">
        <f t="shared" si="379"/>
        <v>26</v>
      </c>
      <c r="L1665" s="92">
        <f t="shared" si="380"/>
        <v>0.21981002877725925</v>
      </c>
      <c r="M1665" s="79">
        <f t="shared" si="381"/>
        <v>59</v>
      </c>
      <c r="N1665" s="79">
        <f>VLOOKUP(D1665,'IBGE 2014'!$A$9:$I$120,3,0)/VLOOKUP(C1665,'IBGE 2014'!$A$9:$I$120,3,0)</f>
        <v>0.88730248509626231</v>
      </c>
      <c r="O1665" s="79">
        <f>VLOOKUP(D1665,'IBGE 2014'!$A$9:$I$120,6,0)</f>
        <v>11.689545286895596</v>
      </c>
      <c r="P1665" s="80">
        <f t="shared" si="382"/>
        <v>24996.120230361448</v>
      </c>
      <c r="Q1665" s="80">
        <f t="shared" si="383"/>
        <v>69327.179999999993</v>
      </c>
      <c r="R1665" s="80">
        <f t="shared" si="384"/>
        <v>-44331.059769638545</v>
      </c>
      <c r="S1665" s="80">
        <f t="shared" si="385"/>
        <v>25</v>
      </c>
      <c r="T1665" s="80">
        <f t="shared" si="386"/>
        <v>0.23299863050389483</v>
      </c>
      <c r="U1665" s="80">
        <f>VLOOKUP(D1665,'IBGE 2014'!$A$9:$I$120,3,0)/VLOOKUP(C1665+1,'IBGE 2014'!$A$9:$I$120,3,0)</f>
        <v>0.88902070188335247</v>
      </c>
      <c r="V1665" s="80">
        <f t="shared" si="387"/>
        <v>26547.195402134483</v>
      </c>
      <c r="W1665" s="80">
        <f t="shared" si="388"/>
        <v>66660.75</v>
      </c>
      <c r="X1665" s="80">
        <f t="shared" si="389"/>
        <v>-40113.554597865514</v>
      </c>
      <c r="Y1665" s="120"/>
    </row>
    <row r="1666" spans="1:25">
      <c r="A1666" s="77">
        <v>1654</v>
      </c>
      <c r="B1666" s="79">
        <v>2</v>
      </c>
      <c r="C1666" s="78">
        <v>39</v>
      </c>
      <c r="D1666" s="78">
        <f t="shared" si="375"/>
        <v>60</v>
      </c>
      <c r="E1666" s="79">
        <f t="shared" si="376"/>
        <v>60</v>
      </c>
      <c r="F1666" s="79">
        <v>4</v>
      </c>
      <c r="G1666" s="79">
        <f t="shared" si="377"/>
        <v>26</v>
      </c>
      <c r="H1666" s="79">
        <f t="shared" si="378"/>
        <v>21</v>
      </c>
      <c r="I1666" s="80">
        <v>954</v>
      </c>
      <c r="J1666" s="80">
        <f>'Fator aplicado no salr'!$I$33*I1666</f>
        <v>843.35890276221915</v>
      </c>
      <c r="K1666" s="79">
        <f t="shared" si="379"/>
        <v>21</v>
      </c>
      <c r="L1666" s="92">
        <f t="shared" si="380"/>
        <v>0.29415540272272056</v>
      </c>
      <c r="M1666" s="79">
        <f t="shared" si="381"/>
        <v>60</v>
      </c>
      <c r="N1666" s="79">
        <f>VLOOKUP(D1666,'IBGE 2014'!$A$9:$I$120,3,0)/VLOOKUP(C1666,'IBGE 2014'!$A$9:$I$120,3,0)</f>
        <v>0.88939133636457135</v>
      </c>
      <c r="O1666" s="79">
        <f>VLOOKUP(D1666,'IBGE 2014'!$A$9:$I$120,6,0)</f>
        <v>11.482229001501651</v>
      </c>
      <c r="P1666" s="80">
        <f t="shared" si="382"/>
        <v>32934.548525309947</v>
      </c>
      <c r="Q1666" s="80">
        <f t="shared" si="383"/>
        <v>55995.03</v>
      </c>
      <c r="R1666" s="80">
        <f t="shared" si="384"/>
        <v>-23060.481474690052</v>
      </c>
      <c r="S1666" s="80">
        <f t="shared" si="385"/>
        <v>20</v>
      </c>
      <c r="T1666" s="80">
        <f t="shared" si="386"/>
        <v>0.31180472688608379</v>
      </c>
      <c r="U1666" s="80">
        <f>VLOOKUP(D1666,'IBGE 2014'!$A$9:$I$120,3,0)/VLOOKUP(C1666+1,'IBGE 2014'!$A$9:$I$120,3,0)</f>
        <v>0.89162310837551761</v>
      </c>
      <c r="V1666" s="80">
        <f t="shared" si="387"/>
        <v>34998.223535726785</v>
      </c>
      <c r="W1666" s="80">
        <f t="shared" si="388"/>
        <v>53328.6</v>
      </c>
      <c r="X1666" s="80">
        <f t="shared" si="389"/>
        <v>-18330.376464273213</v>
      </c>
      <c r="Y1666" s="120"/>
    </row>
    <row r="1667" spans="1:25">
      <c r="A1667" s="77">
        <v>1655</v>
      </c>
      <c r="B1667" s="79">
        <v>1</v>
      </c>
      <c r="C1667" s="78">
        <v>33</v>
      </c>
      <c r="D1667" s="78">
        <f t="shared" si="375"/>
        <v>64</v>
      </c>
      <c r="E1667" s="79">
        <f t="shared" si="376"/>
        <v>65</v>
      </c>
      <c r="F1667" s="79">
        <v>4</v>
      </c>
      <c r="G1667" s="79">
        <f t="shared" si="377"/>
        <v>31</v>
      </c>
      <c r="H1667" s="79">
        <f t="shared" si="378"/>
        <v>31</v>
      </c>
      <c r="I1667" s="80">
        <v>1202.04</v>
      </c>
      <c r="J1667" s="80">
        <f>'Fator aplicado no salr'!$I$33*I1667</f>
        <v>1062.6322174803961</v>
      </c>
      <c r="K1667" s="79">
        <f t="shared" si="379"/>
        <v>31</v>
      </c>
      <c r="L1667" s="92">
        <f t="shared" si="380"/>
        <v>0.16425484048173006</v>
      </c>
      <c r="M1667" s="79">
        <f t="shared" si="381"/>
        <v>64</v>
      </c>
      <c r="N1667" s="79">
        <f>VLOOKUP(D1667,'IBGE 2014'!$A$9:$I$120,3,0)/VLOOKUP(C1667,'IBGE 2014'!$A$9:$I$120,3,0)</f>
        <v>0.83521518863696442</v>
      </c>
      <c r="O1667" s="79">
        <f>VLOOKUP(D1667,'IBGE 2014'!$A$9:$I$120,6,0)</f>
        <v>10.595687644814832</v>
      </c>
      <c r="P1667" s="80">
        <f t="shared" si="382"/>
        <v>20080.38515498471</v>
      </c>
      <c r="Q1667" s="80">
        <f t="shared" si="383"/>
        <v>104150.75580000001</v>
      </c>
      <c r="R1667" s="80">
        <f t="shared" si="384"/>
        <v>-84070.370645015297</v>
      </c>
      <c r="S1667" s="80">
        <f t="shared" si="385"/>
        <v>30</v>
      </c>
      <c r="T1667" s="80">
        <f t="shared" si="386"/>
        <v>0.1741101309106339</v>
      </c>
      <c r="U1667" s="80">
        <f>VLOOKUP(D1667,'IBGE 2014'!$A$9:$I$120,3,0)/VLOOKUP(C1667+1,'IBGE 2014'!$A$9:$I$120,3,0)</f>
        <v>0.83683254098529347</v>
      </c>
      <c r="V1667" s="80">
        <f t="shared" si="387"/>
        <v>21326.426003184228</v>
      </c>
      <c r="W1667" s="80">
        <f t="shared" si="388"/>
        <v>100791.054</v>
      </c>
      <c r="X1667" s="80">
        <f t="shared" si="389"/>
        <v>-79464.627996815776</v>
      </c>
      <c r="Y1667" s="120"/>
    </row>
    <row r="1668" spans="1:25">
      <c r="A1668" s="77">
        <v>1656</v>
      </c>
      <c r="B1668" s="79">
        <v>1</v>
      </c>
      <c r="C1668" s="78">
        <v>34</v>
      </c>
      <c r="D1668" s="78">
        <f t="shared" si="375"/>
        <v>65</v>
      </c>
      <c r="E1668" s="79">
        <f t="shared" si="376"/>
        <v>65</v>
      </c>
      <c r="F1668" s="79">
        <v>4</v>
      </c>
      <c r="G1668" s="79">
        <f t="shared" si="377"/>
        <v>31</v>
      </c>
      <c r="H1668" s="79">
        <f t="shared" si="378"/>
        <v>31</v>
      </c>
      <c r="I1668" s="80">
        <v>1202.04</v>
      </c>
      <c r="J1668" s="80">
        <f>'Fator aplicado no salr'!$I$33*I1668</f>
        <v>1062.6322174803961</v>
      </c>
      <c r="K1668" s="79">
        <f t="shared" si="379"/>
        <v>31</v>
      </c>
      <c r="L1668" s="92">
        <f t="shared" si="380"/>
        <v>0.16425484048173006</v>
      </c>
      <c r="M1668" s="79">
        <f t="shared" si="381"/>
        <v>65</v>
      </c>
      <c r="N1668" s="79">
        <f>VLOOKUP(D1668,'IBGE 2014'!$A$9:$I$120,3,0)/VLOOKUP(C1668,'IBGE 2014'!$A$9:$I$120,3,0)</f>
        <v>0.82425037422621905</v>
      </c>
      <c r="O1668" s="79">
        <f>VLOOKUP(D1668,'IBGE 2014'!$A$9:$I$120,6,0)</f>
        <v>10.361611814973374</v>
      </c>
      <c r="P1668" s="80">
        <f t="shared" si="382"/>
        <v>19378.982877611583</v>
      </c>
      <c r="Q1668" s="80">
        <f t="shared" si="383"/>
        <v>104150.75580000001</v>
      </c>
      <c r="R1668" s="80">
        <f t="shared" si="384"/>
        <v>-84771.772922388423</v>
      </c>
      <c r="S1668" s="80">
        <f t="shared" si="385"/>
        <v>30</v>
      </c>
      <c r="T1668" s="80">
        <f t="shared" si="386"/>
        <v>0.1741101309106339</v>
      </c>
      <c r="U1668" s="80">
        <f>VLOOKUP(D1668,'IBGE 2014'!$A$9:$I$120,3,0)/VLOOKUP(C1668+1,'IBGE 2014'!$A$9:$I$120,3,0)</f>
        <v>0.82589717900171766</v>
      </c>
      <c r="V1668" s="80">
        <f t="shared" si="387"/>
        <v>20582.76302743698</v>
      </c>
      <c r="W1668" s="80">
        <f t="shared" si="388"/>
        <v>100791.054</v>
      </c>
      <c r="X1668" s="80">
        <f t="shared" si="389"/>
        <v>-80208.290972563031</v>
      </c>
      <c r="Y1668" s="120"/>
    </row>
    <row r="1669" spans="1:25">
      <c r="A1669" s="77">
        <v>1657</v>
      </c>
      <c r="B1669" s="79">
        <v>1</v>
      </c>
      <c r="C1669" s="78">
        <v>34</v>
      </c>
      <c r="D1669" s="78">
        <f t="shared" si="375"/>
        <v>65</v>
      </c>
      <c r="E1669" s="79">
        <f t="shared" si="376"/>
        <v>65</v>
      </c>
      <c r="F1669" s="79">
        <v>4</v>
      </c>
      <c r="G1669" s="79">
        <f t="shared" si="377"/>
        <v>31</v>
      </c>
      <c r="H1669" s="79">
        <f t="shared" si="378"/>
        <v>31</v>
      </c>
      <c r="I1669" s="80">
        <v>1202.04</v>
      </c>
      <c r="J1669" s="80">
        <f>'Fator aplicado no salr'!$I$33*I1669</f>
        <v>1062.6322174803961</v>
      </c>
      <c r="K1669" s="79">
        <f t="shared" si="379"/>
        <v>31</v>
      </c>
      <c r="L1669" s="92">
        <f t="shared" si="380"/>
        <v>0.16425484048173006</v>
      </c>
      <c r="M1669" s="79">
        <f t="shared" si="381"/>
        <v>65</v>
      </c>
      <c r="N1669" s="79">
        <f>VLOOKUP(D1669,'IBGE 2014'!$A$9:$I$120,3,0)/VLOOKUP(C1669,'IBGE 2014'!$A$9:$I$120,3,0)</f>
        <v>0.82425037422621905</v>
      </c>
      <c r="O1669" s="79">
        <f>VLOOKUP(D1669,'IBGE 2014'!$A$9:$I$120,6,0)</f>
        <v>10.361611814973374</v>
      </c>
      <c r="P1669" s="80">
        <f t="shared" si="382"/>
        <v>19378.982877611583</v>
      </c>
      <c r="Q1669" s="80">
        <f t="shared" si="383"/>
        <v>104150.75580000001</v>
      </c>
      <c r="R1669" s="80">
        <f t="shared" si="384"/>
        <v>-84771.772922388423</v>
      </c>
      <c r="S1669" s="80">
        <f t="shared" si="385"/>
        <v>30</v>
      </c>
      <c r="T1669" s="80">
        <f t="shared" si="386"/>
        <v>0.1741101309106339</v>
      </c>
      <c r="U1669" s="80">
        <f>VLOOKUP(D1669,'IBGE 2014'!$A$9:$I$120,3,0)/VLOOKUP(C1669+1,'IBGE 2014'!$A$9:$I$120,3,0)</f>
        <v>0.82589717900171766</v>
      </c>
      <c r="V1669" s="80">
        <f t="shared" si="387"/>
        <v>20582.76302743698</v>
      </c>
      <c r="W1669" s="80">
        <f t="shared" si="388"/>
        <v>100791.054</v>
      </c>
      <c r="X1669" s="80">
        <f t="shared" si="389"/>
        <v>-80208.290972563031</v>
      </c>
      <c r="Y1669" s="120"/>
    </row>
    <row r="1670" spans="1:25">
      <c r="A1670" s="77">
        <v>1658</v>
      </c>
      <c r="B1670" s="79">
        <v>1</v>
      </c>
      <c r="C1670" s="78">
        <v>35</v>
      </c>
      <c r="D1670" s="78">
        <f t="shared" si="375"/>
        <v>65</v>
      </c>
      <c r="E1670" s="79">
        <f t="shared" si="376"/>
        <v>65</v>
      </c>
      <c r="F1670" s="79">
        <v>4</v>
      </c>
      <c r="G1670" s="79">
        <f t="shared" si="377"/>
        <v>31</v>
      </c>
      <c r="H1670" s="79">
        <f t="shared" si="378"/>
        <v>30</v>
      </c>
      <c r="I1670" s="80">
        <v>1469.16</v>
      </c>
      <c r="J1670" s="80">
        <f>'Fator aplicado no salr'!$I$33*I1670</f>
        <v>1298.7727102538174</v>
      </c>
      <c r="K1670" s="79">
        <f t="shared" si="379"/>
        <v>30</v>
      </c>
      <c r="L1670" s="92">
        <f t="shared" si="380"/>
        <v>0.1741101309106339</v>
      </c>
      <c r="M1670" s="79">
        <f t="shared" si="381"/>
        <v>65</v>
      </c>
      <c r="N1670" s="79">
        <f>VLOOKUP(D1670,'IBGE 2014'!$A$9:$I$120,3,0)/VLOOKUP(C1670,'IBGE 2014'!$A$9:$I$120,3,0)</f>
        <v>0.82589717900171766</v>
      </c>
      <c r="O1670" s="79">
        <f>VLOOKUP(D1670,'IBGE 2014'!$A$9:$I$120,6,0)</f>
        <v>10.361611814973374</v>
      </c>
      <c r="P1670" s="80">
        <f t="shared" si="382"/>
        <v>25156.710366867421</v>
      </c>
      <c r="Q1670" s="80">
        <f t="shared" si="383"/>
        <v>123189.06600000001</v>
      </c>
      <c r="R1670" s="80">
        <f t="shared" si="384"/>
        <v>-98032.355633132582</v>
      </c>
      <c r="S1670" s="80">
        <f t="shared" si="385"/>
        <v>29</v>
      </c>
      <c r="T1670" s="80">
        <f t="shared" si="386"/>
        <v>0.18455673876527198</v>
      </c>
      <c r="U1670" s="80">
        <f>VLOOKUP(D1670,'IBGE 2014'!$A$9:$I$120,3,0)/VLOOKUP(C1670+1,'IBGE 2014'!$A$9:$I$120,3,0)</f>
        <v>0.82760631522705153</v>
      </c>
      <c r="V1670" s="80">
        <f t="shared" si="387"/>
        <v>26721.296637470241</v>
      </c>
      <c r="W1670" s="80">
        <f t="shared" si="388"/>
        <v>119082.7638</v>
      </c>
      <c r="X1670" s="80">
        <f t="shared" si="389"/>
        <v>-92361.467162529763</v>
      </c>
      <c r="Y1670" s="120"/>
    </row>
    <row r="1671" spans="1:25">
      <c r="A1671" s="77">
        <v>1659</v>
      </c>
      <c r="B1671" s="79">
        <v>1</v>
      </c>
      <c r="C1671" s="78">
        <v>35</v>
      </c>
      <c r="D1671" s="78">
        <f t="shared" si="375"/>
        <v>65</v>
      </c>
      <c r="E1671" s="79">
        <f t="shared" si="376"/>
        <v>65</v>
      </c>
      <c r="F1671" s="79">
        <v>4</v>
      </c>
      <c r="G1671" s="79">
        <f t="shared" si="377"/>
        <v>31</v>
      </c>
      <c r="H1671" s="79">
        <f t="shared" si="378"/>
        <v>30</v>
      </c>
      <c r="I1671" s="80">
        <v>1259.28</v>
      </c>
      <c r="J1671" s="80">
        <f>'Fator aplicado no salr'!$I$33*I1671</f>
        <v>1113.2337516461291</v>
      </c>
      <c r="K1671" s="79">
        <f t="shared" si="379"/>
        <v>30</v>
      </c>
      <c r="L1671" s="92">
        <f t="shared" si="380"/>
        <v>0.1741101309106339</v>
      </c>
      <c r="M1671" s="79">
        <f t="shared" si="381"/>
        <v>65</v>
      </c>
      <c r="N1671" s="79">
        <f>VLOOKUP(D1671,'IBGE 2014'!$A$9:$I$120,3,0)/VLOOKUP(C1671,'IBGE 2014'!$A$9:$I$120,3,0)</f>
        <v>0.82589717900171766</v>
      </c>
      <c r="O1671" s="79">
        <f>VLOOKUP(D1671,'IBGE 2014'!$A$9:$I$120,6,0)</f>
        <v>10.361611814973374</v>
      </c>
      <c r="P1671" s="80">
        <f t="shared" si="382"/>
        <v>21562.894600172072</v>
      </c>
      <c r="Q1671" s="80">
        <f t="shared" si="383"/>
        <v>105590.62800000001</v>
      </c>
      <c r="R1671" s="80">
        <f t="shared" si="384"/>
        <v>-84027.733399827936</v>
      </c>
      <c r="S1671" s="80">
        <f t="shared" si="385"/>
        <v>29</v>
      </c>
      <c r="T1671" s="80">
        <f t="shared" si="386"/>
        <v>0.18455673876527198</v>
      </c>
      <c r="U1671" s="80">
        <f>VLOOKUP(D1671,'IBGE 2014'!$A$9:$I$120,3,0)/VLOOKUP(C1671+1,'IBGE 2014'!$A$9:$I$120,3,0)</f>
        <v>0.82760631522705153</v>
      </c>
      <c r="V1671" s="80">
        <f t="shared" si="387"/>
        <v>22903.968546403063</v>
      </c>
      <c r="W1671" s="80">
        <f t="shared" si="388"/>
        <v>102070.94040000001</v>
      </c>
      <c r="X1671" s="80">
        <f t="shared" si="389"/>
        <v>-79166.971853596944</v>
      </c>
      <c r="Y1671" s="120"/>
    </row>
    <row r="1672" spans="1:25">
      <c r="A1672" s="77">
        <v>1660</v>
      </c>
      <c r="B1672" s="79">
        <v>1</v>
      </c>
      <c r="C1672" s="78">
        <v>37</v>
      </c>
      <c r="D1672" s="78">
        <f t="shared" si="375"/>
        <v>65</v>
      </c>
      <c r="E1672" s="79">
        <f t="shared" si="376"/>
        <v>65</v>
      </c>
      <c r="F1672" s="79">
        <v>4</v>
      </c>
      <c r="G1672" s="79">
        <f t="shared" si="377"/>
        <v>31</v>
      </c>
      <c r="H1672" s="79">
        <f t="shared" si="378"/>
        <v>28</v>
      </c>
      <c r="I1672" s="80">
        <v>1259.28</v>
      </c>
      <c r="J1672" s="80">
        <f>'Fator aplicado no salr'!$I$33*I1672</f>
        <v>1113.2337516461291</v>
      </c>
      <c r="K1672" s="79">
        <f t="shared" si="379"/>
        <v>28</v>
      </c>
      <c r="L1672" s="92">
        <f t="shared" si="380"/>
        <v>0.19563014309118829</v>
      </c>
      <c r="M1672" s="79">
        <f t="shared" si="381"/>
        <v>65</v>
      </c>
      <c r="N1672" s="79">
        <f>VLOOKUP(D1672,'IBGE 2014'!$A$9:$I$120,3,0)/VLOOKUP(C1672,'IBGE 2014'!$A$9:$I$120,3,0)</f>
        <v>0.82938992235441167</v>
      </c>
      <c r="O1672" s="79">
        <f>VLOOKUP(D1672,'IBGE 2014'!$A$9:$I$120,6,0)</f>
        <v>10.361611814973374</v>
      </c>
      <c r="P1672" s="80">
        <f t="shared" si="382"/>
        <v>24330.529583312069</v>
      </c>
      <c r="Q1672" s="80">
        <f t="shared" si="383"/>
        <v>98551.252800000002</v>
      </c>
      <c r="R1672" s="80">
        <f t="shared" si="384"/>
        <v>-74220.72321668794</v>
      </c>
      <c r="S1672" s="80">
        <f t="shared" si="385"/>
        <v>27</v>
      </c>
      <c r="T1672" s="80">
        <f t="shared" si="386"/>
        <v>0.20736795167665964</v>
      </c>
      <c r="U1672" s="80">
        <f>VLOOKUP(D1672,'IBGE 2014'!$A$9:$I$120,3,0)/VLOOKUP(C1672+1,'IBGE 2014'!$A$9:$I$120,3,0)</f>
        <v>0.83126079529714858</v>
      </c>
      <c r="V1672" s="80">
        <f t="shared" si="387"/>
        <v>25848.537239097604</v>
      </c>
      <c r="W1672" s="80">
        <f t="shared" si="388"/>
        <v>95031.565200000012</v>
      </c>
      <c r="X1672" s="80">
        <f t="shared" si="389"/>
        <v>-69183.0279609024</v>
      </c>
      <c r="Y1672" s="120"/>
    </row>
    <row r="1673" spans="1:25">
      <c r="A1673" s="77">
        <v>1661</v>
      </c>
      <c r="B1673" s="79">
        <v>1</v>
      </c>
      <c r="C1673" s="78">
        <v>37</v>
      </c>
      <c r="D1673" s="78">
        <f t="shared" si="375"/>
        <v>65</v>
      </c>
      <c r="E1673" s="79">
        <f t="shared" si="376"/>
        <v>65</v>
      </c>
      <c r="F1673" s="79">
        <v>4</v>
      </c>
      <c r="G1673" s="79">
        <f t="shared" si="377"/>
        <v>31</v>
      </c>
      <c r="H1673" s="79">
        <f t="shared" si="378"/>
        <v>28</v>
      </c>
      <c r="I1673" s="80">
        <v>1259.28</v>
      </c>
      <c r="J1673" s="80">
        <f>'Fator aplicado no salr'!$I$33*I1673</f>
        <v>1113.2337516461291</v>
      </c>
      <c r="K1673" s="79">
        <f t="shared" si="379"/>
        <v>28</v>
      </c>
      <c r="L1673" s="92">
        <f t="shared" si="380"/>
        <v>0.19563014309118829</v>
      </c>
      <c r="M1673" s="79">
        <f t="shared" si="381"/>
        <v>65</v>
      </c>
      <c r="N1673" s="79">
        <f>VLOOKUP(D1673,'IBGE 2014'!$A$9:$I$120,3,0)/VLOOKUP(C1673,'IBGE 2014'!$A$9:$I$120,3,0)</f>
        <v>0.82938992235441167</v>
      </c>
      <c r="O1673" s="79">
        <f>VLOOKUP(D1673,'IBGE 2014'!$A$9:$I$120,6,0)</f>
        <v>10.361611814973374</v>
      </c>
      <c r="P1673" s="80">
        <f t="shared" si="382"/>
        <v>24330.529583312069</v>
      </c>
      <c r="Q1673" s="80">
        <f t="shared" si="383"/>
        <v>98551.252800000002</v>
      </c>
      <c r="R1673" s="80">
        <f t="shared" si="384"/>
        <v>-74220.72321668794</v>
      </c>
      <c r="S1673" s="80">
        <f t="shared" si="385"/>
        <v>27</v>
      </c>
      <c r="T1673" s="80">
        <f t="shared" si="386"/>
        <v>0.20736795167665964</v>
      </c>
      <c r="U1673" s="80">
        <f>VLOOKUP(D1673,'IBGE 2014'!$A$9:$I$120,3,0)/VLOOKUP(C1673+1,'IBGE 2014'!$A$9:$I$120,3,0)</f>
        <v>0.83126079529714858</v>
      </c>
      <c r="V1673" s="80">
        <f t="shared" si="387"/>
        <v>25848.537239097604</v>
      </c>
      <c r="W1673" s="80">
        <f t="shared" si="388"/>
        <v>95031.565200000012</v>
      </c>
      <c r="X1673" s="80">
        <f t="shared" si="389"/>
        <v>-69183.0279609024</v>
      </c>
      <c r="Y1673" s="120"/>
    </row>
    <row r="1674" spans="1:25">
      <c r="A1674" s="77">
        <v>1662</v>
      </c>
      <c r="B1674" s="79">
        <v>1</v>
      </c>
      <c r="C1674" s="78">
        <v>37</v>
      </c>
      <c r="D1674" s="78">
        <f t="shared" si="375"/>
        <v>65</v>
      </c>
      <c r="E1674" s="79">
        <f t="shared" si="376"/>
        <v>65</v>
      </c>
      <c r="F1674" s="79">
        <v>4</v>
      </c>
      <c r="G1674" s="79">
        <f t="shared" si="377"/>
        <v>31</v>
      </c>
      <c r="H1674" s="79">
        <f t="shared" si="378"/>
        <v>28</v>
      </c>
      <c r="I1674" s="80">
        <v>1259.28</v>
      </c>
      <c r="J1674" s="80">
        <f>'Fator aplicado no salr'!$I$33*I1674</f>
        <v>1113.2337516461291</v>
      </c>
      <c r="K1674" s="79">
        <f t="shared" si="379"/>
        <v>28</v>
      </c>
      <c r="L1674" s="92">
        <f t="shared" si="380"/>
        <v>0.19563014309118829</v>
      </c>
      <c r="M1674" s="79">
        <f t="shared" si="381"/>
        <v>65</v>
      </c>
      <c r="N1674" s="79">
        <f>VLOOKUP(D1674,'IBGE 2014'!$A$9:$I$120,3,0)/VLOOKUP(C1674,'IBGE 2014'!$A$9:$I$120,3,0)</f>
        <v>0.82938992235441167</v>
      </c>
      <c r="O1674" s="79">
        <f>VLOOKUP(D1674,'IBGE 2014'!$A$9:$I$120,6,0)</f>
        <v>10.361611814973374</v>
      </c>
      <c r="P1674" s="80">
        <f t="shared" si="382"/>
        <v>24330.529583312069</v>
      </c>
      <c r="Q1674" s="80">
        <f t="shared" si="383"/>
        <v>98551.252800000002</v>
      </c>
      <c r="R1674" s="80">
        <f t="shared" si="384"/>
        <v>-74220.72321668794</v>
      </c>
      <c r="S1674" s="80">
        <f t="shared" si="385"/>
        <v>27</v>
      </c>
      <c r="T1674" s="80">
        <f t="shared" si="386"/>
        <v>0.20736795167665964</v>
      </c>
      <c r="U1674" s="80">
        <f>VLOOKUP(D1674,'IBGE 2014'!$A$9:$I$120,3,0)/VLOOKUP(C1674+1,'IBGE 2014'!$A$9:$I$120,3,0)</f>
        <v>0.83126079529714858</v>
      </c>
      <c r="V1674" s="80">
        <f t="shared" si="387"/>
        <v>25848.537239097604</v>
      </c>
      <c r="W1674" s="80">
        <f t="shared" si="388"/>
        <v>95031.565200000012</v>
      </c>
      <c r="X1674" s="80">
        <f t="shared" si="389"/>
        <v>-69183.0279609024</v>
      </c>
      <c r="Y1674" s="120"/>
    </row>
    <row r="1675" spans="1:25">
      <c r="A1675" s="77">
        <v>1663</v>
      </c>
      <c r="B1675" s="79">
        <v>1</v>
      </c>
      <c r="C1675" s="78">
        <v>53</v>
      </c>
      <c r="D1675" s="78">
        <f t="shared" si="375"/>
        <v>70</v>
      </c>
      <c r="E1675" s="79">
        <f t="shared" si="376"/>
        <v>65</v>
      </c>
      <c r="F1675" s="79">
        <v>4</v>
      </c>
      <c r="G1675" s="79">
        <f t="shared" si="377"/>
        <v>31</v>
      </c>
      <c r="H1675" s="79">
        <f t="shared" si="378"/>
        <v>17</v>
      </c>
      <c r="I1675" s="80">
        <v>1259.28</v>
      </c>
      <c r="J1675" s="80">
        <f>'Fator aplicado no salr'!$I$33*I1675</f>
        <v>1113.2337516461291</v>
      </c>
      <c r="K1675" s="79">
        <f t="shared" si="379"/>
        <v>17</v>
      </c>
      <c r="L1675" s="92">
        <f t="shared" si="380"/>
        <v>0.37136441859695613</v>
      </c>
      <c r="M1675" s="79">
        <f t="shared" si="381"/>
        <v>70</v>
      </c>
      <c r="N1675" s="79">
        <f>VLOOKUP(D1675,'IBGE 2014'!$A$9:$I$120,3,0)/VLOOKUP(C1675,'IBGE 2014'!$A$9:$I$120,3,0)</f>
        <v>0.80044023808591946</v>
      </c>
      <c r="O1675" s="79">
        <f>VLOOKUP(D1675,'IBGE 2014'!$A$9:$I$120,6,0)</f>
        <v>9.1340168195096396</v>
      </c>
      <c r="P1675" s="80">
        <f t="shared" si="382"/>
        <v>39293.501153839192</v>
      </c>
      <c r="Q1675" s="80">
        <f t="shared" si="383"/>
        <v>59834.689200000001</v>
      </c>
      <c r="R1675" s="80">
        <f t="shared" si="384"/>
        <v>-20541.188046160809</v>
      </c>
      <c r="S1675" s="80">
        <f t="shared" si="385"/>
        <v>16</v>
      </c>
      <c r="T1675" s="80">
        <f t="shared" si="386"/>
        <v>0.39364628371277355</v>
      </c>
      <c r="U1675" s="80">
        <f>VLOOKUP(D1675,'IBGE 2014'!$A$9:$I$120,3,0)/VLOOKUP(C1675+1,'IBGE 2014'!$A$9:$I$120,3,0)</f>
        <v>0.80591419118490248</v>
      </c>
      <c r="V1675" s="80">
        <f t="shared" si="387"/>
        <v>41935.949763796598</v>
      </c>
      <c r="W1675" s="80">
        <f t="shared" si="388"/>
        <v>56315.001600000003</v>
      </c>
      <c r="X1675" s="80">
        <f t="shared" si="389"/>
        <v>-14379.051836203405</v>
      </c>
      <c r="Y1675" s="120"/>
    </row>
    <row r="1676" spans="1:25">
      <c r="A1676" s="77">
        <v>1664</v>
      </c>
      <c r="B1676" s="79">
        <v>1</v>
      </c>
      <c r="C1676" s="78">
        <v>45</v>
      </c>
      <c r="D1676" s="78">
        <f t="shared" si="375"/>
        <v>70</v>
      </c>
      <c r="E1676" s="79">
        <f t="shared" si="376"/>
        <v>65</v>
      </c>
      <c r="F1676" s="79">
        <v>4</v>
      </c>
      <c r="G1676" s="79">
        <f t="shared" si="377"/>
        <v>31</v>
      </c>
      <c r="H1676" s="79">
        <f t="shared" si="378"/>
        <v>25</v>
      </c>
      <c r="I1676" s="80">
        <v>1259.28</v>
      </c>
      <c r="J1676" s="80">
        <f>'Fator aplicado no salr'!$I$33*I1676</f>
        <v>1113.2337516461291</v>
      </c>
      <c r="K1676" s="79">
        <f t="shared" si="379"/>
        <v>25</v>
      </c>
      <c r="L1676" s="92">
        <f t="shared" si="380"/>
        <v>0.23299863050389483</v>
      </c>
      <c r="M1676" s="79">
        <f t="shared" si="381"/>
        <v>70</v>
      </c>
      <c r="N1676" s="79">
        <f>VLOOKUP(D1676,'IBGE 2014'!$A$9:$I$120,3,0)/VLOOKUP(C1676,'IBGE 2014'!$A$9:$I$120,3,0)</f>
        <v>0.76923238535789284</v>
      </c>
      <c r="O1676" s="79">
        <f>VLOOKUP(D1676,'IBGE 2014'!$A$9:$I$120,6,0)</f>
        <v>9.1340168195096396</v>
      </c>
      <c r="P1676" s="80">
        <f t="shared" si="382"/>
        <v>23692.039762617856</v>
      </c>
      <c r="Q1676" s="80">
        <f t="shared" si="383"/>
        <v>87992.19</v>
      </c>
      <c r="R1676" s="80">
        <f t="shared" si="384"/>
        <v>-64300.150237382142</v>
      </c>
      <c r="S1676" s="80">
        <f t="shared" si="385"/>
        <v>24</v>
      </c>
      <c r="T1676" s="80">
        <f t="shared" si="386"/>
        <v>0.24697854833412852</v>
      </c>
      <c r="U1676" s="80">
        <f>VLOOKUP(D1676,'IBGE 2014'!$A$9:$I$120,3,0)/VLOOKUP(C1676+1,'IBGE 2014'!$A$9:$I$120,3,0)</f>
        <v>0.77214104728714072</v>
      </c>
      <c r="V1676" s="80">
        <f t="shared" si="387"/>
        <v>25208.522869633161</v>
      </c>
      <c r="W1676" s="80">
        <f t="shared" si="388"/>
        <v>84472.502399999998</v>
      </c>
      <c r="X1676" s="80">
        <f t="shared" si="389"/>
        <v>-59263.979530366836</v>
      </c>
      <c r="Y1676" s="120"/>
    </row>
    <row r="1677" spans="1:25">
      <c r="A1677" s="77">
        <v>1665</v>
      </c>
      <c r="B1677" s="79">
        <v>1</v>
      </c>
      <c r="C1677" s="78">
        <v>49</v>
      </c>
      <c r="D1677" s="78">
        <f t="shared" si="375"/>
        <v>70</v>
      </c>
      <c r="E1677" s="79">
        <f t="shared" si="376"/>
        <v>65</v>
      </c>
      <c r="F1677" s="79">
        <v>4</v>
      </c>
      <c r="G1677" s="79">
        <f t="shared" si="377"/>
        <v>31</v>
      </c>
      <c r="H1677" s="79">
        <f t="shared" si="378"/>
        <v>21</v>
      </c>
      <c r="I1677" s="80">
        <v>1259.28</v>
      </c>
      <c r="J1677" s="80">
        <f>'Fator aplicado no salr'!$I$33*I1677</f>
        <v>1113.2337516461291</v>
      </c>
      <c r="K1677" s="79">
        <f t="shared" si="379"/>
        <v>21</v>
      </c>
      <c r="L1677" s="92">
        <f t="shared" si="380"/>
        <v>0.29415540272272056</v>
      </c>
      <c r="M1677" s="79">
        <f t="shared" si="381"/>
        <v>70</v>
      </c>
      <c r="N1677" s="79">
        <f>VLOOKUP(D1677,'IBGE 2014'!$A$9:$I$120,3,0)/VLOOKUP(C1677,'IBGE 2014'!$A$9:$I$120,3,0)</f>
        <v>0.78239117386008128</v>
      </c>
      <c r="O1677" s="79">
        <f>VLOOKUP(D1677,'IBGE 2014'!$A$9:$I$120,6,0)</f>
        <v>9.1340168195096396</v>
      </c>
      <c r="P1677" s="80">
        <f t="shared" si="382"/>
        <v>30422.317627397482</v>
      </c>
      <c r="Q1677" s="80">
        <f t="shared" si="383"/>
        <v>73913.439599999998</v>
      </c>
      <c r="R1677" s="80">
        <f t="shared" si="384"/>
        <v>-43491.121972602516</v>
      </c>
      <c r="S1677" s="80">
        <f t="shared" si="385"/>
        <v>20</v>
      </c>
      <c r="T1677" s="80">
        <f t="shared" si="386"/>
        <v>0.31180472688608379</v>
      </c>
      <c r="U1677" s="80">
        <f>VLOOKUP(D1677,'IBGE 2014'!$A$9:$I$120,3,0)/VLOOKUP(C1677+1,'IBGE 2014'!$A$9:$I$120,3,0)</f>
        <v>0.78638304548291271</v>
      </c>
      <c r="V1677" s="80">
        <f t="shared" si="387"/>
        <v>32412.188839703449</v>
      </c>
      <c r="W1677" s="80">
        <f t="shared" si="388"/>
        <v>70393.752000000008</v>
      </c>
      <c r="X1677" s="80">
        <f t="shared" si="389"/>
        <v>-37981.563160296559</v>
      </c>
      <c r="Y1677" s="120"/>
    </row>
    <row r="1678" spans="1:25">
      <c r="A1678" s="77">
        <v>1666</v>
      </c>
      <c r="B1678" s="79">
        <v>1</v>
      </c>
      <c r="C1678" s="78">
        <v>36</v>
      </c>
      <c r="D1678" s="78">
        <f t="shared" ref="D1678:D1741" si="390">IF(IF(C1678+G1678&gt;70,70,IF(C1678+G1678&lt;E1678,IF(B1678=1,IF(C1678+G1678&lt;60,60,C1678+G1678),IF(C1678+G1678&lt;55,55,C1678+G1678)),E1678))&lt;C1678,C1678,IF(C1678+G1678&gt;70,70,IF(C1678+G1678&lt;E1678,IF(B1678=1,IF(C1678+G1678&lt;60,60,C1678+G1678),IF(C1678+G1678&lt;55,55,C1678+G1678)),E1678)))</f>
        <v>65</v>
      </c>
      <c r="E1678" s="79">
        <f t="shared" ref="E1678:E1741" si="391">IF(B1678=1,65,60)</f>
        <v>65</v>
      </c>
      <c r="F1678" s="79">
        <v>4</v>
      </c>
      <c r="G1678" s="79">
        <f t="shared" ref="G1678:G1741" si="392">IF(B1678=1,IF(35-F1678&lt;=1,1,35-F1678),IF(30-F1678&lt;=1,1,30-F1678))</f>
        <v>31</v>
      </c>
      <c r="H1678" s="79">
        <f t="shared" ref="H1678:H1741" si="393">D1678-C1678</f>
        <v>29</v>
      </c>
      <c r="I1678" s="80">
        <v>1259.28</v>
      </c>
      <c r="J1678" s="80">
        <f>'Fator aplicado no salr'!$I$33*I1678</f>
        <v>1113.2337516461291</v>
      </c>
      <c r="K1678" s="79">
        <f t="shared" ref="K1678:K1741" si="394">H1678</f>
        <v>29</v>
      </c>
      <c r="L1678" s="92">
        <f t="shared" ref="L1678:L1741" si="395">(1/(1+$F$6))^K1678</f>
        <v>0.18455673876527198</v>
      </c>
      <c r="M1678" s="79">
        <f t="shared" ref="M1678:M1741" si="396">D1678</f>
        <v>65</v>
      </c>
      <c r="N1678" s="79">
        <f>VLOOKUP(D1678,'IBGE 2014'!$A$9:$I$120,3,0)/VLOOKUP(C1678,'IBGE 2014'!$A$9:$I$120,3,0)</f>
        <v>0.82760631522705153</v>
      </c>
      <c r="O1678" s="79">
        <f>VLOOKUP(D1678,'IBGE 2014'!$A$9:$I$120,6,0)</f>
        <v>10.361611814973374</v>
      </c>
      <c r="P1678" s="80">
        <f t="shared" ref="P1678:P1741" si="397">J1678*L1678*N1678*O1678*13</f>
        <v>22903.968546403063</v>
      </c>
      <c r="Q1678" s="80">
        <f t="shared" ref="Q1678:Q1741" si="398">0.215*I1678*13*H1678+IF(J1678&gt;5839.45,0.11*(J1678-5839.45)*O1678*N1678*L1678*13,0)</f>
        <v>102070.94040000001</v>
      </c>
      <c r="R1678" s="80">
        <f t="shared" ref="R1678:R1741" si="399">P1678-Q1678</f>
        <v>-79166.971853596944</v>
      </c>
      <c r="S1678" s="80">
        <f t="shared" ref="S1678:S1741" si="400">IF(K1678=0,0,K1678-1)</f>
        <v>28</v>
      </c>
      <c r="T1678" s="80">
        <f t="shared" ref="T1678:T1741" si="401">(1/(1+$F$6))^S1678</f>
        <v>0.19563014309118829</v>
      </c>
      <c r="U1678" s="80">
        <f>VLOOKUP(D1678,'IBGE 2014'!$A$9:$I$120,3,0)/VLOOKUP(C1678+1,'IBGE 2014'!$A$9:$I$120,3,0)</f>
        <v>0.82938992235441167</v>
      </c>
      <c r="V1678" s="80">
        <f t="shared" ref="V1678:V1741" si="402">J1678*T1678*U1678*13*O1678</f>
        <v>24330.529583312065</v>
      </c>
      <c r="W1678" s="80">
        <f t="shared" ref="W1678:W1741" si="403">0.215*I1678*13*S1678+IF(J1678&gt;5839.45,0.11*(J1678-5839.45)*O1678*U1678*T1678*13,0)</f>
        <v>98551.252800000002</v>
      </c>
      <c r="X1678" s="80">
        <f t="shared" ref="X1678:X1741" si="404">V1678-W1678</f>
        <v>-74220.72321668794</v>
      </c>
      <c r="Y1678" s="120"/>
    </row>
    <row r="1679" spans="1:25">
      <c r="A1679" s="77">
        <v>1667</v>
      </c>
      <c r="B1679" s="79">
        <v>1</v>
      </c>
      <c r="C1679" s="78">
        <v>48</v>
      </c>
      <c r="D1679" s="78">
        <f t="shared" si="390"/>
        <v>70</v>
      </c>
      <c r="E1679" s="79">
        <f t="shared" si="391"/>
        <v>65</v>
      </c>
      <c r="F1679" s="79">
        <v>4</v>
      </c>
      <c r="G1679" s="79">
        <f t="shared" si="392"/>
        <v>31</v>
      </c>
      <c r="H1679" s="79">
        <f t="shared" si="393"/>
        <v>22</v>
      </c>
      <c r="I1679" s="80">
        <v>1259.28</v>
      </c>
      <c r="J1679" s="80">
        <f>'Fator aplicado no salr'!$I$33*I1679</f>
        <v>1113.2337516461291</v>
      </c>
      <c r="K1679" s="79">
        <f t="shared" si="394"/>
        <v>22</v>
      </c>
      <c r="L1679" s="92">
        <f t="shared" si="395"/>
        <v>0.27750509690822689</v>
      </c>
      <c r="M1679" s="79">
        <f t="shared" si="396"/>
        <v>70</v>
      </c>
      <c r="N1679" s="79">
        <f>VLOOKUP(D1679,'IBGE 2014'!$A$9:$I$120,3,0)/VLOOKUP(C1679,'IBGE 2014'!$A$9:$I$120,3,0)</f>
        <v>0.77870096266895816</v>
      </c>
      <c r="O1679" s="79">
        <f>VLOOKUP(D1679,'IBGE 2014'!$A$9:$I$120,6,0)</f>
        <v>9.1340168195096396</v>
      </c>
      <c r="P1679" s="80">
        <f t="shared" si="397"/>
        <v>28564.932366123649</v>
      </c>
      <c r="Q1679" s="80">
        <f t="shared" si="398"/>
        <v>77433.127200000003</v>
      </c>
      <c r="R1679" s="80">
        <f t="shared" si="399"/>
        <v>-48868.194833876354</v>
      </c>
      <c r="S1679" s="80">
        <f t="shared" si="400"/>
        <v>21</v>
      </c>
      <c r="T1679" s="80">
        <f t="shared" si="401"/>
        <v>0.29415540272272056</v>
      </c>
      <c r="U1679" s="80">
        <f>VLOOKUP(D1679,'IBGE 2014'!$A$9:$I$120,3,0)/VLOOKUP(C1679+1,'IBGE 2014'!$A$9:$I$120,3,0)</f>
        <v>0.78239117386008128</v>
      </c>
      <c r="V1679" s="80">
        <f t="shared" si="402"/>
        <v>30422.317627397482</v>
      </c>
      <c r="W1679" s="80">
        <f t="shared" si="403"/>
        <v>73913.439599999998</v>
      </c>
      <c r="X1679" s="80">
        <f t="shared" si="404"/>
        <v>-43491.121972602516</v>
      </c>
      <c r="Y1679" s="120"/>
    </row>
    <row r="1680" spans="1:25">
      <c r="A1680" s="77">
        <v>1668</v>
      </c>
      <c r="B1680" s="79">
        <v>1</v>
      </c>
      <c r="C1680" s="78">
        <v>34</v>
      </c>
      <c r="D1680" s="78">
        <f t="shared" si="390"/>
        <v>65</v>
      </c>
      <c r="E1680" s="79">
        <f t="shared" si="391"/>
        <v>65</v>
      </c>
      <c r="F1680" s="79">
        <v>4</v>
      </c>
      <c r="G1680" s="79">
        <f t="shared" si="392"/>
        <v>31</v>
      </c>
      <c r="H1680" s="79">
        <f t="shared" si="393"/>
        <v>31</v>
      </c>
      <c r="I1680" s="80">
        <v>1259.28</v>
      </c>
      <c r="J1680" s="80">
        <f>'Fator aplicado no salr'!$I$33*I1680</f>
        <v>1113.2337516461291</v>
      </c>
      <c r="K1680" s="79">
        <f t="shared" si="394"/>
        <v>31</v>
      </c>
      <c r="L1680" s="92">
        <f t="shared" si="395"/>
        <v>0.16425484048173006</v>
      </c>
      <c r="M1680" s="79">
        <f t="shared" si="396"/>
        <v>65</v>
      </c>
      <c r="N1680" s="79">
        <f>VLOOKUP(D1680,'IBGE 2014'!$A$9:$I$120,3,0)/VLOOKUP(C1680,'IBGE 2014'!$A$9:$I$120,3,0)</f>
        <v>0.82425037422621905</v>
      </c>
      <c r="O1680" s="79">
        <f>VLOOKUP(D1680,'IBGE 2014'!$A$9:$I$120,6,0)</f>
        <v>10.361611814973374</v>
      </c>
      <c r="P1680" s="80">
        <f t="shared" si="397"/>
        <v>20301.791586069274</v>
      </c>
      <c r="Q1680" s="80">
        <f t="shared" si="398"/>
        <v>109110.3156</v>
      </c>
      <c r="R1680" s="80">
        <f t="shared" si="399"/>
        <v>-88808.524013930728</v>
      </c>
      <c r="S1680" s="80">
        <f t="shared" si="400"/>
        <v>30</v>
      </c>
      <c r="T1680" s="80">
        <f t="shared" si="401"/>
        <v>0.1741101309106339</v>
      </c>
      <c r="U1680" s="80">
        <f>VLOOKUP(D1680,'IBGE 2014'!$A$9:$I$120,3,0)/VLOOKUP(C1680+1,'IBGE 2014'!$A$9:$I$120,3,0)</f>
        <v>0.82589717900171766</v>
      </c>
      <c r="V1680" s="80">
        <f t="shared" si="402"/>
        <v>21562.894600172072</v>
      </c>
      <c r="W1680" s="80">
        <f t="shared" si="403"/>
        <v>105590.62800000001</v>
      </c>
      <c r="X1680" s="80">
        <f t="shared" si="404"/>
        <v>-84027.733399827936</v>
      </c>
      <c r="Y1680" s="120"/>
    </row>
    <row r="1681" spans="1:25">
      <c r="A1681" s="77">
        <v>1669</v>
      </c>
      <c r="B1681" s="79">
        <v>1</v>
      </c>
      <c r="C1681" s="78">
        <v>44</v>
      </c>
      <c r="D1681" s="78">
        <f t="shared" si="390"/>
        <v>70</v>
      </c>
      <c r="E1681" s="79">
        <f t="shared" si="391"/>
        <v>65</v>
      </c>
      <c r="F1681" s="79">
        <v>4</v>
      </c>
      <c r="G1681" s="79">
        <f t="shared" si="392"/>
        <v>31</v>
      </c>
      <c r="H1681" s="79">
        <f t="shared" si="393"/>
        <v>26</v>
      </c>
      <c r="I1681" s="80">
        <v>1259.28</v>
      </c>
      <c r="J1681" s="80">
        <f>'Fator aplicado no salr'!$I$33*I1681</f>
        <v>1113.2337516461291</v>
      </c>
      <c r="K1681" s="79">
        <f t="shared" si="394"/>
        <v>26</v>
      </c>
      <c r="L1681" s="92">
        <f t="shared" si="395"/>
        <v>0.21981002877725925</v>
      </c>
      <c r="M1681" s="79">
        <f t="shared" si="396"/>
        <v>70</v>
      </c>
      <c r="N1681" s="79">
        <f>VLOOKUP(D1681,'IBGE 2014'!$A$9:$I$120,3,0)/VLOOKUP(C1681,'IBGE 2014'!$A$9:$I$120,3,0)</f>
        <v>0.76654613465184984</v>
      </c>
      <c r="O1681" s="79">
        <f>VLOOKUP(D1681,'IBGE 2014'!$A$9:$I$120,6,0)</f>
        <v>9.1340168195096396</v>
      </c>
      <c r="P1681" s="80">
        <f t="shared" si="397"/>
        <v>22272.928632396382</v>
      </c>
      <c r="Q1681" s="80">
        <f t="shared" si="398"/>
        <v>91511.877600000007</v>
      </c>
      <c r="R1681" s="80">
        <f t="shared" si="399"/>
        <v>-69238.948967603617</v>
      </c>
      <c r="S1681" s="80">
        <f t="shared" si="400"/>
        <v>25</v>
      </c>
      <c r="T1681" s="80">
        <f t="shared" si="401"/>
        <v>0.23299863050389483</v>
      </c>
      <c r="U1681" s="80">
        <f>VLOOKUP(D1681,'IBGE 2014'!$A$9:$I$120,3,0)/VLOOKUP(C1681+1,'IBGE 2014'!$A$9:$I$120,3,0)</f>
        <v>0.76923238535789284</v>
      </c>
      <c r="V1681" s="80">
        <f t="shared" si="402"/>
        <v>23692.039762617856</v>
      </c>
      <c r="W1681" s="80">
        <f t="shared" si="403"/>
        <v>87992.19</v>
      </c>
      <c r="X1681" s="80">
        <f t="shared" si="404"/>
        <v>-64300.150237382142</v>
      </c>
      <c r="Y1681" s="120"/>
    </row>
    <row r="1682" spans="1:25">
      <c r="A1682" s="77">
        <v>1670</v>
      </c>
      <c r="B1682" s="79">
        <v>1</v>
      </c>
      <c r="C1682" s="78">
        <v>34</v>
      </c>
      <c r="D1682" s="78">
        <f t="shared" si="390"/>
        <v>65</v>
      </c>
      <c r="E1682" s="79">
        <f t="shared" si="391"/>
        <v>65</v>
      </c>
      <c r="F1682" s="79">
        <v>4</v>
      </c>
      <c r="G1682" s="79">
        <f t="shared" si="392"/>
        <v>31</v>
      </c>
      <c r="H1682" s="79">
        <f t="shared" si="393"/>
        <v>31</v>
      </c>
      <c r="I1682" s="80">
        <v>1202.04</v>
      </c>
      <c r="J1682" s="80">
        <f>'Fator aplicado no salr'!$I$33*I1682</f>
        <v>1062.6322174803961</v>
      </c>
      <c r="K1682" s="79">
        <f t="shared" si="394"/>
        <v>31</v>
      </c>
      <c r="L1682" s="92">
        <f t="shared" si="395"/>
        <v>0.16425484048173006</v>
      </c>
      <c r="M1682" s="79">
        <f t="shared" si="396"/>
        <v>65</v>
      </c>
      <c r="N1682" s="79">
        <f>VLOOKUP(D1682,'IBGE 2014'!$A$9:$I$120,3,0)/VLOOKUP(C1682,'IBGE 2014'!$A$9:$I$120,3,0)</f>
        <v>0.82425037422621905</v>
      </c>
      <c r="O1682" s="79">
        <f>VLOOKUP(D1682,'IBGE 2014'!$A$9:$I$120,6,0)</f>
        <v>10.361611814973374</v>
      </c>
      <c r="P1682" s="80">
        <f t="shared" si="397"/>
        <v>19378.982877611583</v>
      </c>
      <c r="Q1682" s="80">
        <f t="shared" si="398"/>
        <v>104150.75580000001</v>
      </c>
      <c r="R1682" s="80">
        <f t="shared" si="399"/>
        <v>-84771.772922388423</v>
      </c>
      <c r="S1682" s="80">
        <f t="shared" si="400"/>
        <v>30</v>
      </c>
      <c r="T1682" s="80">
        <f t="shared" si="401"/>
        <v>0.1741101309106339</v>
      </c>
      <c r="U1682" s="80">
        <f>VLOOKUP(D1682,'IBGE 2014'!$A$9:$I$120,3,0)/VLOOKUP(C1682+1,'IBGE 2014'!$A$9:$I$120,3,0)</f>
        <v>0.82589717900171766</v>
      </c>
      <c r="V1682" s="80">
        <f t="shared" si="402"/>
        <v>20582.76302743698</v>
      </c>
      <c r="W1682" s="80">
        <f t="shared" si="403"/>
        <v>100791.054</v>
      </c>
      <c r="X1682" s="80">
        <f t="shared" si="404"/>
        <v>-80208.290972563031</v>
      </c>
      <c r="Y1682" s="120"/>
    </row>
    <row r="1683" spans="1:25">
      <c r="A1683" s="77">
        <v>1671</v>
      </c>
      <c r="B1683" s="79">
        <v>1</v>
      </c>
      <c r="C1683" s="78">
        <v>33</v>
      </c>
      <c r="D1683" s="78">
        <f t="shared" si="390"/>
        <v>64</v>
      </c>
      <c r="E1683" s="79">
        <f t="shared" si="391"/>
        <v>65</v>
      </c>
      <c r="F1683" s="79">
        <v>4</v>
      </c>
      <c r="G1683" s="79">
        <f t="shared" si="392"/>
        <v>31</v>
      </c>
      <c r="H1683" s="79">
        <f t="shared" si="393"/>
        <v>31</v>
      </c>
      <c r="I1683" s="80">
        <v>1001.7</v>
      </c>
      <c r="J1683" s="80">
        <f>'Fator aplicado no salr'!$I$33*I1683</f>
        <v>885.52684790033015</v>
      </c>
      <c r="K1683" s="79">
        <f t="shared" si="394"/>
        <v>31</v>
      </c>
      <c r="L1683" s="92">
        <f t="shared" si="395"/>
        <v>0.16425484048173006</v>
      </c>
      <c r="M1683" s="79">
        <f t="shared" si="396"/>
        <v>64</v>
      </c>
      <c r="N1683" s="79">
        <f>VLOOKUP(D1683,'IBGE 2014'!$A$9:$I$120,3,0)/VLOOKUP(C1683,'IBGE 2014'!$A$9:$I$120,3,0)</f>
        <v>0.83521518863696442</v>
      </c>
      <c r="O1683" s="79">
        <f>VLOOKUP(D1683,'IBGE 2014'!$A$9:$I$120,6,0)</f>
        <v>10.595687644814832</v>
      </c>
      <c r="P1683" s="80">
        <f t="shared" si="397"/>
        <v>16733.654295820594</v>
      </c>
      <c r="Q1683" s="80">
        <f t="shared" si="398"/>
        <v>86792.296499999997</v>
      </c>
      <c r="R1683" s="80">
        <f t="shared" si="399"/>
        <v>-70058.642204179399</v>
      </c>
      <c r="S1683" s="80">
        <f t="shared" si="400"/>
        <v>30</v>
      </c>
      <c r="T1683" s="80">
        <f t="shared" si="401"/>
        <v>0.1741101309106339</v>
      </c>
      <c r="U1683" s="80">
        <f>VLOOKUP(D1683,'IBGE 2014'!$A$9:$I$120,3,0)/VLOOKUP(C1683+1,'IBGE 2014'!$A$9:$I$120,3,0)</f>
        <v>0.83683254098529347</v>
      </c>
      <c r="V1683" s="80">
        <f t="shared" si="402"/>
        <v>17772.021669320191</v>
      </c>
      <c r="W1683" s="80">
        <f t="shared" si="403"/>
        <v>83992.544999999998</v>
      </c>
      <c r="X1683" s="80">
        <f t="shared" si="404"/>
        <v>-66220.523330679804</v>
      </c>
      <c r="Y1683" s="120"/>
    </row>
    <row r="1684" spans="1:25">
      <c r="A1684" s="77">
        <v>1672</v>
      </c>
      <c r="B1684" s="79">
        <v>1</v>
      </c>
      <c r="C1684" s="78">
        <v>47</v>
      </c>
      <c r="D1684" s="78">
        <f t="shared" si="390"/>
        <v>70</v>
      </c>
      <c r="E1684" s="79">
        <f t="shared" si="391"/>
        <v>65</v>
      </c>
      <c r="F1684" s="79">
        <v>4</v>
      </c>
      <c r="G1684" s="79">
        <f t="shared" si="392"/>
        <v>31</v>
      </c>
      <c r="H1684" s="79">
        <f t="shared" si="393"/>
        <v>23</v>
      </c>
      <c r="I1684" s="80">
        <v>1001.7</v>
      </c>
      <c r="J1684" s="80">
        <f>'Fator aplicado no salr'!$I$33*I1684</f>
        <v>885.52684790033015</v>
      </c>
      <c r="K1684" s="79">
        <f t="shared" si="394"/>
        <v>23</v>
      </c>
      <c r="L1684" s="92">
        <f t="shared" si="395"/>
        <v>0.26179726123417624</v>
      </c>
      <c r="M1684" s="79">
        <f t="shared" si="396"/>
        <v>70</v>
      </c>
      <c r="N1684" s="79">
        <f>VLOOKUP(D1684,'IBGE 2014'!$A$9:$I$120,3,0)/VLOOKUP(C1684,'IBGE 2014'!$A$9:$I$120,3,0)</f>
        <v>0.77529075218081067</v>
      </c>
      <c r="O1684" s="79">
        <f>VLOOKUP(D1684,'IBGE 2014'!$A$9:$I$120,6,0)</f>
        <v>9.1340168195096396</v>
      </c>
      <c r="P1684" s="80">
        <f t="shared" si="397"/>
        <v>21342.072690455316</v>
      </c>
      <c r="Q1684" s="80">
        <f t="shared" si="398"/>
        <v>64394.284499999994</v>
      </c>
      <c r="R1684" s="80">
        <f t="shared" si="399"/>
        <v>-43052.211809544679</v>
      </c>
      <c r="S1684" s="80">
        <f t="shared" si="400"/>
        <v>22</v>
      </c>
      <c r="T1684" s="80">
        <f t="shared" si="401"/>
        <v>0.27750509690822689</v>
      </c>
      <c r="U1684" s="80">
        <f>VLOOKUP(D1684,'IBGE 2014'!$A$9:$I$120,3,0)/VLOOKUP(C1684+1,'IBGE 2014'!$A$9:$I$120,3,0)</f>
        <v>0.77870096266895816</v>
      </c>
      <c r="V1684" s="80">
        <f t="shared" si="402"/>
        <v>22722.105291234719</v>
      </c>
      <c r="W1684" s="80">
        <f t="shared" si="403"/>
        <v>61594.532999999996</v>
      </c>
      <c r="X1684" s="80">
        <f t="shared" si="404"/>
        <v>-38872.427708765274</v>
      </c>
      <c r="Y1684" s="120"/>
    </row>
    <row r="1685" spans="1:25">
      <c r="A1685" s="77">
        <v>1673</v>
      </c>
      <c r="B1685" s="79">
        <v>1</v>
      </c>
      <c r="C1685" s="78">
        <v>30</v>
      </c>
      <c r="D1685" s="78">
        <f t="shared" si="390"/>
        <v>61</v>
      </c>
      <c r="E1685" s="79">
        <f t="shared" si="391"/>
        <v>65</v>
      </c>
      <c r="F1685" s="79">
        <v>4</v>
      </c>
      <c r="G1685" s="79">
        <f t="shared" si="392"/>
        <v>31</v>
      </c>
      <c r="H1685" s="79">
        <f t="shared" si="393"/>
        <v>31</v>
      </c>
      <c r="I1685" s="80">
        <v>1001.7</v>
      </c>
      <c r="J1685" s="80">
        <f>'Fator aplicado no salr'!$I$33*I1685</f>
        <v>885.52684790033015</v>
      </c>
      <c r="K1685" s="79">
        <f t="shared" si="394"/>
        <v>31</v>
      </c>
      <c r="L1685" s="92">
        <f t="shared" si="395"/>
        <v>0.16425484048173006</v>
      </c>
      <c r="M1685" s="79">
        <f t="shared" si="396"/>
        <v>61</v>
      </c>
      <c r="N1685" s="79">
        <f>VLOOKUP(D1685,'IBGE 2014'!$A$9:$I$120,3,0)/VLOOKUP(C1685,'IBGE 2014'!$A$9:$I$120,3,0)</f>
        <v>0.86361068762795057</v>
      </c>
      <c r="O1685" s="79">
        <f>VLOOKUP(D1685,'IBGE 2014'!$A$9:$I$120,6,0)</f>
        <v>11.26894206432668</v>
      </c>
      <c r="P1685" s="80">
        <f t="shared" si="397"/>
        <v>18401.97415576188</v>
      </c>
      <c r="Q1685" s="80">
        <f t="shared" si="398"/>
        <v>86792.296499999997</v>
      </c>
      <c r="R1685" s="80">
        <f t="shared" si="399"/>
        <v>-68390.322344238113</v>
      </c>
      <c r="S1685" s="80">
        <f t="shared" si="400"/>
        <v>30</v>
      </c>
      <c r="T1685" s="80">
        <f t="shared" si="401"/>
        <v>0.1741101309106339</v>
      </c>
      <c r="U1685" s="80">
        <f>VLOOKUP(D1685,'IBGE 2014'!$A$9:$I$120,3,0)/VLOOKUP(C1685+1,'IBGE 2014'!$A$9:$I$120,3,0)</f>
        <v>0.86514019417807453</v>
      </c>
      <c r="V1685" s="80">
        <f t="shared" si="402"/>
        <v>19540.639070122736</v>
      </c>
      <c r="W1685" s="80">
        <f t="shared" si="403"/>
        <v>83992.544999999998</v>
      </c>
      <c r="X1685" s="80">
        <f t="shared" si="404"/>
        <v>-64451.905929877263</v>
      </c>
      <c r="Y1685" s="120"/>
    </row>
    <row r="1686" spans="1:25">
      <c r="A1686" s="77">
        <v>1674</v>
      </c>
      <c r="B1686" s="79">
        <v>2</v>
      </c>
      <c r="C1686" s="78">
        <v>37</v>
      </c>
      <c r="D1686" s="78">
        <f t="shared" si="390"/>
        <v>60</v>
      </c>
      <c r="E1686" s="79">
        <f t="shared" si="391"/>
        <v>60</v>
      </c>
      <c r="F1686" s="79">
        <v>4</v>
      </c>
      <c r="G1686" s="79">
        <f t="shared" si="392"/>
        <v>26</v>
      </c>
      <c r="H1686" s="79">
        <f t="shared" si="393"/>
        <v>23</v>
      </c>
      <c r="I1686" s="80">
        <v>1001.7</v>
      </c>
      <c r="J1686" s="80">
        <f>'Fator aplicado no salr'!$I$33*I1686</f>
        <v>885.52684790033015</v>
      </c>
      <c r="K1686" s="79">
        <f t="shared" si="394"/>
        <v>23</v>
      </c>
      <c r="L1686" s="92">
        <f t="shared" si="395"/>
        <v>0.26179726123417624</v>
      </c>
      <c r="M1686" s="79">
        <f t="shared" si="396"/>
        <v>60</v>
      </c>
      <c r="N1686" s="79">
        <f>VLOOKUP(D1686,'IBGE 2014'!$A$9:$I$120,3,0)/VLOOKUP(C1686,'IBGE 2014'!$A$9:$I$120,3,0)</f>
        <v>0.88528843686496339</v>
      </c>
      <c r="O1686" s="79">
        <f>VLOOKUP(D1686,'IBGE 2014'!$A$9:$I$120,6,0)</f>
        <v>11.482229001501651</v>
      </c>
      <c r="P1686" s="80">
        <f t="shared" si="397"/>
        <v>30635.232456817877</v>
      </c>
      <c r="Q1686" s="80">
        <f t="shared" si="398"/>
        <v>64394.284499999994</v>
      </c>
      <c r="R1686" s="80">
        <f t="shared" si="399"/>
        <v>-33759.052043182121</v>
      </c>
      <c r="S1686" s="80">
        <f t="shared" si="400"/>
        <v>22</v>
      </c>
      <c r="T1686" s="80">
        <f t="shared" si="401"/>
        <v>0.27750509690822689</v>
      </c>
      <c r="U1686" s="80">
        <f>VLOOKUP(D1686,'IBGE 2014'!$A$9:$I$120,3,0)/VLOOKUP(C1686+1,'IBGE 2014'!$A$9:$I$120,3,0)</f>
        <v>0.88728540130642519</v>
      </c>
      <c r="V1686" s="80">
        <f t="shared" si="402"/>
        <v>32546.597240185187</v>
      </c>
      <c r="W1686" s="80">
        <f t="shared" si="403"/>
        <v>61594.532999999996</v>
      </c>
      <c r="X1686" s="80">
        <f t="shared" si="404"/>
        <v>-29047.935759814809</v>
      </c>
      <c r="Y1686" s="120"/>
    </row>
    <row r="1687" spans="1:25">
      <c r="A1687" s="77">
        <v>1675</v>
      </c>
      <c r="B1687" s="79">
        <v>1</v>
      </c>
      <c r="C1687" s="78">
        <v>48</v>
      </c>
      <c r="D1687" s="78">
        <f t="shared" si="390"/>
        <v>70</v>
      </c>
      <c r="E1687" s="79">
        <f t="shared" si="391"/>
        <v>65</v>
      </c>
      <c r="F1687" s="79">
        <v>4</v>
      </c>
      <c r="G1687" s="79">
        <f t="shared" si="392"/>
        <v>31</v>
      </c>
      <c r="H1687" s="79">
        <f t="shared" si="393"/>
        <v>22</v>
      </c>
      <c r="I1687" s="80">
        <v>1049.4000000000001</v>
      </c>
      <c r="J1687" s="80">
        <f>'Fator aplicado no salr'!$I$33*I1687</f>
        <v>927.69479303844116</v>
      </c>
      <c r="K1687" s="79">
        <f t="shared" si="394"/>
        <v>22</v>
      </c>
      <c r="L1687" s="92">
        <f t="shared" si="395"/>
        <v>0.27750509690822689</v>
      </c>
      <c r="M1687" s="79">
        <f t="shared" si="396"/>
        <v>70</v>
      </c>
      <c r="N1687" s="79">
        <f>VLOOKUP(D1687,'IBGE 2014'!$A$9:$I$120,3,0)/VLOOKUP(C1687,'IBGE 2014'!$A$9:$I$120,3,0)</f>
        <v>0.77870096266895816</v>
      </c>
      <c r="O1687" s="79">
        <f>VLOOKUP(D1687,'IBGE 2014'!$A$9:$I$120,6,0)</f>
        <v>9.1340168195096396</v>
      </c>
      <c r="P1687" s="80">
        <f t="shared" si="397"/>
        <v>23804.110305103044</v>
      </c>
      <c r="Q1687" s="80">
        <f t="shared" si="398"/>
        <v>64527.606000000007</v>
      </c>
      <c r="R1687" s="80">
        <f t="shared" si="399"/>
        <v>-40723.495694896963</v>
      </c>
      <c r="S1687" s="80">
        <f t="shared" si="400"/>
        <v>21</v>
      </c>
      <c r="T1687" s="80">
        <f t="shared" si="401"/>
        <v>0.29415540272272056</v>
      </c>
      <c r="U1687" s="80">
        <f>VLOOKUP(D1687,'IBGE 2014'!$A$9:$I$120,3,0)/VLOOKUP(C1687+1,'IBGE 2014'!$A$9:$I$120,3,0)</f>
        <v>0.78239117386008128</v>
      </c>
      <c r="V1687" s="80">
        <f t="shared" si="402"/>
        <v>25351.931356164569</v>
      </c>
      <c r="W1687" s="80">
        <f t="shared" si="403"/>
        <v>61594.53300000001</v>
      </c>
      <c r="X1687" s="80">
        <f t="shared" si="404"/>
        <v>-36242.601643835442</v>
      </c>
      <c r="Y1687" s="120"/>
    </row>
    <row r="1688" spans="1:25">
      <c r="A1688" s="77">
        <v>1676</v>
      </c>
      <c r="B1688" s="79">
        <v>2</v>
      </c>
      <c r="C1688" s="78">
        <v>32</v>
      </c>
      <c r="D1688" s="78">
        <f t="shared" si="390"/>
        <v>58</v>
      </c>
      <c r="E1688" s="79">
        <f t="shared" si="391"/>
        <v>60</v>
      </c>
      <c r="F1688" s="79">
        <v>4</v>
      </c>
      <c r="G1688" s="79">
        <f t="shared" si="392"/>
        <v>26</v>
      </c>
      <c r="H1688" s="79">
        <f t="shared" si="393"/>
        <v>26</v>
      </c>
      <c r="I1688" s="80">
        <v>1001.7</v>
      </c>
      <c r="J1688" s="80">
        <f>'Fator aplicado no salr'!$I$33*I1688</f>
        <v>885.52684790033015</v>
      </c>
      <c r="K1688" s="79">
        <f t="shared" si="394"/>
        <v>26</v>
      </c>
      <c r="L1688" s="92">
        <f t="shared" si="395"/>
        <v>0.21981002877725925</v>
      </c>
      <c r="M1688" s="79">
        <f t="shared" si="396"/>
        <v>58</v>
      </c>
      <c r="N1688" s="79">
        <f>VLOOKUP(D1688,'IBGE 2014'!$A$9:$I$120,3,0)/VLOOKUP(C1688,'IBGE 2014'!$A$9:$I$120,3,0)</f>
        <v>0.8942973066775467</v>
      </c>
      <c r="O1688" s="79">
        <f>VLOOKUP(D1688,'IBGE 2014'!$A$9:$I$120,6,0)</f>
        <v>11.890960856490537</v>
      </c>
      <c r="P1688" s="80">
        <f t="shared" si="397"/>
        <v>26908.622164222856</v>
      </c>
      <c r="Q1688" s="80">
        <f t="shared" si="398"/>
        <v>72793.53899999999</v>
      </c>
      <c r="R1688" s="80">
        <f t="shared" si="399"/>
        <v>-45884.916835777134</v>
      </c>
      <c r="S1688" s="80">
        <f t="shared" si="400"/>
        <v>25</v>
      </c>
      <c r="T1688" s="80">
        <f t="shared" si="401"/>
        <v>0.23299863050389483</v>
      </c>
      <c r="U1688" s="80">
        <f>VLOOKUP(D1688,'IBGE 2014'!$A$9:$I$120,3,0)/VLOOKUP(C1688+1,'IBGE 2014'!$A$9:$I$120,3,0)</f>
        <v>0.8959781582834917</v>
      </c>
      <c r="V1688" s="80">
        <f t="shared" si="402"/>
        <v>28576.749366841395</v>
      </c>
      <c r="W1688" s="80">
        <f t="shared" si="403"/>
        <v>69993.787499999991</v>
      </c>
      <c r="X1688" s="80">
        <f t="shared" si="404"/>
        <v>-41417.038133158596</v>
      </c>
      <c r="Y1688" s="120"/>
    </row>
    <row r="1689" spans="1:25">
      <c r="A1689" s="77">
        <v>1677</v>
      </c>
      <c r="B1689" s="79">
        <v>1</v>
      </c>
      <c r="C1689" s="78">
        <v>33</v>
      </c>
      <c r="D1689" s="78">
        <f t="shared" si="390"/>
        <v>64</v>
      </c>
      <c r="E1689" s="79">
        <f t="shared" si="391"/>
        <v>65</v>
      </c>
      <c r="F1689" s="79">
        <v>4</v>
      </c>
      <c r="G1689" s="79">
        <f t="shared" si="392"/>
        <v>31</v>
      </c>
      <c r="H1689" s="79">
        <f t="shared" si="393"/>
        <v>31</v>
      </c>
      <c r="I1689" s="80">
        <v>1001.7</v>
      </c>
      <c r="J1689" s="80">
        <f>'Fator aplicado no salr'!$I$33*I1689</f>
        <v>885.52684790033015</v>
      </c>
      <c r="K1689" s="79">
        <f t="shared" si="394"/>
        <v>31</v>
      </c>
      <c r="L1689" s="92">
        <f t="shared" si="395"/>
        <v>0.16425484048173006</v>
      </c>
      <c r="M1689" s="79">
        <f t="shared" si="396"/>
        <v>64</v>
      </c>
      <c r="N1689" s="79">
        <f>VLOOKUP(D1689,'IBGE 2014'!$A$9:$I$120,3,0)/VLOOKUP(C1689,'IBGE 2014'!$A$9:$I$120,3,0)</f>
        <v>0.83521518863696442</v>
      </c>
      <c r="O1689" s="79">
        <f>VLOOKUP(D1689,'IBGE 2014'!$A$9:$I$120,6,0)</f>
        <v>10.595687644814832</v>
      </c>
      <c r="P1689" s="80">
        <f t="shared" si="397"/>
        <v>16733.654295820594</v>
      </c>
      <c r="Q1689" s="80">
        <f t="shared" si="398"/>
        <v>86792.296499999997</v>
      </c>
      <c r="R1689" s="80">
        <f t="shared" si="399"/>
        <v>-70058.642204179399</v>
      </c>
      <c r="S1689" s="80">
        <f t="shared" si="400"/>
        <v>30</v>
      </c>
      <c r="T1689" s="80">
        <f t="shared" si="401"/>
        <v>0.1741101309106339</v>
      </c>
      <c r="U1689" s="80">
        <f>VLOOKUP(D1689,'IBGE 2014'!$A$9:$I$120,3,0)/VLOOKUP(C1689+1,'IBGE 2014'!$A$9:$I$120,3,0)</f>
        <v>0.83683254098529347</v>
      </c>
      <c r="V1689" s="80">
        <f t="shared" si="402"/>
        <v>17772.021669320191</v>
      </c>
      <c r="W1689" s="80">
        <f t="shared" si="403"/>
        <v>83992.544999999998</v>
      </c>
      <c r="X1689" s="80">
        <f t="shared" si="404"/>
        <v>-66220.523330679804</v>
      </c>
      <c r="Y1689" s="120"/>
    </row>
    <row r="1690" spans="1:25">
      <c r="A1690" s="77">
        <v>1678</v>
      </c>
      <c r="B1690" s="79">
        <v>1</v>
      </c>
      <c r="C1690" s="78">
        <v>63</v>
      </c>
      <c r="D1690" s="78">
        <f t="shared" si="390"/>
        <v>70</v>
      </c>
      <c r="E1690" s="79">
        <f t="shared" si="391"/>
        <v>65</v>
      </c>
      <c r="F1690" s="79">
        <v>4</v>
      </c>
      <c r="G1690" s="79">
        <f t="shared" si="392"/>
        <v>31</v>
      </c>
      <c r="H1690" s="79">
        <f t="shared" si="393"/>
        <v>7</v>
      </c>
      <c r="I1690" s="80">
        <v>1001.7</v>
      </c>
      <c r="J1690" s="80">
        <f>'Fator aplicado no salr'!$I$33*I1690</f>
        <v>885.52684790033015</v>
      </c>
      <c r="K1690" s="79">
        <f t="shared" si="394"/>
        <v>7</v>
      </c>
      <c r="L1690" s="92">
        <f t="shared" si="395"/>
        <v>0.66505711362233577</v>
      </c>
      <c r="M1690" s="79">
        <f t="shared" si="396"/>
        <v>70</v>
      </c>
      <c r="N1690" s="79">
        <f>VLOOKUP(D1690,'IBGE 2014'!$A$9:$I$120,3,0)/VLOOKUP(C1690,'IBGE 2014'!$A$9:$I$120,3,0)</f>
        <v>0.88090641113249846</v>
      </c>
      <c r="O1690" s="79">
        <f>VLOOKUP(D1690,'IBGE 2014'!$A$9:$I$120,6,0)</f>
        <v>9.1340168195096396</v>
      </c>
      <c r="P1690" s="80">
        <f t="shared" si="397"/>
        <v>61602.112579687135</v>
      </c>
      <c r="Q1690" s="80">
        <f t="shared" si="398"/>
        <v>19598.2605</v>
      </c>
      <c r="R1690" s="80">
        <f t="shared" si="399"/>
        <v>42003.852079687131</v>
      </c>
      <c r="S1690" s="80">
        <f t="shared" si="400"/>
        <v>6</v>
      </c>
      <c r="T1690" s="80">
        <f t="shared" si="401"/>
        <v>0.70496054043967604</v>
      </c>
      <c r="U1690" s="80">
        <f>VLOOKUP(D1690,'IBGE 2014'!$A$9:$I$120,3,0)/VLOOKUP(C1690+1,'IBGE 2014'!$A$9:$I$120,3,0)</f>
        <v>0.89330498213394294</v>
      </c>
      <c r="V1690" s="80">
        <f t="shared" si="402"/>
        <v>66217.298211128014</v>
      </c>
      <c r="W1690" s="80">
        <f t="shared" si="403"/>
        <v>16798.508999999998</v>
      </c>
      <c r="X1690" s="80">
        <f t="shared" si="404"/>
        <v>49418.789211128016</v>
      </c>
      <c r="Y1690" s="120"/>
    </row>
    <row r="1691" spans="1:25">
      <c r="A1691" s="77">
        <v>1679</v>
      </c>
      <c r="B1691" s="79">
        <v>1</v>
      </c>
      <c r="C1691" s="78">
        <v>55</v>
      </c>
      <c r="D1691" s="78">
        <f t="shared" si="390"/>
        <v>70</v>
      </c>
      <c r="E1691" s="79">
        <f t="shared" si="391"/>
        <v>65</v>
      </c>
      <c r="F1691" s="79">
        <v>4</v>
      </c>
      <c r="G1691" s="79">
        <f t="shared" si="392"/>
        <v>31</v>
      </c>
      <c r="H1691" s="79">
        <f t="shared" si="393"/>
        <v>15</v>
      </c>
      <c r="I1691" s="80">
        <v>1001.7</v>
      </c>
      <c r="J1691" s="80">
        <f>'Fator aplicado no salr'!$I$33*I1691</f>
        <v>885.52684790033015</v>
      </c>
      <c r="K1691" s="79">
        <f t="shared" si="394"/>
        <v>15</v>
      </c>
      <c r="L1691" s="92">
        <f t="shared" si="395"/>
        <v>0.41726506073553998</v>
      </c>
      <c r="M1691" s="79">
        <f t="shared" si="396"/>
        <v>70</v>
      </c>
      <c r="N1691" s="79">
        <f>VLOOKUP(D1691,'IBGE 2014'!$A$9:$I$120,3,0)/VLOOKUP(C1691,'IBGE 2014'!$A$9:$I$120,3,0)</f>
        <v>0.81183466248225811</v>
      </c>
      <c r="O1691" s="79">
        <f>VLOOKUP(D1691,'IBGE 2014'!$A$9:$I$120,6,0)</f>
        <v>9.1340168195096396</v>
      </c>
      <c r="P1691" s="80">
        <f t="shared" si="397"/>
        <v>35619.392114096881</v>
      </c>
      <c r="Q1691" s="80">
        <f t="shared" si="398"/>
        <v>41996.272499999999</v>
      </c>
      <c r="R1691" s="80">
        <f t="shared" si="399"/>
        <v>-6376.8803859031177</v>
      </c>
      <c r="S1691" s="80">
        <f t="shared" si="400"/>
        <v>14</v>
      </c>
      <c r="T1691" s="80">
        <f t="shared" si="401"/>
        <v>0.44230096437967248</v>
      </c>
      <c r="U1691" s="80">
        <f>VLOOKUP(D1691,'IBGE 2014'!$A$9:$I$120,3,0)/VLOOKUP(C1691+1,'IBGE 2014'!$A$9:$I$120,3,0)</f>
        <v>0.81824688059570916</v>
      </c>
      <c r="V1691" s="80">
        <f t="shared" si="402"/>
        <v>38054.773099707185</v>
      </c>
      <c r="W1691" s="80">
        <f t="shared" si="403"/>
        <v>39196.521000000001</v>
      </c>
      <c r="X1691" s="80">
        <f t="shared" si="404"/>
        <v>-1141.7479002928158</v>
      </c>
      <c r="Y1691" s="120"/>
    </row>
    <row r="1692" spans="1:25">
      <c r="A1692" s="77">
        <v>1680</v>
      </c>
      <c r="B1692" s="79">
        <v>1</v>
      </c>
      <c r="C1692" s="78">
        <v>44</v>
      </c>
      <c r="D1692" s="78">
        <f t="shared" si="390"/>
        <v>70</v>
      </c>
      <c r="E1692" s="79">
        <f t="shared" si="391"/>
        <v>65</v>
      </c>
      <c r="F1692" s="79">
        <v>4</v>
      </c>
      <c r="G1692" s="79">
        <f t="shared" si="392"/>
        <v>31</v>
      </c>
      <c r="H1692" s="79">
        <f t="shared" si="393"/>
        <v>26</v>
      </c>
      <c r="I1692" s="80">
        <v>1001.7</v>
      </c>
      <c r="J1692" s="80">
        <f>'Fator aplicado no salr'!$I$33*I1692</f>
        <v>885.52684790033015</v>
      </c>
      <c r="K1692" s="79">
        <f t="shared" si="394"/>
        <v>26</v>
      </c>
      <c r="L1692" s="92">
        <f t="shared" si="395"/>
        <v>0.21981002877725925</v>
      </c>
      <c r="M1692" s="79">
        <f t="shared" si="396"/>
        <v>70</v>
      </c>
      <c r="N1692" s="79">
        <f>VLOOKUP(D1692,'IBGE 2014'!$A$9:$I$120,3,0)/VLOOKUP(C1692,'IBGE 2014'!$A$9:$I$120,3,0)</f>
        <v>0.76654613465184984</v>
      </c>
      <c r="O1692" s="79">
        <f>VLOOKUP(D1692,'IBGE 2014'!$A$9:$I$120,6,0)</f>
        <v>9.1340168195096396</v>
      </c>
      <c r="P1692" s="80">
        <f t="shared" si="397"/>
        <v>17717.1023212244</v>
      </c>
      <c r="Q1692" s="80">
        <f t="shared" si="398"/>
        <v>72793.53899999999</v>
      </c>
      <c r="R1692" s="80">
        <f t="shared" si="399"/>
        <v>-55076.436678775586</v>
      </c>
      <c r="S1692" s="80">
        <f t="shared" si="400"/>
        <v>25</v>
      </c>
      <c r="T1692" s="80">
        <f t="shared" si="401"/>
        <v>0.23299863050389483</v>
      </c>
      <c r="U1692" s="80">
        <f>VLOOKUP(D1692,'IBGE 2014'!$A$9:$I$120,3,0)/VLOOKUP(C1692+1,'IBGE 2014'!$A$9:$I$120,3,0)</f>
        <v>0.76923238535789284</v>
      </c>
      <c r="V1692" s="80">
        <f t="shared" si="402"/>
        <v>18845.940720264207</v>
      </c>
      <c r="W1692" s="80">
        <f t="shared" si="403"/>
        <v>69993.787499999991</v>
      </c>
      <c r="X1692" s="80">
        <f t="shared" si="404"/>
        <v>-51147.846779735788</v>
      </c>
      <c r="Y1692" s="120"/>
    </row>
    <row r="1693" spans="1:25">
      <c r="A1693" s="77">
        <v>1681</v>
      </c>
      <c r="B1693" s="79">
        <v>1</v>
      </c>
      <c r="C1693" s="78">
        <v>30</v>
      </c>
      <c r="D1693" s="78">
        <f t="shared" si="390"/>
        <v>61</v>
      </c>
      <c r="E1693" s="79">
        <f t="shared" si="391"/>
        <v>65</v>
      </c>
      <c r="F1693" s="79">
        <v>4</v>
      </c>
      <c r="G1693" s="79">
        <f t="shared" si="392"/>
        <v>31</v>
      </c>
      <c r="H1693" s="79">
        <f t="shared" si="393"/>
        <v>31</v>
      </c>
      <c r="I1693" s="80">
        <v>1001.7</v>
      </c>
      <c r="J1693" s="80">
        <f>'Fator aplicado no salr'!$I$33*I1693</f>
        <v>885.52684790033015</v>
      </c>
      <c r="K1693" s="79">
        <f t="shared" si="394"/>
        <v>31</v>
      </c>
      <c r="L1693" s="92">
        <f t="shared" si="395"/>
        <v>0.16425484048173006</v>
      </c>
      <c r="M1693" s="79">
        <f t="shared" si="396"/>
        <v>61</v>
      </c>
      <c r="N1693" s="79">
        <f>VLOOKUP(D1693,'IBGE 2014'!$A$9:$I$120,3,0)/VLOOKUP(C1693,'IBGE 2014'!$A$9:$I$120,3,0)</f>
        <v>0.86361068762795057</v>
      </c>
      <c r="O1693" s="79">
        <f>VLOOKUP(D1693,'IBGE 2014'!$A$9:$I$120,6,0)</f>
        <v>11.26894206432668</v>
      </c>
      <c r="P1693" s="80">
        <f t="shared" si="397"/>
        <v>18401.97415576188</v>
      </c>
      <c r="Q1693" s="80">
        <f t="shared" si="398"/>
        <v>86792.296499999997</v>
      </c>
      <c r="R1693" s="80">
        <f t="shared" si="399"/>
        <v>-68390.322344238113</v>
      </c>
      <c r="S1693" s="80">
        <f t="shared" si="400"/>
        <v>30</v>
      </c>
      <c r="T1693" s="80">
        <f t="shared" si="401"/>
        <v>0.1741101309106339</v>
      </c>
      <c r="U1693" s="80">
        <f>VLOOKUP(D1693,'IBGE 2014'!$A$9:$I$120,3,0)/VLOOKUP(C1693+1,'IBGE 2014'!$A$9:$I$120,3,0)</f>
        <v>0.86514019417807453</v>
      </c>
      <c r="V1693" s="80">
        <f t="shared" si="402"/>
        <v>19540.639070122736</v>
      </c>
      <c r="W1693" s="80">
        <f t="shared" si="403"/>
        <v>83992.544999999998</v>
      </c>
      <c r="X1693" s="80">
        <f t="shared" si="404"/>
        <v>-64451.905929877263</v>
      </c>
      <c r="Y1693" s="120"/>
    </row>
    <row r="1694" spans="1:25">
      <c r="A1694" s="77">
        <v>1682</v>
      </c>
      <c r="B1694" s="79">
        <v>1</v>
      </c>
      <c r="C1694" s="78">
        <v>46</v>
      </c>
      <c r="D1694" s="78">
        <f t="shared" si="390"/>
        <v>70</v>
      </c>
      <c r="E1694" s="79">
        <f t="shared" si="391"/>
        <v>65</v>
      </c>
      <c r="F1694" s="79">
        <v>4</v>
      </c>
      <c r="G1694" s="79">
        <f t="shared" si="392"/>
        <v>31</v>
      </c>
      <c r="H1694" s="79">
        <f t="shared" si="393"/>
        <v>24</v>
      </c>
      <c r="I1694" s="80">
        <v>1001.7</v>
      </c>
      <c r="J1694" s="80">
        <f>'Fator aplicado no salr'!$I$33*I1694</f>
        <v>885.52684790033015</v>
      </c>
      <c r="K1694" s="79">
        <f t="shared" si="394"/>
        <v>24</v>
      </c>
      <c r="L1694" s="92">
        <f t="shared" si="395"/>
        <v>0.24697854833412852</v>
      </c>
      <c r="M1694" s="79">
        <f t="shared" si="396"/>
        <v>70</v>
      </c>
      <c r="N1694" s="79">
        <f>VLOOKUP(D1694,'IBGE 2014'!$A$9:$I$120,3,0)/VLOOKUP(C1694,'IBGE 2014'!$A$9:$I$120,3,0)</f>
        <v>0.77214104728714072</v>
      </c>
      <c r="O1694" s="79">
        <f>VLOOKUP(D1694,'IBGE 2014'!$A$9:$I$120,6,0)</f>
        <v>9.1340168195096396</v>
      </c>
      <c r="P1694" s="80">
        <f t="shared" si="397"/>
        <v>20052.234100844566</v>
      </c>
      <c r="Q1694" s="80">
        <f t="shared" si="398"/>
        <v>67194.035999999993</v>
      </c>
      <c r="R1694" s="80">
        <f t="shared" si="399"/>
        <v>-47141.801899155427</v>
      </c>
      <c r="S1694" s="80">
        <f t="shared" si="400"/>
        <v>23</v>
      </c>
      <c r="T1694" s="80">
        <f t="shared" si="401"/>
        <v>0.26179726123417624</v>
      </c>
      <c r="U1694" s="80">
        <f>VLOOKUP(D1694,'IBGE 2014'!$A$9:$I$120,3,0)/VLOOKUP(C1694+1,'IBGE 2014'!$A$9:$I$120,3,0)</f>
        <v>0.77529075218081067</v>
      </c>
      <c r="V1694" s="80">
        <f t="shared" si="402"/>
        <v>21342.072690455316</v>
      </c>
      <c r="W1694" s="80">
        <f t="shared" si="403"/>
        <v>64394.284499999994</v>
      </c>
      <c r="X1694" s="80">
        <f t="shared" si="404"/>
        <v>-43052.211809544679</v>
      </c>
      <c r="Y1694" s="120"/>
    </row>
    <row r="1695" spans="1:25">
      <c r="A1695" s="77">
        <v>1683</v>
      </c>
      <c r="B1695" s="79">
        <v>1</v>
      </c>
      <c r="C1695" s="78">
        <v>31</v>
      </c>
      <c r="D1695" s="78">
        <f t="shared" si="390"/>
        <v>62</v>
      </c>
      <c r="E1695" s="79">
        <f t="shared" si="391"/>
        <v>65</v>
      </c>
      <c r="F1695" s="79">
        <v>4</v>
      </c>
      <c r="G1695" s="79">
        <f t="shared" si="392"/>
        <v>31</v>
      </c>
      <c r="H1695" s="79">
        <f t="shared" si="393"/>
        <v>31</v>
      </c>
      <c r="I1695" s="80">
        <v>1049.4000000000001</v>
      </c>
      <c r="J1695" s="80">
        <f>'Fator aplicado no salr'!$I$33*I1695</f>
        <v>927.69479303844116</v>
      </c>
      <c r="K1695" s="79">
        <f t="shared" si="394"/>
        <v>31</v>
      </c>
      <c r="L1695" s="92">
        <f t="shared" si="395"/>
        <v>0.16425484048173006</v>
      </c>
      <c r="M1695" s="79">
        <f t="shared" si="396"/>
        <v>62</v>
      </c>
      <c r="N1695" s="79">
        <f>VLOOKUP(D1695,'IBGE 2014'!$A$9:$I$120,3,0)/VLOOKUP(C1695,'IBGE 2014'!$A$9:$I$120,3,0)</f>
        <v>0.8548218170623384</v>
      </c>
      <c r="O1695" s="79">
        <f>VLOOKUP(D1695,'IBGE 2014'!$A$9:$I$120,6,0)</f>
        <v>11.049834511016218</v>
      </c>
      <c r="P1695" s="80">
        <f t="shared" si="397"/>
        <v>18711.043988031768</v>
      </c>
      <c r="Q1695" s="80">
        <f t="shared" si="398"/>
        <v>90925.263000000006</v>
      </c>
      <c r="R1695" s="80">
        <f t="shared" si="399"/>
        <v>-72214.219011968235</v>
      </c>
      <c r="S1695" s="80">
        <f t="shared" si="400"/>
        <v>30</v>
      </c>
      <c r="T1695" s="80">
        <f t="shared" si="401"/>
        <v>0.1741101309106339</v>
      </c>
      <c r="U1695" s="80">
        <f>VLOOKUP(D1695,'IBGE 2014'!$A$9:$I$120,3,0)/VLOOKUP(C1695+1,'IBGE 2014'!$A$9:$I$120,3,0)</f>
        <v>0.85638097121439749</v>
      </c>
      <c r="V1695" s="80">
        <f t="shared" si="402"/>
        <v>19869.882360573472</v>
      </c>
      <c r="W1695" s="80">
        <f t="shared" si="403"/>
        <v>87992.19</v>
      </c>
      <c r="X1695" s="80">
        <f t="shared" si="404"/>
        <v>-68122.307639426523</v>
      </c>
      <c r="Y1695" s="120"/>
    </row>
    <row r="1696" spans="1:25">
      <c r="A1696" s="77">
        <v>1684</v>
      </c>
      <c r="B1696" s="79">
        <v>2</v>
      </c>
      <c r="C1696" s="78">
        <v>31</v>
      </c>
      <c r="D1696" s="78">
        <f t="shared" si="390"/>
        <v>57</v>
      </c>
      <c r="E1696" s="79">
        <f t="shared" si="391"/>
        <v>60</v>
      </c>
      <c r="F1696" s="79">
        <v>4</v>
      </c>
      <c r="G1696" s="79">
        <f t="shared" si="392"/>
        <v>26</v>
      </c>
      <c r="H1696" s="79">
        <f t="shared" si="393"/>
        <v>26</v>
      </c>
      <c r="I1696" s="80">
        <v>1001.7</v>
      </c>
      <c r="J1696" s="80">
        <f>'Fator aplicado no salr'!$I$33*I1696</f>
        <v>885.52684790033015</v>
      </c>
      <c r="K1696" s="79">
        <f t="shared" si="394"/>
        <v>26</v>
      </c>
      <c r="L1696" s="92">
        <f t="shared" si="395"/>
        <v>0.21981002877725925</v>
      </c>
      <c r="M1696" s="79">
        <f t="shared" si="396"/>
        <v>57</v>
      </c>
      <c r="N1696" s="79">
        <f>VLOOKUP(D1696,'IBGE 2014'!$A$9:$I$120,3,0)/VLOOKUP(C1696,'IBGE 2014'!$A$9:$I$120,3,0)</f>
        <v>0.90081088942082976</v>
      </c>
      <c r="O1696" s="79">
        <f>VLOOKUP(D1696,'IBGE 2014'!$A$9:$I$120,6,0)</f>
        <v>12.086645895133593</v>
      </c>
      <c r="P1696" s="80">
        <f t="shared" si="397"/>
        <v>27550.660462697335</v>
      </c>
      <c r="Q1696" s="80">
        <f t="shared" si="398"/>
        <v>72793.53899999999</v>
      </c>
      <c r="R1696" s="80">
        <f t="shared" si="399"/>
        <v>-45242.878537302655</v>
      </c>
      <c r="S1696" s="80">
        <f t="shared" si="400"/>
        <v>25</v>
      </c>
      <c r="T1696" s="80">
        <f t="shared" si="401"/>
        <v>0.23299863050389483</v>
      </c>
      <c r="U1696" s="80">
        <f>VLOOKUP(D1696,'IBGE 2014'!$A$9:$I$120,3,0)/VLOOKUP(C1696+1,'IBGE 2014'!$A$9:$I$120,3,0)</f>
        <v>0.90245392544357328</v>
      </c>
      <c r="V1696" s="80">
        <f t="shared" si="402"/>
        <v>29256.966244109775</v>
      </c>
      <c r="W1696" s="80">
        <f t="shared" si="403"/>
        <v>69993.787499999991</v>
      </c>
      <c r="X1696" s="80">
        <f t="shared" si="404"/>
        <v>-40736.821255890216</v>
      </c>
      <c r="Y1696" s="120"/>
    </row>
    <row r="1697" spans="1:25">
      <c r="A1697" s="77">
        <v>1685</v>
      </c>
      <c r="B1697" s="79">
        <v>1</v>
      </c>
      <c r="C1697" s="78">
        <v>42</v>
      </c>
      <c r="D1697" s="78">
        <f t="shared" si="390"/>
        <v>70</v>
      </c>
      <c r="E1697" s="79">
        <f t="shared" si="391"/>
        <v>65</v>
      </c>
      <c r="F1697" s="79">
        <v>4</v>
      </c>
      <c r="G1697" s="79">
        <f t="shared" si="392"/>
        <v>31</v>
      </c>
      <c r="H1697" s="79">
        <f t="shared" si="393"/>
        <v>28</v>
      </c>
      <c r="I1697" s="80">
        <v>1280.27</v>
      </c>
      <c r="J1697" s="80">
        <f>'Fator aplicado no salr'!$I$33*I1697</f>
        <v>1131.7894155549122</v>
      </c>
      <c r="K1697" s="79">
        <f t="shared" si="394"/>
        <v>28</v>
      </c>
      <c r="L1697" s="92">
        <f t="shared" si="395"/>
        <v>0.19563014309118829</v>
      </c>
      <c r="M1697" s="79">
        <f t="shared" si="396"/>
        <v>70</v>
      </c>
      <c r="N1697" s="79">
        <f>VLOOKUP(D1697,'IBGE 2014'!$A$9:$I$120,3,0)/VLOOKUP(C1697,'IBGE 2014'!$A$9:$I$120,3,0)</f>
        <v>0.76175627933743351</v>
      </c>
      <c r="O1697" s="79">
        <f>VLOOKUP(D1697,'IBGE 2014'!$A$9:$I$120,6,0)</f>
        <v>9.1340168195096396</v>
      </c>
      <c r="P1697" s="80">
        <f t="shared" si="397"/>
        <v>20027.309199521449</v>
      </c>
      <c r="Q1697" s="80">
        <f t="shared" si="398"/>
        <v>100193.93019999999</v>
      </c>
      <c r="R1697" s="80">
        <f t="shared" si="399"/>
        <v>-80166.621000478539</v>
      </c>
      <c r="S1697" s="80">
        <f t="shared" si="400"/>
        <v>27</v>
      </c>
      <c r="T1697" s="80">
        <f t="shared" si="401"/>
        <v>0.20736795167665964</v>
      </c>
      <c r="U1697" s="80">
        <f>VLOOKUP(D1697,'IBGE 2014'!$A$9:$I$120,3,0)/VLOOKUP(C1697+1,'IBGE 2014'!$A$9:$I$120,3,0)</f>
        <v>0.764061720155367</v>
      </c>
      <c r="V1697" s="80">
        <f t="shared" si="402"/>
        <v>21293.196756057088</v>
      </c>
      <c r="W1697" s="80">
        <f t="shared" si="403"/>
        <v>96615.575549999994</v>
      </c>
      <c r="X1697" s="80">
        <f t="shared" si="404"/>
        <v>-75322.378793942902</v>
      </c>
      <c r="Y1697" s="120"/>
    </row>
    <row r="1698" spans="1:25">
      <c r="A1698" s="77">
        <v>1686</v>
      </c>
      <c r="B1698" s="79">
        <v>1</v>
      </c>
      <c r="C1698" s="78">
        <v>43</v>
      </c>
      <c r="D1698" s="78">
        <f t="shared" si="390"/>
        <v>70</v>
      </c>
      <c r="E1698" s="79">
        <f t="shared" si="391"/>
        <v>65</v>
      </c>
      <c r="F1698" s="79">
        <v>4</v>
      </c>
      <c r="G1698" s="79">
        <f t="shared" si="392"/>
        <v>31</v>
      </c>
      <c r="H1698" s="79">
        <f t="shared" si="393"/>
        <v>27</v>
      </c>
      <c r="I1698" s="80">
        <v>1259.28</v>
      </c>
      <c r="J1698" s="80">
        <f>'Fator aplicado no salr'!$I$33*I1698</f>
        <v>1113.2337516461291</v>
      </c>
      <c r="K1698" s="79">
        <f t="shared" si="394"/>
        <v>27</v>
      </c>
      <c r="L1698" s="92">
        <f t="shared" si="395"/>
        <v>0.20736795167665964</v>
      </c>
      <c r="M1698" s="79">
        <f t="shared" si="396"/>
        <v>70</v>
      </c>
      <c r="N1698" s="79">
        <f>VLOOKUP(D1698,'IBGE 2014'!$A$9:$I$120,3,0)/VLOOKUP(C1698,'IBGE 2014'!$A$9:$I$120,3,0)</f>
        <v>0.764061720155367</v>
      </c>
      <c r="O1698" s="79">
        <f>VLOOKUP(D1698,'IBGE 2014'!$A$9:$I$120,6,0)</f>
        <v>9.1340168195096396</v>
      </c>
      <c r="P1698" s="80">
        <f t="shared" si="397"/>
        <v>20944.095238479043</v>
      </c>
      <c r="Q1698" s="80">
        <f t="shared" si="398"/>
        <v>95031.565200000012</v>
      </c>
      <c r="R1698" s="80">
        <f t="shared" si="399"/>
        <v>-74087.469961520968</v>
      </c>
      <c r="S1698" s="80">
        <f t="shared" si="400"/>
        <v>26</v>
      </c>
      <c r="T1698" s="80">
        <f t="shared" si="401"/>
        <v>0.21981002877725925</v>
      </c>
      <c r="U1698" s="80">
        <f>VLOOKUP(D1698,'IBGE 2014'!$A$9:$I$120,3,0)/VLOOKUP(C1698+1,'IBGE 2014'!$A$9:$I$120,3,0)</f>
        <v>0.76654613465184984</v>
      </c>
      <c r="V1698" s="80">
        <f t="shared" si="402"/>
        <v>22272.928632396386</v>
      </c>
      <c r="W1698" s="80">
        <f t="shared" si="403"/>
        <v>91511.877600000007</v>
      </c>
      <c r="X1698" s="80">
        <f t="shared" si="404"/>
        <v>-69238.948967603617</v>
      </c>
      <c r="Y1698" s="120"/>
    </row>
    <row r="1699" spans="1:25">
      <c r="A1699" s="77">
        <v>1687</v>
      </c>
      <c r="B1699" s="79">
        <v>1</v>
      </c>
      <c r="C1699" s="78">
        <v>37</v>
      </c>
      <c r="D1699" s="78">
        <f t="shared" si="390"/>
        <v>65</v>
      </c>
      <c r="E1699" s="79">
        <f t="shared" si="391"/>
        <v>65</v>
      </c>
      <c r="F1699" s="79">
        <v>4</v>
      </c>
      <c r="G1699" s="79">
        <f t="shared" si="392"/>
        <v>31</v>
      </c>
      <c r="H1699" s="79">
        <f t="shared" si="393"/>
        <v>28</v>
      </c>
      <c r="I1699" s="80">
        <v>1259.28</v>
      </c>
      <c r="J1699" s="80">
        <f>'Fator aplicado no salr'!$I$33*I1699</f>
        <v>1113.2337516461291</v>
      </c>
      <c r="K1699" s="79">
        <f t="shared" si="394"/>
        <v>28</v>
      </c>
      <c r="L1699" s="92">
        <f t="shared" si="395"/>
        <v>0.19563014309118829</v>
      </c>
      <c r="M1699" s="79">
        <f t="shared" si="396"/>
        <v>65</v>
      </c>
      <c r="N1699" s="79">
        <f>VLOOKUP(D1699,'IBGE 2014'!$A$9:$I$120,3,0)/VLOOKUP(C1699,'IBGE 2014'!$A$9:$I$120,3,0)</f>
        <v>0.82938992235441167</v>
      </c>
      <c r="O1699" s="79">
        <f>VLOOKUP(D1699,'IBGE 2014'!$A$9:$I$120,6,0)</f>
        <v>10.361611814973374</v>
      </c>
      <c r="P1699" s="80">
        <f t="shared" si="397"/>
        <v>24330.529583312069</v>
      </c>
      <c r="Q1699" s="80">
        <f t="shared" si="398"/>
        <v>98551.252800000002</v>
      </c>
      <c r="R1699" s="80">
        <f t="shared" si="399"/>
        <v>-74220.72321668794</v>
      </c>
      <c r="S1699" s="80">
        <f t="shared" si="400"/>
        <v>27</v>
      </c>
      <c r="T1699" s="80">
        <f t="shared" si="401"/>
        <v>0.20736795167665964</v>
      </c>
      <c r="U1699" s="80">
        <f>VLOOKUP(D1699,'IBGE 2014'!$A$9:$I$120,3,0)/VLOOKUP(C1699+1,'IBGE 2014'!$A$9:$I$120,3,0)</f>
        <v>0.83126079529714858</v>
      </c>
      <c r="V1699" s="80">
        <f t="shared" si="402"/>
        <v>25848.537239097604</v>
      </c>
      <c r="W1699" s="80">
        <f t="shared" si="403"/>
        <v>95031.565200000012</v>
      </c>
      <c r="X1699" s="80">
        <f t="shared" si="404"/>
        <v>-69183.0279609024</v>
      </c>
      <c r="Y1699" s="120"/>
    </row>
    <row r="1700" spans="1:25">
      <c r="A1700" s="77">
        <v>1688</v>
      </c>
      <c r="B1700" s="79">
        <v>1</v>
      </c>
      <c r="C1700" s="78">
        <v>38</v>
      </c>
      <c r="D1700" s="78">
        <f t="shared" si="390"/>
        <v>65</v>
      </c>
      <c r="E1700" s="79">
        <f t="shared" si="391"/>
        <v>65</v>
      </c>
      <c r="F1700" s="79">
        <v>4</v>
      </c>
      <c r="G1700" s="79">
        <f t="shared" si="392"/>
        <v>31</v>
      </c>
      <c r="H1700" s="79">
        <f t="shared" si="393"/>
        <v>27</v>
      </c>
      <c r="I1700" s="80">
        <v>1259.28</v>
      </c>
      <c r="J1700" s="80">
        <f>'Fator aplicado no salr'!$I$33*I1700</f>
        <v>1113.2337516461291</v>
      </c>
      <c r="K1700" s="79">
        <f t="shared" si="394"/>
        <v>27</v>
      </c>
      <c r="L1700" s="92">
        <f t="shared" si="395"/>
        <v>0.20736795167665964</v>
      </c>
      <c r="M1700" s="79">
        <f t="shared" si="396"/>
        <v>65</v>
      </c>
      <c r="N1700" s="79">
        <f>VLOOKUP(D1700,'IBGE 2014'!$A$9:$I$120,3,0)/VLOOKUP(C1700,'IBGE 2014'!$A$9:$I$120,3,0)</f>
        <v>0.83126079529714858</v>
      </c>
      <c r="O1700" s="79">
        <f>VLOOKUP(D1700,'IBGE 2014'!$A$9:$I$120,6,0)</f>
        <v>10.361611814973374</v>
      </c>
      <c r="P1700" s="80">
        <f t="shared" si="397"/>
        <v>25848.537239097604</v>
      </c>
      <c r="Q1700" s="80">
        <f t="shared" si="398"/>
        <v>95031.565200000012</v>
      </c>
      <c r="R1700" s="80">
        <f t="shared" si="399"/>
        <v>-69183.0279609024</v>
      </c>
      <c r="S1700" s="80">
        <f t="shared" si="400"/>
        <v>26</v>
      </c>
      <c r="T1700" s="80">
        <f t="shared" si="401"/>
        <v>0.21981002877725925</v>
      </c>
      <c r="U1700" s="80">
        <f>VLOOKUP(D1700,'IBGE 2014'!$A$9:$I$120,3,0)/VLOOKUP(C1700+1,'IBGE 2014'!$A$9:$I$120,3,0)</f>
        <v>0.83323375827918489</v>
      </c>
      <c r="V1700" s="80">
        <f t="shared" si="402"/>
        <v>27464.480929089052</v>
      </c>
      <c r="W1700" s="80">
        <f t="shared" si="403"/>
        <v>91511.877600000007</v>
      </c>
      <c r="X1700" s="80">
        <f t="shared" si="404"/>
        <v>-64047.396670910952</v>
      </c>
      <c r="Y1700" s="120"/>
    </row>
    <row r="1701" spans="1:25">
      <c r="A1701" s="77">
        <v>1689</v>
      </c>
      <c r="B1701" s="79">
        <v>1</v>
      </c>
      <c r="C1701" s="78">
        <v>32</v>
      </c>
      <c r="D1701" s="78">
        <f t="shared" si="390"/>
        <v>63</v>
      </c>
      <c r="E1701" s="79">
        <f t="shared" si="391"/>
        <v>65</v>
      </c>
      <c r="F1701" s="79">
        <v>4</v>
      </c>
      <c r="G1701" s="79">
        <f t="shared" si="392"/>
        <v>31</v>
      </c>
      <c r="H1701" s="79">
        <f t="shared" si="393"/>
        <v>31</v>
      </c>
      <c r="I1701" s="80">
        <v>1259.28</v>
      </c>
      <c r="J1701" s="80">
        <f>'Fator aplicado no salr'!$I$33*I1701</f>
        <v>1113.2337516461291</v>
      </c>
      <c r="K1701" s="79">
        <f t="shared" si="394"/>
        <v>31</v>
      </c>
      <c r="L1701" s="92">
        <f t="shared" si="395"/>
        <v>0.16425484048173006</v>
      </c>
      <c r="M1701" s="79">
        <f t="shared" si="396"/>
        <v>63</v>
      </c>
      <c r="N1701" s="79">
        <f>VLOOKUP(D1701,'IBGE 2014'!$A$9:$I$120,3,0)/VLOOKUP(C1701,'IBGE 2014'!$A$9:$I$120,3,0)</f>
        <v>0.84538175163120222</v>
      </c>
      <c r="O1701" s="79">
        <f>VLOOKUP(D1701,'IBGE 2014'!$A$9:$I$120,6,0)</f>
        <v>10.825249101319233</v>
      </c>
      <c r="P1701" s="80">
        <f t="shared" si="397"/>
        <v>21753.976839906347</v>
      </c>
      <c r="Q1701" s="80">
        <f t="shared" si="398"/>
        <v>109110.3156</v>
      </c>
      <c r="R1701" s="80">
        <f t="shared" si="399"/>
        <v>-87356.338760093655</v>
      </c>
      <c r="S1701" s="80">
        <f t="shared" si="400"/>
        <v>30</v>
      </c>
      <c r="T1701" s="80">
        <f t="shared" si="401"/>
        <v>0.1741101309106339</v>
      </c>
      <c r="U1701" s="80">
        <f>VLOOKUP(D1701,'IBGE 2014'!$A$9:$I$120,3,0)/VLOOKUP(C1701+1,'IBGE 2014'!$A$9:$I$120,3,0)</f>
        <v>0.84697066536744614</v>
      </c>
      <c r="V1701" s="80">
        <f t="shared" si="402"/>
        <v>23102.555756742517</v>
      </c>
      <c r="W1701" s="80">
        <f t="shared" si="403"/>
        <v>105590.62800000001</v>
      </c>
      <c r="X1701" s="80">
        <f t="shared" si="404"/>
        <v>-82488.072243257498</v>
      </c>
      <c r="Y1701" s="120"/>
    </row>
    <row r="1702" spans="1:25">
      <c r="A1702" s="77">
        <v>1690</v>
      </c>
      <c r="B1702" s="79">
        <v>1</v>
      </c>
      <c r="C1702" s="78">
        <v>56</v>
      </c>
      <c r="D1702" s="78">
        <f t="shared" si="390"/>
        <v>70</v>
      </c>
      <c r="E1702" s="79">
        <f t="shared" si="391"/>
        <v>65</v>
      </c>
      <c r="F1702" s="79">
        <v>4</v>
      </c>
      <c r="G1702" s="79">
        <f t="shared" si="392"/>
        <v>31</v>
      </c>
      <c r="H1702" s="79">
        <f t="shared" si="393"/>
        <v>14</v>
      </c>
      <c r="I1702" s="80">
        <v>1259.28</v>
      </c>
      <c r="J1702" s="80">
        <f>'Fator aplicado no salr'!$I$33*I1702</f>
        <v>1113.2337516461291</v>
      </c>
      <c r="K1702" s="79">
        <f t="shared" si="394"/>
        <v>14</v>
      </c>
      <c r="L1702" s="92">
        <f t="shared" si="395"/>
        <v>0.44230096437967248</v>
      </c>
      <c r="M1702" s="79">
        <f t="shared" si="396"/>
        <v>70</v>
      </c>
      <c r="N1702" s="79">
        <f>VLOOKUP(D1702,'IBGE 2014'!$A$9:$I$120,3,0)/VLOOKUP(C1702,'IBGE 2014'!$A$9:$I$120,3,0)</f>
        <v>0.81824688059570916</v>
      </c>
      <c r="O1702" s="79">
        <f>VLOOKUP(D1702,'IBGE 2014'!$A$9:$I$120,6,0)</f>
        <v>9.1340168195096396</v>
      </c>
      <c r="P1702" s="80">
        <f t="shared" si="397"/>
        <v>47840.286182489021</v>
      </c>
      <c r="Q1702" s="80">
        <f t="shared" si="398"/>
        <v>49275.626400000001</v>
      </c>
      <c r="R1702" s="80">
        <f t="shared" si="399"/>
        <v>-1435.3402175109804</v>
      </c>
      <c r="S1702" s="80">
        <f t="shared" si="400"/>
        <v>13</v>
      </c>
      <c r="T1702" s="80">
        <f t="shared" si="401"/>
        <v>0.46883902224245294</v>
      </c>
      <c r="U1702" s="80">
        <f>VLOOKUP(D1702,'IBGE 2014'!$A$9:$I$120,3,0)/VLOOKUP(C1702+1,'IBGE 2014'!$A$9:$I$120,3,0)</f>
        <v>0.82519692570489089</v>
      </c>
      <c r="V1702" s="80">
        <f t="shared" si="402"/>
        <v>51141.431149880613</v>
      </c>
      <c r="W1702" s="80">
        <f t="shared" si="403"/>
        <v>45755.938800000004</v>
      </c>
      <c r="X1702" s="80">
        <f t="shared" si="404"/>
        <v>5385.4923498806093</v>
      </c>
      <c r="Y1702" s="120"/>
    </row>
    <row r="1703" spans="1:25">
      <c r="A1703" s="77">
        <v>1691</v>
      </c>
      <c r="B1703" s="79">
        <v>1</v>
      </c>
      <c r="C1703" s="78">
        <v>46</v>
      </c>
      <c r="D1703" s="78">
        <f t="shared" si="390"/>
        <v>70</v>
      </c>
      <c r="E1703" s="79">
        <f t="shared" si="391"/>
        <v>65</v>
      </c>
      <c r="F1703" s="79">
        <v>4</v>
      </c>
      <c r="G1703" s="79">
        <f t="shared" si="392"/>
        <v>31</v>
      </c>
      <c r="H1703" s="79">
        <f t="shared" si="393"/>
        <v>24</v>
      </c>
      <c r="I1703" s="80">
        <v>1259.28</v>
      </c>
      <c r="J1703" s="80">
        <f>'Fator aplicado no salr'!$I$33*I1703</f>
        <v>1113.2337516461291</v>
      </c>
      <c r="K1703" s="79">
        <f t="shared" si="394"/>
        <v>24</v>
      </c>
      <c r="L1703" s="92">
        <f t="shared" si="395"/>
        <v>0.24697854833412852</v>
      </c>
      <c r="M1703" s="79">
        <f t="shared" si="396"/>
        <v>70</v>
      </c>
      <c r="N1703" s="79">
        <f>VLOOKUP(D1703,'IBGE 2014'!$A$9:$I$120,3,0)/VLOOKUP(C1703,'IBGE 2014'!$A$9:$I$120,3,0)</f>
        <v>0.77214104728714072</v>
      </c>
      <c r="O1703" s="79">
        <f>VLOOKUP(D1703,'IBGE 2014'!$A$9:$I$120,6,0)</f>
        <v>9.1340168195096396</v>
      </c>
      <c r="P1703" s="80">
        <f t="shared" si="397"/>
        <v>25208.522869633161</v>
      </c>
      <c r="Q1703" s="80">
        <f t="shared" si="398"/>
        <v>84472.502399999998</v>
      </c>
      <c r="R1703" s="80">
        <f t="shared" si="399"/>
        <v>-59263.979530366836</v>
      </c>
      <c r="S1703" s="80">
        <f t="shared" si="400"/>
        <v>23</v>
      </c>
      <c r="T1703" s="80">
        <f t="shared" si="401"/>
        <v>0.26179726123417624</v>
      </c>
      <c r="U1703" s="80">
        <f>VLOOKUP(D1703,'IBGE 2014'!$A$9:$I$120,3,0)/VLOOKUP(C1703+1,'IBGE 2014'!$A$9:$I$120,3,0)</f>
        <v>0.77529075218081067</v>
      </c>
      <c r="V1703" s="80">
        <f t="shared" si="402"/>
        <v>26830.034239429533</v>
      </c>
      <c r="W1703" s="80">
        <f t="shared" si="403"/>
        <v>80952.814800000007</v>
      </c>
      <c r="X1703" s="80">
        <f t="shared" si="404"/>
        <v>-54122.780560570478</v>
      </c>
      <c r="Y1703" s="120"/>
    </row>
    <row r="1704" spans="1:25">
      <c r="A1704" s="77">
        <v>1692</v>
      </c>
      <c r="B1704" s="79">
        <v>1</v>
      </c>
      <c r="C1704" s="78">
        <v>40</v>
      </c>
      <c r="D1704" s="78">
        <f t="shared" si="390"/>
        <v>70</v>
      </c>
      <c r="E1704" s="79">
        <f t="shared" si="391"/>
        <v>65</v>
      </c>
      <c r="F1704" s="79">
        <v>4</v>
      </c>
      <c r="G1704" s="79">
        <f t="shared" si="392"/>
        <v>31</v>
      </c>
      <c r="H1704" s="79">
        <f t="shared" si="393"/>
        <v>30</v>
      </c>
      <c r="I1704" s="80">
        <v>1397.55</v>
      </c>
      <c r="J1704" s="80">
        <f>'Fator aplicado no salr'!$I$33*I1704</f>
        <v>1235.4677511062257</v>
      </c>
      <c r="K1704" s="79">
        <f t="shared" si="394"/>
        <v>30</v>
      </c>
      <c r="L1704" s="92">
        <f t="shared" si="395"/>
        <v>0.1741101309106339</v>
      </c>
      <c r="M1704" s="79">
        <f t="shared" si="396"/>
        <v>70</v>
      </c>
      <c r="N1704" s="79">
        <f>VLOOKUP(D1704,'IBGE 2014'!$A$9:$I$120,3,0)/VLOOKUP(C1704,'IBGE 2014'!$A$9:$I$120,3,0)</f>
        <v>0.75759036190997542</v>
      </c>
      <c r="O1704" s="79">
        <f>VLOOKUP(D1704,'IBGE 2014'!$A$9:$I$120,6,0)</f>
        <v>9.1340168195096396</v>
      </c>
      <c r="P1704" s="80">
        <f t="shared" si="397"/>
        <v>19350.627638869326</v>
      </c>
      <c r="Q1704" s="80">
        <f t="shared" si="398"/>
        <v>117184.5675</v>
      </c>
      <c r="R1704" s="80">
        <f t="shared" si="399"/>
        <v>-97833.939861130682</v>
      </c>
      <c r="S1704" s="80">
        <f t="shared" si="400"/>
        <v>29</v>
      </c>
      <c r="T1704" s="80">
        <f t="shared" si="401"/>
        <v>0.18455673876527198</v>
      </c>
      <c r="U1704" s="80">
        <f>VLOOKUP(D1704,'IBGE 2014'!$A$9:$I$120,3,0)/VLOOKUP(C1704+1,'IBGE 2014'!$A$9:$I$120,3,0)</f>
        <v>0.75960609083567521</v>
      </c>
      <c r="V1704" s="80">
        <f t="shared" si="402"/>
        <v>20566.240908419149</v>
      </c>
      <c r="W1704" s="80">
        <f t="shared" si="403"/>
        <v>113278.41525000001</v>
      </c>
      <c r="X1704" s="80">
        <f t="shared" si="404"/>
        <v>-92712.17434158086</v>
      </c>
      <c r="Y1704" s="120"/>
    </row>
    <row r="1705" spans="1:25">
      <c r="A1705" s="77">
        <v>1693</v>
      </c>
      <c r="B1705" s="79">
        <v>1</v>
      </c>
      <c r="C1705" s="78">
        <v>32</v>
      </c>
      <c r="D1705" s="78">
        <f t="shared" si="390"/>
        <v>63</v>
      </c>
      <c r="E1705" s="79">
        <f t="shared" si="391"/>
        <v>65</v>
      </c>
      <c r="F1705" s="79">
        <v>4</v>
      </c>
      <c r="G1705" s="79">
        <f t="shared" si="392"/>
        <v>31</v>
      </c>
      <c r="H1705" s="79">
        <f t="shared" si="393"/>
        <v>31</v>
      </c>
      <c r="I1705" s="80">
        <v>1259.28</v>
      </c>
      <c r="J1705" s="80">
        <f>'Fator aplicado no salr'!$I$33*I1705</f>
        <v>1113.2337516461291</v>
      </c>
      <c r="K1705" s="79">
        <f t="shared" si="394"/>
        <v>31</v>
      </c>
      <c r="L1705" s="92">
        <f t="shared" si="395"/>
        <v>0.16425484048173006</v>
      </c>
      <c r="M1705" s="79">
        <f t="shared" si="396"/>
        <v>63</v>
      </c>
      <c r="N1705" s="79">
        <f>VLOOKUP(D1705,'IBGE 2014'!$A$9:$I$120,3,0)/VLOOKUP(C1705,'IBGE 2014'!$A$9:$I$120,3,0)</f>
        <v>0.84538175163120222</v>
      </c>
      <c r="O1705" s="79">
        <f>VLOOKUP(D1705,'IBGE 2014'!$A$9:$I$120,6,0)</f>
        <v>10.825249101319233</v>
      </c>
      <c r="P1705" s="80">
        <f t="shared" si="397"/>
        <v>21753.976839906347</v>
      </c>
      <c r="Q1705" s="80">
        <f t="shared" si="398"/>
        <v>109110.3156</v>
      </c>
      <c r="R1705" s="80">
        <f t="shared" si="399"/>
        <v>-87356.338760093655</v>
      </c>
      <c r="S1705" s="80">
        <f t="shared" si="400"/>
        <v>30</v>
      </c>
      <c r="T1705" s="80">
        <f t="shared" si="401"/>
        <v>0.1741101309106339</v>
      </c>
      <c r="U1705" s="80">
        <f>VLOOKUP(D1705,'IBGE 2014'!$A$9:$I$120,3,0)/VLOOKUP(C1705+1,'IBGE 2014'!$A$9:$I$120,3,0)</f>
        <v>0.84697066536744614</v>
      </c>
      <c r="V1705" s="80">
        <f t="shared" si="402"/>
        <v>23102.555756742517</v>
      </c>
      <c r="W1705" s="80">
        <f t="shared" si="403"/>
        <v>105590.62800000001</v>
      </c>
      <c r="X1705" s="80">
        <f t="shared" si="404"/>
        <v>-82488.072243257498</v>
      </c>
      <c r="Y1705" s="120"/>
    </row>
    <row r="1706" spans="1:25">
      <c r="A1706" s="77">
        <v>1694</v>
      </c>
      <c r="B1706" s="79">
        <v>2</v>
      </c>
      <c r="C1706" s="78">
        <v>38</v>
      </c>
      <c r="D1706" s="78">
        <f t="shared" si="390"/>
        <v>60</v>
      </c>
      <c r="E1706" s="79">
        <f t="shared" si="391"/>
        <v>60</v>
      </c>
      <c r="F1706" s="79">
        <v>4</v>
      </c>
      <c r="G1706" s="79">
        <f t="shared" si="392"/>
        <v>26</v>
      </c>
      <c r="H1706" s="79">
        <f t="shared" si="393"/>
        <v>22</v>
      </c>
      <c r="I1706" s="80">
        <v>1469.16</v>
      </c>
      <c r="J1706" s="80">
        <f>'Fator aplicado no salr'!$I$33*I1706</f>
        <v>1298.7727102538174</v>
      </c>
      <c r="K1706" s="79">
        <f t="shared" si="394"/>
        <v>22</v>
      </c>
      <c r="L1706" s="92">
        <f t="shared" si="395"/>
        <v>0.27750509690822689</v>
      </c>
      <c r="M1706" s="79">
        <f t="shared" si="396"/>
        <v>60</v>
      </c>
      <c r="N1706" s="79">
        <f>VLOOKUP(D1706,'IBGE 2014'!$A$9:$I$120,3,0)/VLOOKUP(C1706,'IBGE 2014'!$A$9:$I$120,3,0)</f>
        <v>0.88728540130642519</v>
      </c>
      <c r="O1706" s="79">
        <f>VLOOKUP(D1706,'IBGE 2014'!$A$9:$I$120,6,0)</f>
        <v>11.482229001501651</v>
      </c>
      <c r="P1706" s="80">
        <f t="shared" si="397"/>
        <v>47735.009285604938</v>
      </c>
      <c r="Q1706" s="80">
        <f t="shared" si="398"/>
        <v>90338.648400000005</v>
      </c>
      <c r="R1706" s="80">
        <f t="shared" si="399"/>
        <v>-42603.639114395068</v>
      </c>
      <c r="S1706" s="80">
        <f t="shared" si="400"/>
        <v>21</v>
      </c>
      <c r="T1706" s="80">
        <f t="shared" si="401"/>
        <v>0.29415540272272056</v>
      </c>
      <c r="U1706" s="80">
        <f>VLOOKUP(D1706,'IBGE 2014'!$A$9:$I$120,3,0)/VLOOKUP(C1706+1,'IBGE 2014'!$A$9:$I$120,3,0)</f>
        <v>0.88939133636457135</v>
      </c>
      <c r="V1706" s="80">
        <f t="shared" si="402"/>
        <v>50719.204728977311</v>
      </c>
      <c r="W1706" s="80">
        <f t="shared" si="403"/>
        <v>86232.3462</v>
      </c>
      <c r="X1706" s="80">
        <f t="shared" si="404"/>
        <v>-35513.141471022689</v>
      </c>
      <c r="Y1706" s="120"/>
    </row>
    <row r="1707" spans="1:25">
      <c r="A1707" s="77">
        <v>1695</v>
      </c>
      <c r="B1707" s="79">
        <v>1</v>
      </c>
      <c r="C1707" s="78">
        <v>37</v>
      </c>
      <c r="D1707" s="78">
        <f t="shared" si="390"/>
        <v>65</v>
      </c>
      <c r="E1707" s="79">
        <f t="shared" si="391"/>
        <v>65</v>
      </c>
      <c r="F1707" s="79">
        <v>4</v>
      </c>
      <c r="G1707" s="79">
        <f t="shared" si="392"/>
        <v>31</v>
      </c>
      <c r="H1707" s="79">
        <f t="shared" si="393"/>
        <v>28</v>
      </c>
      <c r="I1707" s="80">
        <v>1240.2</v>
      </c>
      <c r="J1707" s="80">
        <f>'Fator aplicado no salr'!$I$33*I1707</f>
        <v>1096.3665735908849</v>
      </c>
      <c r="K1707" s="79">
        <f t="shared" si="394"/>
        <v>28</v>
      </c>
      <c r="L1707" s="92">
        <f t="shared" si="395"/>
        <v>0.19563014309118829</v>
      </c>
      <c r="M1707" s="79">
        <f t="shared" si="396"/>
        <v>65</v>
      </c>
      <c r="N1707" s="79">
        <f>VLOOKUP(D1707,'IBGE 2014'!$A$9:$I$120,3,0)/VLOOKUP(C1707,'IBGE 2014'!$A$9:$I$120,3,0)</f>
        <v>0.82938992235441167</v>
      </c>
      <c r="O1707" s="79">
        <f>VLOOKUP(D1707,'IBGE 2014'!$A$9:$I$120,6,0)</f>
        <v>10.361611814973374</v>
      </c>
      <c r="P1707" s="80">
        <f t="shared" si="397"/>
        <v>23961.885195686129</v>
      </c>
      <c r="Q1707" s="80">
        <f t="shared" si="398"/>
        <v>97058.052000000011</v>
      </c>
      <c r="R1707" s="80">
        <f t="shared" si="399"/>
        <v>-73096.166804313878</v>
      </c>
      <c r="S1707" s="80">
        <f t="shared" si="400"/>
        <v>27</v>
      </c>
      <c r="T1707" s="80">
        <f t="shared" si="401"/>
        <v>0.20736795167665964</v>
      </c>
      <c r="U1707" s="80">
        <f>VLOOKUP(D1707,'IBGE 2014'!$A$9:$I$120,3,0)/VLOOKUP(C1707+1,'IBGE 2014'!$A$9:$I$120,3,0)</f>
        <v>0.83126079529714858</v>
      </c>
      <c r="V1707" s="80">
        <f t="shared" si="402"/>
        <v>25456.892735474918</v>
      </c>
      <c r="W1707" s="80">
        <f t="shared" si="403"/>
        <v>93591.693000000014</v>
      </c>
      <c r="X1707" s="80">
        <f t="shared" si="404"/>
        <v>-68134.800264525096</v>
      </c>
      <c r="Y1707" s="120"/>
    </row>
    <row r="1708" spans="1:25">
      <c r="A1708" s="77">
        <v>1696</v>
      </c>
      <c r="B1708" s="79">
        <v>1</v>
      </c>
      <c r="C1708" s="78">
        <v>46</v>
      </c>
      <c r="D1708" s="78">
        <f t="shared" si="390"/>
        <v>70</v>
      </c>
      <c r="E1708" s="79">
        <f t="shared" si="391"/>
        <v>65</v>
      </c>
      <c r="F1708" s="79">
        <v>4</v>
      </c>
      <c r="G1708" s="79">
        <f t="shared" si="392"/>
        <v>31</v>
      </c>
      <c r="H1708" s="79">
        <f t="shared" si="393"/>
        <v>24</v>
      </c>
      <c r="I1708" s="80">
        <v>1364.22</v>
      </c>
      <c r="J1708" s="80">
        <f>'Fator aplicado no salr'!$I$33*I1708</f>
        <v>1206.0032309499734</v>
      </c>
      <c r="K1708" s="79">
        <f t="shared" si="394"/>
        <v>24</v>
      </c>
      <c r="L1708" s="92">
        <f t="shared" si="395"/>
        <v>0.24697854833412852</v>
      </c>
      <c r="M1708" s="79">
        <f t="shared" si="396"/>
        <v>70</v>
      </c>
      <c r="N1708" s="79">
        <f>VLOOKUP(D1708,'IBGE 2014'!$A$9:$I$120,3,0)/VLOOKUP(C1708,'IBGE 2014'!$A$9:$I$120,3,0)</f>
        <v>0.77214104728714072</v>
      </c>
      <c r="O1708" s="79">
        <f>VLOOKUP(D1708,'IBGE 2014'!$A$9:$I$120,6,0)</f>
        <v>9.1340168195096396</v>
      </c>
      <c r="P1708" s="80">
        <f t="shared" si="397"/>
        <v>27309.233108769258</v>
      </c>
      <c r="Q1708" s="80">
        <f t="shared" si="398"/>
        <v>91511.877600000007</v>
      </c>
      <c r="R1708" s="80">
        <f t="shared" si="399"/>
        <v>-64202.644491230749</v>
      </c>
      <c r="S1708" s="80">
        <f t="shared" si="400"/>
        <v>23</v>
      </c>
      <c r="T1708" s="80">
        <f t="shared" si="401"/>
        <v>0.26179726123417624</v>
      </c>
      <c r="U1708" s="80">
        <f>VLOOKUP(D1708,'IBGE 2014'!$A$9:$I$120,3,0)/VLOOKUP(C1708+1,'IBGE 2014'!$A$9:$I$120,3,0)</f>
        <v>0.77529075218081067</v>
      </c>
      <c r="V1708" s="80">
        <f t="shared" si="402"/>
        <v>29065.870426048667</v>
      </c>
      <c r="W1708" s="80">
        <f t="shared" si="403"/>
        <v>87698.882700000002</v>
      </c>
      <c r="X1708" s="80">
        <f t="shared" si="404"/>
        <v>-58633.012273951332</v>
      </c>
      <c r="Y1708" s="120"/>
    </row>
    <row r="1709" spans="1:25">
      <c r="A1709" s="77">
        <v>1697</v>
      </c>
      <c r="B1709" s="79">
        <v>1</v>
      </c>
      <c r="C1709" s="78">
        <v>40</v>
      </c>
      <c r="D1709" s="78">
        <f t="shared" si="390"/>
        <v>70</v>
      </c>
      <c r="E1709" s="79">
        <f t="shared" si="391"/>
        <v>65</v>
      </c>
      <c r="F1709" s="79">
        <v>4</v>
      </c>
      <c r="G1709" s="79">
        <f t="shared" si="392"/>
        <v>31</v>
      </c>
      <c r="H1709" s="79">
        <f t="shared" si="393"/>
        <v>30</v>
      </c>
      <c r="I1709" s="80">
        <v>1469.16</v>
      </c>
      <c r="J1709" s="80">
        <f>'Fator aplicado no salr'!$I$33*I1709</f>
        <v>1298.7727102538174</v>
      </c>
      <c r="K1709" s="79">
        <f t="shared" si="394"/>
        <v>30</v>
      </c>
      <c r="L1709" s="92">
        <f t="shared" si="395"/>
        <v>0.1741101309106339</v>
      </c>
      <c r="M1709" s="79">
        <f t="shared" si="396"/>
        <v>70</v>
      </c>
      <c r="N1709" s="79">
        <f>VLOOKUP(D1709,'IBGE 2014'!$A$9:$I$120,3,0)/VLOOKUP(C1709,'IBGE 2014'!$A$9:$I$120,3,0)</f>
        <v>0.75759036190997542</v>
      </c>
      <c r="O1709" s="79">
        <f>VLOOKUP(D1709,'IBGE 2014'!$A$9:$I$120,6,0)</f>
        <v>9.1340168195096396</v>
      </c>
      <c r="P1709" s="80">
        <f t="shared" si="397"/>
        <v>20342.147402183295</v>
      </c>
      <c r="Q1709" s="80">
        <f t="shared" si="398"/>
        <v>123189.06600000001</v>
      </c>
      <c r="R1709" s="80">
        <f t="shared" si="399"/>
        <v>-102846.91859781671</v>
      </c>
      <c r="S1709" s="80">
        <f t="shared" si="400"/>
        <v>29</v>
      </c>
      <c r="T1709" s="80">
        <f t="shared" si="401"/>
        <v>0.18455673876527198</v>
      </c>
      <c r="U1709" s="80">
        <f>VLOOKUP(D1709,'IBGE 2014'!$A$9:$I$120,3,0)/VLOOKUP(C1709+1,'IBGE 2014'!$A$9:$I$120,3,0)</f>
        <v>0.75960609083567521</v>
      </c>
      <c r="V1709" s="80">
        <f t="shared" si="402"/>
        <v>21620.048293809221</v>
      </c>
      <c r="W1709" s="80">
        <f t="shared" si="403"/>
        <v>119082.7638</v>
      </c>
      <c r="X1709" s="80">
        <f t="shared" si="404"/>
        <v>-97462.715506190783</v>
      </c>
      <c r="Y1709" s="120"/>
    </row>
    <row r="1710" spans="1:25">
      <c r="A1710" s="77">
        <v>1698</v>
      </c>
      <c r="B1710" s="79">
        <v>2</v>
      </c>
      <c r="C1710" s="78">
        <v>42</v>
      </c>
      <c r="D1710" s="78">
        <f t="shared" si="390"/>
        <v>60</v>
      </c>
      <c r="E1710" s="79">
        <f t="shared" si="391"/>
        <v>60</v>
      </c>
      <c r="F1710" s="79">
        <v>4</v>
      </c>
      <c r="G1710" s="79">
        <f t="shared" si="392"/>
        <v>26</v>
      </c>
      <c r="H1710" s="79">
        <f t="shared" si="393"/>
        <v>18</v>
      </c>
      <c r="I1710" s="80">
        <v>1259.28</v>
      </c>
      <c r="J1710" s="80">
        <f>'Fator aplicado no salr'!$I$33*I1710</f>
        <v>1113.2337516461291</v>
      </c>
      <c r="K1710" s="79">
        <f t="shared" si="394"/>
        <v>18</v>
      </c>
      <c r="L1710" s="92">
        <f t="shared" si="395"/>
        <v>0.35034379112920383</v>
      </c>
      <c r="M1710" s="79">
        <f t="shared" si="396"/>
        <v>60</v>
      </c>
      <c r="N1710" s="79">
        <f>VLOOKUP(D1710,'IBGE 2014'!$A$9:$I$120,3,0)/VLOOKUP(C1710,'IBGE 2014'!$A$9:$I$120,3,0)</f>
        <v>0.89652605914239569</v>
      </c>
      <c r="O1710" s="79">
        <f>VLOOKUP(D1710,'IBGE 2014'!$A$9:$I$120,6,0)</f>
        <v>11.482229001501651</v>
      </c>
      <c r="P1710" s="80">
        <f t="shared" si="397"/>
        <v>52193.120663219306</v>
      </c>
      <c r="Q1710" s="80">
        <f t="shared" si="398"/>
        <v>63354.376800000005</v>
      </c>
      <c r="R1710" s="80">
        <f t="shared" si="399"/>
        <v>-11161.256136780699</v>
      </c>
      <c r="S1710" s="80">
        <f t="shared" si="400"/>
        <v>17</v>
      </c>
      <c r="T1710" s="80">
        <f t="shared" si="401"/>
        <v>0.37136441859695613</v>
      </c>
      <c r="U1710" s="80">
        <f>VLOOKUP(D1710,'IBGE 2014'!$A$9:$I$120,3,0)/VLOOKUP(C1710+1,'IBGE 2014'!$A$9:$I$120,3,0)</f>
        <v>0.89923937812269428</v>
      </c>
      <c r="V1710" s="80">
        <f t="shared" si="402"/>
        <v>55492.147073912114</v>
      </c>
      <c r="W1710" s="80">
        <f t="shared" si="403"/>
        <v>59834.689200000001</v>
      </c>
      <c r="X1710" s="80">
        <f t="shared" si="404"/>
        <v>-4342.5421260878866</v>
      </c>
      <c r="Y1710" s="120"/>
    </row>
    <row r="1711" spans="1:25">
      <c r="A1711" s="77">
        <v>1699</v>
      </c>
      <c r="B1711" s="79">
        <v>1</v>
      </c>
      <c r="C1711" s="78">
        <v>33</v>
      </c>
      <c r="D1711" s="78">
        <f t="shared" si="390"/>
        <v>64</v>
      </c>
      <c r="E1711" s="79">
        <f t="shared" si="391"/>
        <v>65</v>
      </c>
      <c r="F1711" s="79">
        <v>4</v>
      </c>
      <c r="G1711" s="79">
        <f t="shared" si="392"/>
        <v>31</v>
      </c>
      <c r="H1711" s="79">
        <f t="shared" si="393"/>
        <v>31</v>
      </c>
      <c r="I1711" s="80">
        <v>1259.28</v>
      </c>
      <c r="J1711" s="80">
        <f>'Fator aplicado no salr'!$I$33*I1711</f>
        <v>1113.2337516461291</v>
      </c>
      <c r="K1711" s="79">
        <f t="shared" si="394"/>
        <v>31</v>
      </c>
      <c r="L1711" s="92">
        <f t="shared" si="395"/>
        <v>0.16425484048173006</v>
      </c>
      <c r="M1711" s="79">
        <f t="shared" si="396"/>
        <v>64</v>
      </c>
      <c r="N1711" s="79">
        <f>VLOOKUP(D1711,'IBGE 2014'!$A$9:$I$120,3,0)/VLOOKUP(C1711,'IBGE 2014'!$A$9:$I$120,3,0)</f>
        <v>0.83521518863696442</v>
      </c>
      <c r="O1711" s="79">
        <f>VLOOKUP(D1711,'IBGE 2014'!$A$9:$I$120,6,0)</f>
        <v>10.595687644814832</v>
      </c>
      <c r="P1711" s="80">
        <f t="shared" si="397"/>
        <v>21036.593971888742</v>
      </c>
      <c r="Q1711" s="80">
        <f t="shared" si="398"/>
        <v>109110.3156</v>
      </c>
      <c r="R1711" s="80">
        <f t="shared" si="399"/>
        <v>-88073.721628111263</v>
      </c>
      <c r="S1711" s="80">
        <f t="shared" si="400"/>
        <v>30</v>
      </c>
      <c r="T1711" s="80">
        <f t="shared" si="401"/>
        <v>0.1741101309106339</v>
      </c>
      <c r="U1711" s="80">
        <f>VLOOKUP(D1711,'IBGE 2014'!$A$9:$I$120,3,0)/VLOOKUP(C1711+1,'IBGE 2014'!$A$9:$I$120,3,0)</f>
        <v>0.83683254098529347</v>
      </c>
      <c r="V1711" s="80">
        <f t="shared" si="402"/>
        <v>22341.970098573951</v>
      </c>
      <c r="W1711" s="80">
        <f t="shared" si="403"/>
        <v>105590.62800000001</v>
      </c>
      <c r="X1711" s="80">
        <f t="shared" si="404"/>
        <v>-83248.657901426064</v>
      </c>
      <c r="Y1711" s="120"/>
    </row>
    <row r="1712" spans="1:25">
      <c r="A1712" s="77">
        <v>1700</v>
      </c>
      <c r="B1712" s="79">
        <v>2</v>
      </c>
      <c r="C1712" s="78">
        <v>36</v>
      </c>
      <c r="D1712" s="78">
        <f t="shared" si="390"/>
        <v>60</v>
      </c>
      <c r="E1712" s="79">
        <f t="shared" si="391"/>
        <v>60</v>
      </c>
      <c r="F1712" s="79">
        <v>4</v>
      </c>
      <c r="G1712" s="79">
        <f t="shared" si="392"/>
        <v>26</v>
      </c>
      <c r="H1712" s="79">
        <f t="shared" si="393"/>
        <v>24</v>
      </c>
      <c r="I1712" s="80">
        <v>1259.28</v>
      </c>
      <c r="J1712" s="80">
        <f>'Fator aplicado no salr'!$I$33*I1712</f>
        <v>1113.2337516461291</v>
      </c>
      <c r="K1712" s="79">
        <f t="shared" si="394"/>
        <v>24</v>
      </c>
      <c r="L1712" s="92">
        <f t="shared" si="395"/>
        <v>0.24697854833412852</v>
      </c>
      <c r="M1712" s="79">
        <f t="shared" si="396"/>
        <v>60</v>
      </c>
      <c r="N1712" s="79">
        <f>VLOOKUP(D1712,'IBGE 2014'!$A$9:$I$120,3,0)/VLOOKUP(C1712,'IBGE 2014'!$A$9:$I$120,3,0)</f>
        <v>0.88338461970586457</v>
      </c>
      <c r="O1712" s="79">
        <f>VLOOKUP(D1712,'IBGE 2014'!$A$9:$I$120,6,0)</f>
        <v>11.482229001501651</v>
      </c>
      <c r="P1712" s="80">
        <f t="shared" si="397"/>
        <v>36254.756185231468</v>
      </c>
      <c r="Q1712" s="80">
        <f t="shared" si="398"/>
        <v>84472.502399999998</v>
      </c>
      <c r="R1712" s="80">
        <f t="shared" si="399"/>
        <v>-48217.746214768529</v>
      </c>
      <c r="S1712" s="80">
        <f t="shared" si="400"/>
        <v>23</v>
      </c>
      <c r="T1712" s="80">
        <f t="shared" si="401"/>
        <v>0.26179726123417624</v>
      </c>
      <c r="U1712" s="80">
        <f>VLOOKUP(D1712,'IBGE 2014'!$A$9:$I$120,3,0)/VLOOKUP(C1712+1,'IBGE 2014'!$A$9:$I$120,3,0)</f>
        <v>0.88528843686496339</v>
      </c>
      <c r="V1712" s="80">
        <f t="shared" si="402"/>
        <v>38512.86365999961</v>
      </c>
      <c r="W1712" s="80">
        <f t="shared" si="403"/>
        <v>80952.814800000007</v>
      </c>
      <c r="X1712" s="80">
        <f t="shared" si="404"/>
        <v>-42439.951140000398</v>
      </c>
      <c r="Y1712" s="120"/>
    </row>
    <row r="1713" spans="1:25">
      <c r="A1713" s="77">
        <v>1701</v>
      </c>
      <c r="B1713" s="79">
        <v>2</v>
      </c>
      <c r="C1713" s="78">
        <v>45</v>
      </c>
      <c r="D1713" s="78">
        <f t="shared" si="390"/>
        <v>70</v>
      </c>
      <c r="E1713" s="79">
        <f t="shared" si="391"/>
        <v>60</v>
      </c>
      <c r="F1713" s="79">
        <v>4</v>
      </c>
      <c r="G1713" s="79">
        <f t="shared" si="392"/>
        <v>26</v>
      </c>
      <c r="H1713" s="79">
        <f t="shared" si="393"/>
        <v>25</v>
      </c>
      <c r="I1713" s="80">
        <v>1259.28</v>
      </c>
      <c r="J1713" s="80">
        <f>'Fator aplicado no salr'!$I$33*I1713</f>
        <v>1113.2337516461291</v>
      </c>
      <c r="K1713" s="79">
        <f t="shared" si="394"/>
        <v>25</v>
      </c>
      <c r="L1713" s="92">
        <f t="shared" si="395"/>
        <v>0.23299863050389483</v>
      </c>
      <c r="M1713" s="79">
        <f t="shared" si="396"/>
        <v>70</v>
      </c>
      <c r="N1713" s="79">
        <f>VLOOKUP(D1713,'IBGE 2014'!$A$9:$I$120,3,0)/VLOOKUP(C1713,'IBGE 2014'!$A$9:$I$120,3,0)</f>
        <v>0.76923238535789284</v>
      </c>
      <c r="O1713" s="79">
        <f>VLOOKUP(D1713,'IBGE 2014'!$A$9:$I$120,6,0)</f>
        <v>9.1340168195096396</v>
      </c>
      <c r="P1713" s="80">
        <f t="shared" si="397"/>
        <v>23692.039762617856</v>
      </c>
      <c r="Q1713" s="80">
        <f t="shared" si="398"/>
        <v>87992.19</v>
      </c>
      <c r="R1713" s="80">
        <f t="shared" si="399"/>
        <v>-64300.150237382142</v>
      </c>
      <c r="S1713" s="80">
        <f t="shared" si="400"/>
        <v>24</v>
      </c>
      <c r="T1713" s="80">
        <f t="shared" si="401"/>
        <v>0.24697854833412852</v>
      </c>
      <c r="U1713" s="80">
        <f>VLOOKUP(D1713,'IBGE 2014'!$A$9:$I$120,3,0)/VLOOKUP(C1713+1,'IBGE 2014'!$A$9:$I$120,3,0)</f>
        <v>0.77214104728714072</v>
      </c>
      <c r="V1713" s="80">
        <f t="shared" si="402"/>
        <v>25208.522869633161</v>
      </c>
      <c r="W1713" s="80">
        <f t="shared" si="403"/>
        <v>84472.502399999998</v>
      </c>
      <c r="X1713" s="80">
        <f t="shared" si="404"/>
        <v>-59263.979530366836</v>
      </c>
      <c r="Y1713" s="120"/>
    </row>
    <row r="1714" spans="1:25">
      <c r="A1714" s="77">
        <v>1702</v>
      </c>
      <c r="B1714" s="79">
        <v>1</v>
      </c>
      <c r="C1714" s="78">
        <v>49</v>
      </c>
      <c r="D1714" s="78">
        <f t="shared" si="390"/>
        <v>70</v>
      </c>
      <c r="E1714" s="79">
        <f t="shared" si="391"/>
        <v>65</v>
      </c>
      <c r="F1714" s="79">
        <v>4</v>
      </c>
      <c r="G1714" s="79">
        <f t="shared" si="392"/>
        <v>31</v>
      </c>
      <c r="H1714" s="79">
        <f t="shared" si="393"/>
        <v>21</v>
      </c>
      <c r="I1714" s="80">
        <v>1259.28</v>
      </c>
      <c r="J1714" s="80">
        <f>'Fator aplicado no salr'!$I$33*I1714</f>
        <v>1113.2337516461291</v>
      </c>
      <c r="K1714" s="79">
        <f t="shared" si="394"/>
        <v>21</v>
      </c>
      <c r="L1714" s="92">
        <f t="shared" si="395"/>
        <v>0.29415540272272056</v>
      </c>
      <c r="M1714" s="79">
        <f t="shared" si="396"/>
        <v>70</v>
      </c>
      <c r="N1714" s="79">
        <f>VLOOKUP(D1714,'IBGE 2014'!$A$9:$I$120,3,0)/VLOOKUP(C1714,'IBGE 2014'!$A$9:$I$120,3,0)</f>
        <v>0.78239117386008128</v>
      </c>
      <c r="O1714" s="79">
        <f>VLOOKUP(D1714,'IBGE 2014'!$A$9:$I$120,6,0)</f>
        <v>9.1340168195096396</v>
      </c>
      <c r="P1714" s="80">
        <f t="shared" si="397"/>
        <v>30422.317627397482</v>
      </c>
      <c r="Q1714" s="80">
        <f t="shared" si="398"/>
        <v>73913.439599999998</v>
      </c>
      <c r="R1714" s="80">
        <f t="shared" si="399"/>
        <v>-43491.121972602516</v>
      </c>
      <c r="S1714" s="80">
        <f t="shared" si="400"/>
        <v>20</v>
      </c>
      <c r="T1714" s="80">
        <f t="shared" si="401"/>
        <v>0.31180472688608379</v>
      </c>
      <c r="U1714" s="80">
        <f>VLOOKUP(D1714,'IBGE 2014'!$A$9:$I$120,3,0)/VLOOKUP(C1714+1,'IBGE 2014'!$A$9:$I$120,3,0)</f>
        <v>0.78638304548291271</v>
      </c>
      <c r="V1714" s="80">
        <f t="shared" si="402"/>
        <v>32412.188839703449</v>
      </c>
      <c r="W1714" s="80">
        <f t="shared" si="403"/>
        <v>70393.752000000008</v>
      </c>
      <c r="X1714" s="80">
        <f t="shared" si="404"/>
        <v>-37981.563160296559</v>
      </c>
      <c r="Y1714" s="120"/>
    </row>
    <row r="1715" spans="1:25">
      <c r="A1715" s="77">
        <v>1703</v>
      </c>
      <c r="B1715" s="79">
        <v>1</v>
      </c>
      <c r="C1715" s="78">
        <v>38</v>
      </c>
      <c r="D1715" s="78">
        <f t="shared" si="390"/>
        <v>65</v>
      </c>
      <c r="E1715" s="79">
        <f t="shared" si="391"/>
        <v>65</v>
      </c>
      <c r="F1715" s="79">
        <v>4</v>
      </c>
      <c r="G1715" s="79">
        <f t="shared" si="392"/>
        <v>31</v>
      </c>
      <c r="H1715" s="79">
        <f t="shared" si="393"/>
        <v>27</v>
      </c>
      <c r="I1715" s="80">
        <v>3165.18</v>
      </c>
      <c r="J1715" s="80">
        <f>'Fator aplicado no salr'!$I$33*I1715</f>
        <v>2798.0951067556821</v>
      </c>
      <c r="K1715" s="79">
        <f t="shared" si="394"/>
        <v>27</v>
      </c>
      <c r="L1715" s="92">
        <f t="shared" si="395"/>
        <v>0.20736795167665964</v>
      </c>
      <c r="M1715" s="79">
        <f t="shared" si="396"/>
        <v>65</v>
      </c>
      <c r="N1715" s="79">
        <f>VLOOKUP(D1715,'IBGE 2014'!$A$9:$I$120,3,0)/VLOOKUP(C1715,'IBGE 2014'!$A$9:$I$120,3,0)</f>
        <v>0.83126079529714858</v>
      </c>
      <c r="O1715" s="79">
        <f>VLOOKUP(D1715,'IBGE 2014'!$A$9:$I$120,6,0)</f>
        <v>10.361611814973374</v>
      </c>
      <c r="P1715" s="80">
        <f t="shared" si="397"/>
        <v>64969.882074238427</v>
      </c>
      <c r="Q1715" s="80">
        <f t="shared" si="398"/>
        <v>238860.30869999997</v>
      </c>
      <c r="R1715" s="80">
        <f t="shared" si="399"/>
        <v>-173890.42662576155</v>
      </c>
      <c r="S1715" s="80">
        <f t="shared" si="400"/>
        <v>26</v>
      </c>
      <c r="T1715" s="80">
        <f t="shared" si="401"/>
        <v>0.21981002877725925</v>
      </c>
      <c r="U1715" s="80">
        <f>VLOOKUP(D1715,'IBGE 2014'!$A$9:$I$120,3,0)/VLOOKUP(C1715+1,'IBGE 2014'!$A$9:$I$120,3,0)</f>
        <v>0.83323375827918489</v>
      </c>
      <c r="V1715" s="80">
        <f t="shared" si="402"/>
        <v>69031.530515162711</v>
      </c>
      <c r="W1715" s="80">
        <f t="shared" si="403"/>
        <v>230013.63059999997</v>
      </c>
      <c r="X1715" s="80">
        <f t="shared" si="404"/>
        <v>-160982.10008483726</v>
      </c>
      <c r="Y1715" s="120"/>
    </row>
    <row r="1716" spans="1:25">
      <c r="A1716" s="77">
        <v>1704</v>
      </c>
      <c r="B1716" s="79">
        <v>2</v>
      </c>
      <c r="C1716" s="78">
        <v>34</v>
      </c>
      <c r="D1716" s="78">
        <f t="shared" si="390"/>
        <v>60</v>
      </c>
      <c r="E1716" s="79">
        <f t="shared" si="391"/>
        <v>60</v>
      </c>
      <c r="F1716" s="79">
        <v>4</v>
      </c>
      <c r="G1716" s="79">
        <f t="shared" si="392"/>
        <v>26</v>
      </c>
      <c r="H1716" s="79">
        <f t="shared" si="393"/>
        <v>26</v>
      </c>
      <c r="I1716" s="80">
        <v>954</v>
      </c>
      <c r="J1716" s="80">
        <f>'Fator aplicado no salr'!$I$33*I1716</f>
        <v>843.35890276221915</v>
      </c>
      <c r="K1716" s="79">
        <f t="shared" si="394"/>
        <v>26</v>
      </c>
      <c r="L1716" s="92">
        <f t="shared" si="395"/>
        <v>0.21981002877725925</v>
      </c>
      <c r="M1716" s="79">
        <f t="shared" si="396"/>
        <v>60</v>
      </c>
      <c r="N1716" s="79">
        <f>VLOOKUP(D1716,'IBGE 2014'!$A$9:$I$120,3,0)/VLOOKUP(C1716,'IBGE 2014'!$A$9:$I$120,3,0)</f>
        <v>0.87980249785610276</v>
      </c>
      <c r="O1716" s="79">
        <f>VLOOKUP(D1716,'IBGE 2014'!$A$9:$I$120,6,0)</f>
        <v>11.482229001501651</v>
      </c>
      <c r="P1716" s="80">
        <f t="shared" si="397"/>
        <v>24345.274970551029</v>
      </c>
      <c r="Q1716" s="80">
        <f t="shared" si="398"/>
        <v>69327.179999999993</v>
      </c>
      <c r="R1716" s="80">
        <f t="shared" si="399"/>
        <v>-44981.905029448964</v>
      </c>
      <c r="S1716" s="80">
        <f t="shared" si="400"/>
        <v>25</v>
      </c>
      <c r="T1716" s="80">
        <f t="shared" si="401"/>
        <v>0.23299863050389483</v>
      </c>
      <c r="U1716" s="80">
        <f>VLOOKUP(D1716,'IBGE 2014'!$A$9:$I$120,3,0)/VLOOKUP(C1716+1,'IBGE 2014'!$A$9:$I$120,3,0)</f>
        <v>0.88156029257512269</v>
      </c>
      <c r="V1716" s="80">
        <f t="shared" si="402"/>
        <v>25857.550353458137</v>
      </c>
      <c r="W1716" s="80">
        <f t="shared" si="403"/>
        <v>66660.75</v>
      </c>
      <c r="X1716" s="80">
        <f t="shared" si="404"/>
        <v>-40803.199646541863</v>
      </c>
      <c r="Y1716" s="120"/>
    </row>
    <row r="1717" spans="1:25">
      <c r="A1717" s="77">
        <v>1705</v>
      </c>
      <c r="B1717" s="79">
        <v>2</v>
      </c>
      <c r="C1717" s="78">
        <v>36</v>
      </c>
      <c r="D1717" s="78">
        <f t="shared" si="390"/>
        <v>60</v>
      </c>
      <c r="E1717" s="79">
        <f t="shared" si="391"/>
        <v>60</v>
      </c>
      <c r="F1717" s="79">
        <v>4</v>
      </c>
      <c r="G1717" s="79">
        <f t="shared" si="392"/>
        <v>26</v>
      </c>
      <c r="H1717" s="79">
        <f t="shared" si="393"/>
        <v>24</v>
      </c>
      <c r="I1717" s="80">
        <v>1001.7</v>
      </c>
      <c r="J1717" s="80">
        <f>'Fator aplicado no salr'!$I$33*I1717</f>
        <v>885.52684790033015</v>
      </c>
      <c r="K1717" s="79">
        <f t="shared" si="394"/>
        <v>24</v>
      </c>
      <c r="L1717" s="92">
        <f t="shared" si="395"/>
        <v>0.24697854833412852</v>
      </c>
      <c r="M1717" s="79">
        <f t="shared" si="396"/>
        <v>60</v>
      </c>
      <c r="N1717" s="79">
        <f>VLOOKUP(D1717,'IBGE 2014'!$A$9:$I$120,3,0)/VLOOKUP(C1717,'IBGE 2014'!$A$9:$I$120,3,0)</f>
        <v>0.88338461970586457</v>
      </c>
      <c r="O1717" s="79">
        <f>VLOOKUP(D1717,'IBGE 2014'!$A$9:$I$120,6,0)</f>
        <v>11.482229001501651</v>
      </c>
      <c r="P1717" s="80">
        <f t="shared" si="397"/>
        <v>28839.010601888676</v>
      </c>
      <c r="Q1717" s="80">
        <f t="shared" si="398"/>
        <v>67194.035999999993</v>
      </c>
      <c r="R1717" s="80">
        <f t="shared" si="399"/>
        <v>-38355.02539811132</v>
      </c>
      <c r="S1717" s="80">
        <f t="shared" si="400"/>
        <v>23</v>
      </c>
      <c r="T1717" s="80">
        <f t="shared" si="401"/>
        <v>0.26179726123417624</v>
      </c>
      <c r="U1717" s="80">
        <f>VLOOKUP(D1717,'IBGE 2014'!$A$9:$I$120,3,0)/VLOOKUP(C1717+1,'IBGE 2014'!$A$9:$I$120,3,0)</f>
        <v>0.88528843686496339</v>
      </c>
      <c r="V1717" s="80">
        <f t="shared" si="402"/>
        <v>30635.232456817877</v>
      </c>
      <c r="W1717" s="80">
        <f t="shared" si="403"/>
        <v>64394.284499999994</v>
      </c>
      <c r="X1717" s="80">
        <f t="shared" si="404"/>
        <v>-33759.052043182121</v>
      </c>
      <c r="Y1717" s="120"/>
    </row>
    <row r="1718" spans="1:25">
      <c r="A1718" s="77">
        <v>1706</v>
      </c>
      <c r="B1718" s="79">
        <v>1</v>
      </c>
      <c r="C1718" s="78">
        <v>38</v>
      </c>
      <c r="D1718" s="78">
        <f t="shared" si="390"/>
        <v>65</v>
      </c>
      <c r="E1718" s="79">
        <f t="shared" si="391"/>
        <v>65</v>
      </c>
      <c r="F1718" s="79">
        <v>4</v>
      </c>
      <c r="G1718" s="79">
        <f t="shared" si="392"/>
        <v>31</v>
      </c>
      <c r="H1718" s="79">
        <f t="shared" si="393"/>
        <v>27</v>
      </c>
      <c r="I1718" s="80">
        <v>2678.28</v>
      </c>
      <c r="J1718" s="80">
        <f>'Fator aplicado no salr'!$I$33*I1718</f>
        <v>2367.6638177043988</v>
      </c>
      <c r="K1718" s="79">
        <f t="shared" si="394"/>
        <v>27</v>
      </c>
      <c r="L1718" s="92">
        <f t="shared" si="395"/>
        <v>0.20736795167665964</v>
      </c>
      <c r="M1718" s="79">
        <f t="shared" si="396"/>
        <v>65</v>
      </c>
      <c r="N1718" s="79">
        <f>VLOOKUP(D1718,'IBGE 2014'!$A$9:$I$120,3,0)/VLOOKUP(C1718,'IBGE 2014'!$A$9:$I$120,3,0)</f>
        <v>0.83126079529714858</v>
      </c>
      <c r="O1718" s="79">
        <f>VLOOKUP(D1718,'IBGE 2014'!$A$9:$I$120,6,0)</f>
        <v>10.361611814973374</v>
      </c>
      <c r="P1718" s="80">
        <f t="shared" si="397"/>
        <v>54975.557712923539</v>
      </c>
      <c r="Q1718" s="80">
        <f t="shared" si="398"/>
        <v>202116.4002</v>
      </c>
      <c r="R1718" s="80">
        <f t="shared" si="399"/>
        <v>-147140.84248707647</v>
      </c>
      <c r="S1718" s="80">
        <f t="shared" si="400"/>
        <v>26</v>
      </c>
      <c r="T1718" s="80">
        <f t="shared" si="401"/>
        <v>0.21981002877725925</v>
      </c>
      <c r="U1718" s="80">
        <f>VLOOKUP(D1718,'IBGE 2014'!$A$9:$I$120,3,0)/VLOOKUP(C1718+1,'IBGE 2014'!$A$9:$I$120,3,0)</f>
        <v>0.83323375827918489</v>
      </c>
      <c r="V1718" s="80">
        <f t="shared" si="402"/>
        <v>58412.402311448313</v>
      </c>
      <c r="W1718" s="80">
        <f t="shared" si="403"/>
        <v>194630.60759999999</v>
      </c>
      <c r="X1718" s="80">
        <f t="shared" si="404"/>
        <v>-136218.20528855169</v>
      </c>
      <c r="Y1718" s="120"/>
    </row>
    <row r="1719" spans="1:25">
      <c r="A1719" s="77">
        <v>1707</v>
      </c>
      <c r="B1719" s="79">
        <v>2</v>
      </c>
      <c r="C1719" s="78">
        <v>47</v>
      </c>
      <c r="D1719" s="78">
        <f t="shared" si="390"/>
        <v>70</v>
      </c>
      <c r="E1719" s="79">
        <f t="shared" si="391"/>
        <v>60</v>
      </c>
      <c r="F1719" s="79">
        <v>4</v>
      </c>
      <c r="G1719" s="79">
        <f t="shared" si="392"/>
        <v>26</v>
      </c>
      <c r="H1719" s="79">
        <f t="shared" si="393"/>
        <v>23</v>
      </c>
      <c r="I1719" s="80">
        <v>4220.24</v>
      </c>
      <c r="J1719" s="80">
        <f>'Fator aplicado no salr'!$I$33*I1719</f>
        <v>3730.7934756742425</v>
      </c>
      <c r="K1719" s="79">
        <f t="shared" si="394"/>
        <v>23</v>
      </c>
      <c r="L1719" s="92">
        <f t="shared" si="395"/>
        <v>0.26179726123417624</v>
      </c>
      <c r="M1719" s="79">
        <f t="shared" si="396"/>
        <v>70</v>
      </c>
      <c r="N1719" s="79">
        <f>VLOOKUP(D1719,'IBGE 2014'!$A$9:$I$120,3,0)/VLOOKUP(C1719,'IBGE 2014'!$A$9:$I$120,3,0)</f>
        <v>0.77529075218081067</v>
      </c>
      <c r="O1719" s="79">
        <f>VLOOKUP(D1719,'IBGE 2014'!$A$9:$I$120,6,0)</f>
        <v>9.1340168195096396</v>
      </c>
      <c r="P1719" s="80">
        <f t="shared" si="397"/>
        <v>89915.811970816751</v>
      </c>
      <c r="Q1719" s="80">
        <f t="shared" si="398"/>
        <v>271298.12839999999</v>
      </c>
      <c r="R1719" s="80">
        <f t="shared" si="399"/>
        <v>-181382.31642918324</v>
      </c>
      <c r="S1719" s="80">
        <f t="shared" si="400"/>
        <v>22</v>
      </c>
      <c r="T1719" s="80">
        <f t="shared" si="401"/>
        <v>0.27750509690822689</v>
      </c>
      <c r="U1719" s="80">
        <f>VLOOKUP(D1719,'IBGE 2014'!$A$9:$I$120,3,0)/VLOOKUP(C1719+1,'IBGE 2014'!$A$9:$I$120,3,0)</f>
        <v>0.77870096266895816</v>
      </c>
      <c r="V1719" s="80">
        <f t="shared" si="402"/>
        <v>95729.996639992401</v>
      </c>
      <c r="W1719" s="80">
        <f t="shared" si="403"/>
        <v>259502.5576</v>
      </c>
      <c r="X1719" s="80">
        <f t="shared" si="404"/>
        <v>-163772.5609600076</v>
      </c>
      <c r="Y1719" s="120"/>
    </row>
    <row r="1720" spans="1:25">
      <c r="A1720" s="77">
        <v>1708</v>
      </c>
      <c r="B1720" s="79">
        <v>1</v>
      </c>
      <c r="C1720" s="78">
        <v>66</v>
      </c>
      <c r="D1720" s="78">
        <f t="shared" si="390"/>
        <v>70</v>
      </c>
      <c r="E1720" s="79">
        <f t="shared" si="391"/>
        <v>65</v>
      </c>
      <c r="F1720" s="79">
        <v>4</v>
      </c>
      <c r="G1720" s="79">
        <f t="shared" si="392"/>
        <v>31</v>
      </c>
      <c r="H1720" s="79">
        <f t="shared" si="393"/>
        <v>4</v>
      </c>
      <c r="I1720" s="80">
        <v>2142.62</v>
      </c>
      <c r="J1720" s="80">
        <f>'Fator aplicado no salr'!$I$33*I1720</f>
        <v>1894.1275180674904</v>
      </c>
      <c r="K1720" s="79">
        <f t="shared" si="394"/>
        <v>4</v>
      </c>
      <c r="L1720" s="92">
        <f t="shared" si="395"/>
        <v>0.79209366323802022</v>
      </c>
      <c r="M1720" s="79">
        <f t="shared" si="396"/>
        <v>70</v>
      </c>
      <c r="N1720" s="79">
        <f>VLOOKUP(D1720,'IBGE 2014'!$A$9:$I$120,3,0)/VLOOKUP(C1720,'IBGE 2014'!$A$9:$I$120,3,0)</f>
        <v>0.9219560196928005</v>
      </c>
      <c r="O1720" s="79">
        <f>VLOOKUP(D1720,'IBGE 2014'!$A$9:$I$120,6,0)</f>
        <v>9.1340168195096396</v>
      </c>
      <c r="P1720" s="80">
        <f t="shared" si="397"/>
        <v>164248.38807733206</v>
      </c>
      <c r="Q1720" s="80">
        <f t="shared" si="398"/>
        <v>23954.491600000001</v>
      </c>
      <c r="R1720" s="80">
        <f t="shared" si="399"/>
        <v>140293.89647733205</v>
      </c>
      <c r="S1720" s="80">
        <f t="shared" si="400"/>
        <v>3</v>
      </c>
      <c r="T1720" s="80">
        <f t="shared" si="401"/>
        <v>0.83961928303230149</v>
      </c>
      <c r="U1720" s="80">
        <f>VLOOKUP(D1720,'IBGE 2014'!$A$9:$I$120,3,0)/VLOOKUP(C1720+1,'IBGE 2014'!$A$9:$I$120,3,0)</f>
        <v>0.9385149218678096</v>
      </c>
      <c r="V1720" s="80">
        <f t="shared" si="402"/>
        <v>177230.29450358669</v>
      </c>
      <c r="W1720" s="80">
        <f t="shared" si="403"/>
        <v>17965.868699999999</v>
      </c>
      <c r="X1720" s="80">
        <f t="shared" si="404"/>
        <v>159264.4258035867</v>
      </c>
      <c r="Y1720" s="120"/>
    </row>
    <row r="1721" spans="1:25">
      <c r="A1721" s="77">
        <v>1709</v>
      </c>
      <c r="B1721" s="79">
        <v>1</v>
      </c>
      <c r="C1721" s="78">
        <v>34</v>
      </c>
      <c r="D1721" s="78">
        <f t="shared" si="390"/>
        <v>65</v>
      </c>
      <c r="E1721" s="79">
        <f t="shared" si="391"/>
        <v>65</v>
      </c>
      <c r="F1721" s="79">
        <v>4</v>
      </c>
      <c r="G1721" s="79">
        <f t="shared" si="392"/>
        <v>31</v>
      </c>
      <c r="H1721" s="79">
        <f t="shared" si="393"/>
        <v>31</v>
      </c>
      <c r="I1721" s="80">
        <v>3165.18</v>
      </c>
      <c r="J1721" s="80">
        <f>'Fator aplicado no salr'!$I$33*I1721</f>
        <v>2798.0951067556821</v>
      </c>
      <c r="K1721" s="79">
        <f t="shared" si="394"/>
        <v>31</v>
      </c>
      <c r="L1721" s="92">
        <f t="shared" si="395"/>
        <v>0.16425484048173006</v>
      </c>
      <c r="M1721" s="79">
        <f t="shared" si="396"/>
        <v>65</v>
      </c>
      <c r="N1721" s="79">
        <f>VLOOKUP(D1721,'IBGE 2014'!$A$9:$I$120,3,0)/VLOOKUP(C1721,'IBGE 2014'!$A$9:$I$120,3,0)</f>
        <v>0.82425037422621905</v>
      </c>
      <c r="O1721" s="79">
        <f>VLOOKUP(D1721,'IBGE 2014'!$A$9:$I$120,6,0)</f>
        <v>10.361611814973374</v>
      </c>
      <c r="P1721" s="80">
        <f t="shared" si="397"/>
        <v>51028.226202587786</v>
      </c>
      <c r="Q1721" s="80">
        <f t="shared" si="398"/>
        <v>274247.02109999995</v>
      </c>
      <c r="R1721" s="80">
        <f t="shared" si="399"/>
        <v>-223218.79489741218</v>
      </c>
      <c r="S1721" s="80">
        <f t="shared" si="400"/>
        <v>30</v>
      </c>
      <c r="T1721" s="80">
        <f t="shared" si="401"/>
        <v>0.1741101309106339</v>
      </c>
      <c r="U1721" s="80">
        <f>VLOOKUP(D1721,'IBGE 2014'!$A$9:$I$120,3,0)/VLOOKUP(C1721+1,'IBGE 2014'!$A$9:$I$120,3,0)</f>
        <v>0.82589717900171766</v>
      </c>
      <c r="V1721" s="80">
        <f t="shared" si="402"/>
        <v>54197.988319176548</v>
      </c>
      <c r="W1721" s="80">
        <f t="shared" si="403"/>
        <v>265400.34299999999</v>
      </c>
      <c r="X1721" s="80">
        <f t="shared" si="404"/>
        <v>-211202.35468082345</v>
      </c>
      <c r="Y1721" s="120"/>
    </row>
    <row r="1722" spans="1:25">
      <c r="A1722" s="77">
        <v>1710</v>
      </c>
      <c r="B1722" s="79">
        <v>1</v>
      </c>
      <c r="C1722" s="78">
        <v>34</v>
      </c>
      <c r="D1722" s="78">
        <f t="shared" si="390"/>
        <v>65</v>
      </c>
      <c r="E1722" s="79">
        <f t="shared" si="391"/>
        <v>65</v>
      </c>
      <c r="F1722" s="79">
        <v>4</v>
      </c>
      <c r="G1722" s="79">
        <f t="shared" si="392"/>
        <v>31</v>
      </c>
      <c r="H1722" s="79">
        <f t="shared" si="393"/>
        <v>31</v>
      </c>
      <c r="I1722" s="80">
        <v>2142.62</v>
      </c>
      <c r="J1722" s="80">
        <f>'Fator aplicado no salr'!$I$33*I1722</f>
        <v>1894.1275180674904</v>
      </c>
      <c r="K1722" s="79">
        <f t="shared" si="394"/>
        <v>31</v>
      </c>
      <c r="L1722" s="92">
        <f t="shared" si="395"/>
        <v>0.16425484048173006</v>
      </c>
      <c r="M1722" s="79">
        <f t="shared" si="396"/>
        <v>65</v>
      </c>
      <c r="N1722" s="79">
        <f>VLOOKUP(D1722,'IBGE 2014'!$A$9:$I$120,3,0)/VLOOKUP(C1722,'IBGE 2014'!$A$9:$I$120,3,0)</f>
        <v>0.82425037422621905</v>
      </c>
      <c r="O1722" s="79">
        <f>VLOOKUP(D1722,'IBGE 2014'!$A$9:$I$120,6,0)</f>
        <v>10.361611814973374</v>
      </c>
      <c r="P1722" s="80">
        <f t="shared" si="397"/>
        <v>34542.774194892125</v>
      </c>
      <c r="Q1722" s="80">
        <f t="shared" si="398"/>
        <v>185647.30990000002</v>
      </c>
      <c r="R1722" s="80">
        <f t="shared" si="399"/>
        <v>-151104.5357051079</v>
      </c>
      <c r="S1722" s="80">
        <f t="shared" si="400"/>
        <v>30</v>
      </c>
      <c r="T1722" s="80">
        <f t="shared" si="401"/>
        <v>0.1741101309106339</v>
      </c>
      <c r="U1722" s="80">
        <f>VLOOKUP(D1722,'IBGE 2014'!$A$9:$I$120,3,0)/VLOOKUP(C1722+1,'IBGE 2014'!$A$9:$I$120,3,0)</f>
        <v>0.82589717900171766</v>
      </c>
      <c r="V1722" s="80">
        <f t="shared" si="402"/>
        <v>36688.495988358976</v>
      </c>
      <c r="W1722" s="80">
        <f t="shared" si="403"/>
        <v>179658.68700000001</v>
      </c>
      <c r="X1722" s="80">
        <f t="shared" si="404"/>
        <v>-142970.19101164103</v>
      </c>
      <c r="Y1722" s="120"/>
    </row>
    <row r="1723" spans="1:25">
      <c r="A1723" s="77">
        <v>1711</v>
      </c>
      <c r="B1723" s="79">
        <v>2</v>
      </c>
      <c r="C1723" s="78">
        <v>33</v>
      </c>
      <c r="D1723" s="78">
        <f t="shared" si="390"/>
        <v>59</v>
      </c>
      <c r="E1723" s="79">
        <f t="shared" si="391"/>
        <v>60</v>
      </c>
      <c r="F1723" s="79">
        <v>4</v>
      </c>
      <c r="G1723" s="79">
        <f t="shared" si="392"/>
        <v>26</v>
      </c>
      <c r="H1723" s="79">
        <f t="shared" si="393"/>
        <v>26</v>
      </c>
      <c r="I1723" s="80">
        <v>3571.03</v>
      </c>
      <c r="J1723" s="80">
        <f>'Fator aplicado no salr'!$I$33*I1723</f>
        <v>3156.8762500324606</v>
      </c>
      <c r="K1723" s="79">
        <f t="shared" si="394"/>
        <v>26</v>
      </c>
      <c r="L1723" s="92">
        <f t="shared" si="395"/>
        <v>0.21981002877725925</v>
      </c>
      <c r="M1723" s="79">
        <f t="shared" si="396"/>
        <v>59</v>
      </c>
      <c r="N1723" s="79">
        <f>VLOOKUP(D1723,'IBGE 2014'!$A$9:$I$120,3,0)/VLOOKUP(C1723,'IBGE 2014'!$A$9:$I$120,3,0)</f>
        <v>0.88730248509626231</v>
      </c>
      <c r="O1723" s="79">
        <f>VLOOKUP(D1723,'IBGE 2014'!$A$9:$I$120,6,0)</f>
        <v>11.689545286895596</v>
      </c>
      <c r="P1723" s="80">
        <f t="shared" si="397"/>
        <v>93565.92791009185</v>
      </c>
      <c r="Q1723" s="80">
        <f t="shared" si="398"/>
        <v>259506.7501</v>
      </c>
      <c r="R1723" s="80">
        <f t="shared" si="399"/>
        <v>-165940.82218990815</v>
      </c>
      <c r="S1723" s="80">
        <f t="shared" si="400"/>
        <v>25</v>
      </c>
      <c r="T1723" s="80">
        <f t="shared" si="401"/>
        <v>0.23299863050389483</v>
      </c>
      <c r="U1723" s="80">
        <f>VLOOKUP(D1723,'IBGE 2014'!$A$9:$I$120,3,0)/VLOOKUP(C1723+1,'IBGE 2014'!$A$9:$I$120,3,0)</f>
        <v>0.88902070188335247</v>
      </c>
      <c r="V1723" s="80">
        <f t="shared" si="402"/>
        <v>99371.940457950011</v>
      </c>
      <c r="W1723" s="80">
        <f t="shared" si="403"/>
        <v>249525.72125</v>
      </c>
      <c r="X1723" s="80">
        <f t="shared" si="404"/>
        <v>-150153.78079205001</v>
      </c>
      <c r="Y1723" s="120"/>
    </row>
    <row r="1724" spans="1:25">
      <c r="A1724" s="77">
        <v>1712</v>
      </c>
      <c r="B1724" s="79">
        <v>1</v>
      </c>
      <c r="C1724" s="78">
        <v>31</v>
      </c>
      <c r="D1724" s="78">
        <f t="shared" si="390"/>
        <v>62</v>
      </c>
      <c r="E1724" s="79">
        <f t="shared" si="391"/>
        <v>65</v>
      </c>
      <c r="F1724" s="79">
        <v>4</v>
      </c>
      <c r="G1724" s="79">
        <f t="shared" si="392"/>
        <v>31</v>
      </c>
      <c r="H1724" s="79">
        <f t="shared" si="393"/>
        <v>31</v>
      </c>
      <c r="I1724" s="80">
        <v>954</v>
      </c>
      <c r="J1724" s="80">
        <f>'Fator aplicado no salr'!$I$33*I1724</f>
        <v>843.35890276221915</v>
      </c>
      <c r="K1724" s="79">
        <f t="shared" si="394"/>
        <v>31</v>
      </c>
      <c r="L1724" s="92">
        <f t="shared" si="395"/>
        <v>0.16425484048173006</v>
      </c>
      <c r="M1724" s="79">
        <f t="shared" si="396"/>
        <v>62</v>
      </c>
      <c r="N1724" s="79">
        <f>VLOOKUP(D1724,'IBGE 2014'!$A$9:$I$120,3,0)/VLOOKUP(C1724,'IBGE 2014'!$A$9:$I$120,3,0)</f>
        <v>0.8548218170623384</v>
      </c>
      <c r="O1724" s="79">
        <f>VLOOKUP(D1724,'IBGE 2014'!$A$9:$I$120,6,0)</f>
        <v>11.049834511016218</v>
      </c>
      <c r="P1724" s="80">
        <f t="shared" si="397"/>
        <v>17010.039989119785</v>
      </c>
      <c r="Q1724" s="80">
        <f t="shared" si="398"/>
        <v>82659.33</v>
      </c>
      <c r="R1724" s="80">
        <f t="shared" si="399"/>
        <v>-65649.290010880213</v>
      </c>
      <c r="S1724" s="80">
        <f t="shared" si="400"/>
        <v>30</v>
      </c>
      <c r="T1724" s="80">
        <f t="shared" si="401"/>
        <v>0.1741101309106339</v>
      </c>
      <c r="U1724" s="80">
        <f>VLOOKUP(D1724,'IBGE 2014'!$A$9:$I$120,3,0)/VLOOKUP(C1724+1,'IBGE 2014'!$A$9:$I$120,3,0)</f>
        <v>0.85638097121439749</v>
      </c>
      <c r="V1724" s="80">
        <f t="shared" si="402"/>
        <v>18063.529418703154</v>
      </c>
      <c r="W1724" s="80">
        <f t="shared" si="403"/>
        <v>79992.899999999994</v>
      </c>
      <c r="X1724" s="80">
        <f t="shared" si="404"/>
        <v>-61929.37058129684</v>
      </c>
      <c r="Y1724" s="120"/>
    </row>
    <row r="1725" spans="1:25">
      <c r="A1725" s="77">
        <v>1713</v>
      </c>
      <c r="B1725" s="79">
        <v>1</v>
      </c>
      <c r="C1725" s="78">
        <v>45</v>
      </c>
      <c r="D1725" s="78">
        <f t="shared" si="390"/>
        <v>70</v>
      </c>
      <c r="E1725" s="79">
        <f t="shared" si="391"/>
        <v>65</v>
      </c>
      <c r="F1725" s="79">
        <v>4</v>
      </c>
      <c r="G1725" s="79">
        <f t="shared" si="392"/>
        <v>31</v>
      </c>
      <c r="H1725" s="79">
        <f t="shared" si="393"/>
        <v>25</v>
      </c>
      <c r="I1725" s="80">
        <v>3165.18</v>
      </c>
      <c r="J1725" s="80">
        <f>'Fator aplicado no salr'!$I$33*I1725</f>
        <v>2798.0951067556821</v>
      </c>
      <c r="K1725" s="79">
        <f t="shared" si="394"/>
        <v>25</v>
      </c>
      <c r="L1725" s="92">
        <f t="shared" si="395"/>
        <v>0.23299863050389483</v>
      </c>
      <c r="M1725" s="79">
        <f t="shared" si="396"/>
        <v>70</v>
      </c>
      <c r="N1725" s="79">
        <f>VLOOKUP(D1725,'IBGE 2014'!$A$9:$I$120,3,0)/VLOOKUP(C1725,'IBGE 2014'!$A$9:$I$120,3,0)</f>
        <v>0.76923238535789284</v>
      </c>
      <c r="O1725" s="79">
        <f>VLOOKUP(D1725,'IBGE 2014'!$A$9:$I$120,6,0)</f>
        <v>9.1340168195096396</v>
      </c>
      <c r="P1725" s="80">
        <f t="shared" si="397"/>
        <v>59549.56039629216</v>
      </c>
      <c r="Q1725" s="80">
        <f t="shared" si="398"/>
        <v>221166.95249999998</v>
      </c>
      <c r="R1725" s="80">
        <f t="shared" si="399"/>
        <v>-161617.39210370783</v>
      </c>
      <c r="S1725" s="80">
        <f t="shared" si="400"/>
        <v>24</v>
      </c>
      <c r="T1725" s="80">
        <f t="shared" si="401"/>
        <v>0.24697854833412852</v>
      </c>
      <c r="U1725" s="80">
        <f>VLOOKUP(D1725,'IBGE 2014'!$A$9:$I$120,3,0)/VLOOKUP(C1725+1,'IBGE 2014'!$A$9:$I$120,3,0)</f>
        <v>0.77214104728714072</v>
      </c>
      <c r="V1725" s="80">
        <f t="shared" si="402"/>
        <v>63361.216263662951</v>
      </c>
      <c r="W1725" s="80">
        <f t="shared" si="403"/>
        <v>212320.27439999999</v>
      </c>
      <c r="X1725" s="80">
        <f t="shared" si="404"/>
        <v>-148959.05813633703</v>
      </c>
      <c r="Y1725" s="120"/>
    </row>
    <row r="1726" spans="1:25">
      <c r="A1726" s="77">
        <v>1714</v>
      </c>
      <c r="B1726" s="79">
        <v>2</v>
      </c>
      <c r="C1726" s="78">
        <v>43</v>
      </c>
      <c r="D1726" s="78">
        <f t="shared" si="390"/>
        <v>60</v>
      </c>
      <c r="E1726" s="79">
        <f t="shared" si="391"/>
        <v>60</v>
      </c>
      <c r="F1726" s="79">
        <v>4</v>
      </c>
      <c r="G1726" s="79">
        <f t="shared" si="392"/>
        <v>26</v>
      </c>
      <c r="H1726" s="79">
        <f t="shared" si="393"/>
        <v>17</v>
      </c>
      <c r="I1726" s="80">
        <v>3165.18</v>
      </c>
      <c r="J1726" s="80">
        <f>'Fator aplicado no salr'!$I$33*I1726</f>
        <v>2798.0951067556821</v>
      </c>
      <c r="K1726" s="79">
        <f t="shared" si="394"/>
        <v>17</v>
      </c>
      <c r="L1726" s="92">
        <f t="shared" si="395"/>
        <v>0.37136441859695613</v>
      </c>
      <c r="M1726" s="79">
        <f t="shared" si="396"/>
        <v>60</v>
      </c>
      <c r="N1726" s="79">
        <f>VLOOKUP(D1726,'IBGE 2014'!$A$9:$I$120,3,0)/VLOOKUP(C1726,'IBGE 2014'!$A$9:$I$120,3,0)</f>
        <v>0.89923937812269428</v>
      </c>
      <c r="O1726" s="79">
        <f>VLOOKUP(D1726,'IBGE 2014'!$A$9:$I$120,6,0)</f>
        <v>11.482229001501651</v>
      </c>
      <c r="P1726" s="80">
        <f t="shared" si="397"/>
        <v>139478.61800028998</v>
      </c>
      <c r="Q1726" s="80">
        <f t="shared" si="398"/>
        <v>150393.52769999998</v>
      </c>
      <c r="R1726" s="80">
        <f t="shared" si="399"/>
        <v>-10914.909699709999</v>
      </c>
      <c r="S1726" s="80">
        <f t="shared" si="400"/>
        <v>16</v>
      </c>
      <c r="T1726" s="80">
        <f t="shared" si="401"/>
        <v>0.39364628371277355</v>
      </c>
      <c r="U1726" s="80">
        <f>VLOOKUP(D1726,'IBGE 2014'!$A$9:$I$120,3,0)/VLOOKUP(C1726+1,'IBGE 2014'!$A$9:$I$120,3,0)</f>
        <v>0.90216333477159161</v>
      </c>
      <c r="V1726" s="80">
        <f t="shared" si="402"/>
        <v>148328.07381233701</v>
      </c>
      <c r="W1726" s="80">
        <f t="shared" si="403"/>
        <v>141546.84959999999</v>
      </c>
      <c r="X1726" s="80">
        <f t="shared" si="404"/>
        <v>6781.2242123370233</v>
      </c>
      <c r="Y1726" s="120"/>
    </row>
    <row r="1727" spans="1:25">
      <c r="A1727" s="77">
        <v>1715</v>
      </c>
      <c r="B1727" s="79">
        <v>1</v>
      </c>
      <c r="C1727" s="78">
        <v>58</v>
      </c>
      <c r="D1727" s="78">
        <f t="shared" si="390"/>
        <v>70</v>
      </c>
      <c r="E1727" s="79">
        <f t="shared" si="391"/>
        <v>65</v>
      </c>
      <c r="F1727" s="79">
        <v>4</v>
      </c>
      <c r="G1727" s="79">
        <f t="shared" si="392"/>
        <v>31</v>
      </c>
      <c r="H1727" s="79">
        <f t="shared" si="393"/>
        <v>12</v>
      </c>
      <c r="I1727" s="80">
        <v>954</v>
      </c>
      <c r="J1727" s="80">
        <f>'Fator aplicado no salr'!$I$33*I1727</f>
        <v>843.35890276221915</v>
      </c>
      <c r="K1727" s="79">
        <f t="shared" si="394"/>
        <v>12</v>
      </c>
      <c r="L1727" s="92">
        <f t="shared" si="395"/>
        <v>0.49696936357700011</v>
      </c>
      <c r="M1727" s="79">
        <f t="shared" si="396"/>
        <v>70</v>
      </c>
      <c r="N1727" s="79">
        <f>VLOOKUP(D1727,'IBGE 2014'!$A$9:$I$120,3,0)/VLOOKUP(C1727,'IBGE 2014'!$A$9:$I$120,3,0)</f>
        <v>0.83272330052410848</v>
      </c>
      <c r="O1727" s="79">
        <f>VLOOKUP(D1727,'IBGE 2014'!$A$9:$I$120,6,0)</f>
        <v>9.1340168195096396</v>
      </c>
      <c r="P1727" s="80">
        <f t="shared" si="397"/>
        <v>41442.689006896791</v>
      </c>
      <c r="Q1727" s="80">
        <f t="shared" si="398"/>
        <v>31997.159999999996</v>
      </c>
      <c r="R1727" s="80">
        <f t="shared" si="399"/>
        <v>9445.5290068967952</v>
      </c>
      <c r="S1727" s="80">
        <f t="shared" si="400"/>
        <v>11</v>
      </c>
      <c r="T1727" s="80">
        <f t="shared" si="401"/>
        <v>0.52678752539162021</v>
      </c>
      <c r="U1727" s="80">
        <f>VLOOKUP(D1727,'IBGE 2014'!$A$9:$I$120,3,0)/VLOOKUP(C1727+1,'IBGE 2014'!$A$9:$I$120,3,0)</f>
        <v>0.84086532123529178</v>
      </c>
      <c r="V1727" s="80">
        <f t="shared" si="402"/>
        <v>44358.772213612952</v>
      </c>
      <c r="W1727" s="80">
        <f t="shared" si="403"/>
        <v>29330.73</v>
      </c>
      <c r="X1727" s="80">
        <f t="shared" si="404"/>
        <v>15028.042213612953</v>
      </c>
      <c r="Y1727" s="120"/>
    </row>
    <row r="1728" spans="1:25">
      <c r="A1728" s="77">
        <v>1716</v>
      </c>
      <c r="B1728" s="79">
        <v>1</v>
      </c>
      <c r="C1728" s="78">
        <v>42</v>
      </c>
      <c r="D1728" s="78">
        <f t="shared" si="390"/>
        <v>70</v>
      </c>
      <c r="E1728" s="79">
        <f t="shared" si="391"/>
        <v>65</v>
      </c>
      <c r="F1728" s="79">
        <v>4</v>
      </c>
      <c r="G1728" s="79">
        <f t="shared" si="392"/>
        <v>31</v>
      </c>
      <c r="H1728" s="79">
        <f t="shared" si="393"/>
        <v>28</v>
      </c>
      <c r="I1728" s="80">
        <v>954</v>
      </c>
      <c r="J1728" s="80">
        <f>'Fator aplicado no salr'!$I$33*I1728</f>
        <v>843.35890276221915</v>
      </c>
      <c r="K1728" s="79">
        <f t="shared" si="394"/>
        <v>28</v>
      </c>
      <c r="L1728" s="92">
        <f t="shared" si="395"/>
        <v>0.19563014309118829</v>
      </c>
      <c r="M1728" s="79">
        <f t="shared" si="396"/>
        <v>70</v>
      </c>
      <c r="N1728" s="79">
        <f>VLOOKUP(D1728,'IBGE 2014'!$A$9:$I$120,3,0)/VLOOKUP(C1728,'IBGE 2014'!$A$9:$I$120,3,0)</f>
        <v>0.76175627933743351</v>
      </c>
      <c r="O1728" s="79">
        <f>VLOOKUP(D1728,'IBGE 2014'!$A$9:$I$120,6,0)</f>
        <v>9.1340168195096396</v>
      </c>
      <c r="P1728" s="80">
        <f t="shared" si="397"/>
        <v>14923.45597127439</v>
      </c>
      <c r="Q1728" s="80">
        <f t="shared" si="398"/>
        <v>74660.039999999994</v>
      </c>
      <c r="R1728" s="80">
        <f t="shared" si="399"/>
        <v>-59736.5840287256</v>
      </c>
      <c r="S1728" s="80">
        <f t="shared" si="400"/>
        <v>27</v>
      </c>
      <c r="T1728" s="80">
        <f t="shared" si="401"/>
        <v>0.20736795167665964</v>
      </c>
      <c r="U1728" s="80">
        <f>VLOOKUP(D1728,'IBGE 2014'!$A$9:$I$120,3,0)/VLOOKUP(C1728+1,'IBGE 2014'!$A$9:$I$120,3,0)</f>
        <v>0.764061720155367</v>
      </c>
      <c r="V1728" s="80">
        <f t="shared" si="402"/>
        <v>15866.738817029582</v>
      </c>
      <c r="W1728" s="80">
        <f t="shared" si="403"/>
        <v>71993.61</v>
      </c>
      <c r="X1728" s="80">
        <f t="shared" si="404"/>
        <v>-56126.871182970419</v>
      </c>
      <c r="Y1728" s="120"/>
    </row>
    <row r="1729" spans="1:25">
      <c r="A1729" s="77">
        <v>1717</v>
      </c>
      <c r="B1729" s="79">
        <v>1</v>
      </c>
      <c r="C1729" s="78">
        <v>37</v>
      </c>
      <c r="D1729" s="78">
        <f t="shared" si="390"/>
        <v>65</v>
      </c>
      <c r="E1729" s="79">
        <f t="shared" si="391"/>
        <v>65</v>
      </c>
      <c r="F1729" s="79">
        <v>4</v>
      </c>
      <c r="G1729" s="79">
        <f t="shared" si="392"/>
        <v>31</v>
      </c>
      <c r="H1729" s="79">
        <f t="shared" si="393"/>
        <v>28</v>
      </c>
      <c r="I1729" s="80">
        <v>3571.03</v>
      </c>
      <c r="J1729" s="80">
        <f>'Fator aplicado no salr'!$I$33*I1729</f>
        <v>3156.8762500324606</v>
      </c>
      <c r="K1729" s="79">
        <f t="shared" si="394"/>
        <v>28</v>
      </c>
      <c r="L1729" s="92">
        <f t="shared" si="395"/>
        <v>0.19563014309118829</v>
      </c>
      <c r="M1729" s="79">
        <f t="shared" si="396"/>
        <v>65</v>
      </c>
      <c r="N1729" s="79">
        <f>VLOOKUP(D1729,'IBGE 2014'!$A$9:$I$120,3,0)/VLOOKUP(C1729,'IBGE 2014'!$A$9:$I$120,3,0)</f>
        <v>0.82938992235441167</v>
      </c>
      <c r="O1729" s="79">
        <f>VLOOKUP(D1729,'IBGE 2014'!$A$9:$I$120,6,0)</f>
        <v>10.361611814973374</v>
      </c>
      <c r="P1729" s="80">
        <f t="shared" si="397"/>
        <v>68995.815909007448</v>
      </c>
      <c r="Q1729" s="80">
        <f t="shared" si="398"/>
        <v>279468.80780000001</v>
      </c>
      <c r="R1729" s="80">
        <f t="shared" si="399"/>
        <v>-210472.99189099256</v>
      </c>
      <c r="S1729" s="80">
        <f t="shared" si="400"/>
        <v>27</v>
      </c>
      <c r="T1729" s="80">
        <f t="shared" si="401"/>
        <v>0.20736795167665964</v>
      </c>
      <c r="U1729" s="80">
        <f>VLOOKUP(D1729,'IBGE 2014'!$A$9:$I$120,3,0)/VLOOKUP(C1729+1,'IBGE 2014'!$A$9:$I$120,3,0)</f>
        <v>0.83126079529714858</v>
      </c>
      <c r="V1729" s="80">
        <f t="shared" si="402"/>
        <v>73300.538352816482</v>
      </c>
      <c r="W1729" s="80">
        <f t="shared" si="403"/>
        <v>269487.77895000001</v>
      </c>
      <c r="X1729" s="80">
        <f t="shared" si="404"/>
        <v>-196187.24059718353</v>
      </c>
      <c r="Y1729" s="120"/>
    </row>
    <row r="1730" spans="1:25">
      <c r="A1730" s="77">
        <v>1718</v>
      </c>
      <c r="B1730" s="79">
        <v>1</v>
      </c>
      <c r="C1730" s="78">
        <v>38</v>
      </c>
      <c r="D1730" s="78">
        <f t="shared" si="390"/>
        <v>65</v>
      </c>
      <c r="E1730" s="79">
        <f t="shared" si="391"/>
        <v>65</v>
      </c>
      <c r="F1730" s="79">
        <v>4</v>
      </c>
      <c r="G1730" s="79">
        <f t="shared" si="392"/>
        <v>31</v>
      </c>
      <c r="H1730" s="79">
        <f t="shared" si="393"/>
        <v>27</v>
      </c>
      <c r="I1730" s="80">
        <v>2678.28</v>
      </c>
      <c r="J1730" s="80">
        <f>'Fator aplicado no salr'!$I$33*I1730</f>
        <v>2367.6638177043988</v>
      </c>
      <c r="K1730" s="79">
        <f t="shared" si="394"/>
        <v>27</v>
      </c>
      <c r="L1730" s="92">
        <f t="shared" si="395"/>
        <v>0.20736795167665964</v>
      </c>
      <c r="M1730" s="79">
        <f t="shared" si="396"/>
        <v>65</v>
      </c>
      <c r="N1730" s="79">
        <f>VLOOKUP(D1730,'IBGE 2014'!$A$9:$I$120,3,0)/VLOOKUP(C1730,'IBGE 2014'!$A$9:$I$120,3,0)</f>
        <v>0.83126079529714858</v>
      </c>
      <c r="O1730" s="79">
        <f>VLOOKUP(D1730,'IBGE 2014'!$A$9:$I$120,6,0)</f>
        <v>10.361611814973374</v>
      </c>
      <c r="P1730" s="80">
        <f t="shared" si="397"/>
        <v>54975.557712923539</v>
      </c>
      <c r="Q1730" s="80">
        <f t="shared" si="398"/>
        <v>202116.4002</v>
      </c>
      <c r="R1730" s="80">
        <f t="shared" si="399"/>
        <v>-147140.84248707647</v>
      </c>
      <c r="S1730" s="80">
        <f t="shared" si="400"/>
        <v>26</v>
      </c>
      <c r="T1730" s="80">
        <f t="shared" si="401"/>
        <v>0.21981002877725925</v>
      </c>
      <c r="U1730" s="80">
        <f>VLOOKUP(D1730,'IBGE 2014'!$A$9:$I$120,3,0)/VLOOKUP(C1730+1,'IBGE 2014'!$A$9:$I$120,3,0)</f>
        <v>0.83323375827918489</v>
      </c>
      <c r="V1730" s="80">
        <f t="shared" si="402"/>
        <v>58412.402311448313</v>
      </c>
      <c r="W1730" s="80">
        <f t="shared" si="403"/>
        <v>194630.60759999999</v>
      </c>
      <c r="X1730" s="80">
        <f t="shared" si="404"/>
        <v>-136218.20528855169</v>
      </c>
      <c r="Y1730" s="120"/>
    </row>
    <row r="1731" spans="1:25">
      <c r="A1731" s="77">
        <v>1719</v>
      </c>
      <c r="B1731" s="79">
        <v>1</v>
      </c>
      <c r="C1731" s="78">
        <v>34</v>
      </c>
      <c r="D1731" s="78">
        <f t="shared" si="390"/>
        <v>65</v>
      </c>
      <c r="E1731" s="79">
        <f t="shared" si="391"/>
        <v>65</v>
      </c>
      <c r="F1731" s="79">
        <v>4</v>
      </c>
      <c r="G1731" s="79">
        <f t="shared" si="392"/>
        <v>31</v>
      </c>
      <c r="H1731" s="79">
        <f t="shared" si="393"/>
        <v>31</v>
      </c>
      <c r="I1731" s="80">
        <v>3165.18</v>
      </c>
      <c r="J1731" s="80">
        <f>'Fator aplicado no salr'!$I$33*I1731</f>
        <v>2798.0951067556821</v>
      </c>
      <c r="K1731" s="79">
        <f t="shared" si="394"/>
        <v>31</v>
      </c>
      <c r="L1731" s="92">
        <f t="shared" si="395"/>
        <v>0.16425484048173006</v>
      </c>
      <c r="M1731" s="79">
        <f t="shared" si="396"/>
        <v>65</v>
      </c>
      <c r="N1731" s="79">
        <f>VLOOKUP(D1731,'IBGE 2014'!$A$9:$I$120,3,0)/VLOOKUP(C1731,'IBGE 2014'!$A$9:$I$120,3,0)</f>
        <v>0.82425037422621905</v>
      </c>
      <c r="O1731" s="79">
        <f>VLOOKUP(D1731,'IBGE 2014'!$A$9:$I$120,6,0)</f>
        <v>10.361611814973374</v>
      </c>
      <c r="P1731" s="80">
        <f t="shared" si="397"/>
        <v>51028.226202587786</v>
      </c>
      <c r="Q1731" s="80">
        <f t="shared" si="398"/>
        <v>274247.02109999995</v>
      </c>
      <c r="R1731" s="80">
        <f t="shared" si="399"/>
        <v>-223218.79489741218</v>
      </c>
      <c r="S1731" s="80">
        <f t="shared" si="400"/>
        <v>30</v>
      </c>
      <c r="T1731" s="80">
        <f t="shared" si="401"/>
        <v>0.1741101309106339</v>
      </c>
      <c r="U1731" s="80">
        <f>VLOOKUP(D1731,'IBGE 2014'!$A$9:$I$120,3,0)/VLOOKUP(C1731+1,'IBGE 2014'!$A$9:$I$120,3,0)</f>
        <v>0.82589717900171766</v>
      </c>
      <c r="V1731" s="80">
        <f t="shared" si="402"/>
        <v>54197.988319176548</v>
      </c>
      <c r="W1731" s="80">
        <f t="shared" si="403"/>
        <v>265400.34299999999</v>
      </c>
      <c r="X1731" s="80">
        <f t="shared" si="404"/>
        <v>-211202.35468082345</v>
      </c>
      <c r="Y1731" s="120"/>
    </row>
    <row r="1732" spans="1:25">
      <c r="A1732" s="77">
        <v>1720</v>
      </c>
      <c r="B1732" s="79">
        <v>1</v>
      </c>
      <c r="C1732" s="78">
        <v>36</v>
      </c>
      <c r="D1732" s="78">
        <f t="shared" si="390"/>
        <v>65</v>
      </c>
      <c r="E1732" s="79">
        <f t="shared" si="391"/>
        <v>65</v>
      </c>
      <c r="F1732" s="79">
        <v>4</v>
      </c>
      <c r="G1732" s="79">
        <f t="shared" si="392"/>
        <v>31</v>
      </c>
      <c r="H1732" s="79">
        <f t="shared" si="393"/>
        <v>29</v>
      </c>
      <c r="I1732" s="80">
        <v>3165.18</v>
      </c>
      <c r="J1732" s="80">
        <f>'Fator aplicado no salr'!$I$33*I1732</f>
        <v>2798.0951067556821</v>
      </c>
      <c r="K1732" s="79">
        <f t="shared" si="394"/>
        <v>29</v>
      </c>
      <c r="L1732" s="92">
        <f t="shared" si="395"/>
        <v>0.18455673876527198</v>
      </c>
      <c r="M1732" s="79">
        <f t="shared" si="396"/>
        <v>65</v>
      </c>
      <c r="N1732" s="79">
        <f>VLOOKUP(D1732,'IBGE 2014'!$A$9:$I$120,3,0)/VLOOKUP(C1732,'IBGE 2014'!$A$9:$I$120,3,0)</f>
        <v>0.82760631522705153</v>
      </c>
      <c r="O1732" s="79">
        <f>VLOOKUP(D1732,'IBGE 2014'!$A$9:$I$120,6,0)</f>
        <v>10.361611814973374</v>
      </c>
      <c r="P1732" s="80">
        <f t="shared" si="397"/>
        <v>57568.756085782385</v>
      </c>
      <c r="Q1732" s="80">
        <f t="shared" si="398"/>
        <v>256553.66489999997</v>
      </c>
      <c r="R1732" s="80">
        <f t="shared" si="399"/>
        <v>-198984.9088142176</v>
      </c>
      <c r="S1732" s="80">
        <f t="shared" si="400"/>
        <v>28</v>
      </c>
      <c r="T1732" s="80">
        <f t="shared" si="401"/>
        <v>0.19563014309118829</v>
      </c>
      <c r="U1732" s="80">
        <f>VLOOKUP(D1732,'IBGE 2014'!$A$9:$I$120,3,0)/VLOOKUP(C1732+1,'IBGE 2014'!$A$9:$I$120,3,0)</f>
        <v>0.82938992235441167</v>
      </c>
      <c r="V1732" s="80">
        <f t="shared" si="402"/>
        <v>61154.394278085645</v>
      </c>
      <c r="W1732" s="80">
        <f t="shared" si="403"/>
        <v>247706.98679999998</v>
      </c>
      <c r="X1732" s="80">
        <f t="shared" si="404"/>
        <v>-186552.59252191434</v>
      </c>
      <c r="Y1732" s="120"/>
    </row>
    <row r="1733" spans="1:25">
      <c r="A1733" s="77">
        <v>1721</v>
      </c>
      <c r="B1733" s="79">
        <v>1</v>
      </c>
      <c r="C1733" s="78">
        <v>38</v>
      </c>
      <c r="D1733" s="78">
        <f t="shared" si="390"/>
        <v>65</v>
      </c>
      <c r="E1733" s="79">
        <f t="shared" si="391"/>
        <v>65</v>
      </c>
      <c r="F1733" s="79">
        <v>4</v>
      </c>
      <c r="G1733" s="79">
        <f t="shared" si="392"/>
        <v>31</v>
      </c>
      <c r="H1733" s="79">
        <f t="shared" si="393"/>
        <v>27</v>
      </c>
      <c r="I1733" s="80">
        <v>1192.5</v>
      </c>
      <c r="J1733" s="80">
        <f>'Fator aplicado no salr'!$I$33*I1733</f>
        <v>1054.1986284527738</v>
      </c>
      <c r="K1733" s="79">
        <f t="shared" si="394"/>
        <v>27</v>
      </c>
      <c r="L1733" s="92">
        <f t="shared" si="395"/>
        <v>0.20736795167665964</v>
      </c>
      <c r="M1733" s="79">
        <f t="shared" si="396"/>
        <v>65</v>
      </c>
      <c r="N1733" s="79">
        <f>VLOOKUP(D1733,'IBGE 2014'!$A$9:$I$120,3,0)/VLOOKUP(C1733,'IBGE 2014'!$A$9:$I$120,3,0)</f>
        <v>0.83126079529714858</v>
      </c>
      <c r="O1733" s="79">
        <f>VLOOKUP(D1733,'IBGE 2014'!$A$9:$I$120,6,0)</f>
        <v>10.361611814973374</v>
      </c>
      <c r="P1733" s="80">
        <f t="shared" si="397"/>
        <v>24477.781476418186</v>
      </c>
      <c r="Q1733" s="80">
        <f t="shared" si="398"/>
        <v>89992.012499999997</v>
      </c>
      <c r="R1733" s="80">
        <f t="shared" si="399"/>
        <v>-65514.231023581815</v>
      </c>
      <c r="S1733" s="80">
        <f t="shared" si="400"/>
        <v>26</v>
      </c>
      <c r="T1733" s="80">
        <f t="shared" si="401"/>
        <v>0.21981002877725925</v>
      </c>
      <c r="U1733" s="80">
        <f>VLOOKUP(D1733,'IBGE 2014'!$A$9:$I$120,3,0)/VLOOKUP(C1733+1,'IBGE 2014'!$A$9:$I$120,3,0)</f>
        <v>0.83323375827918489</v>
      </c>
      <c r="V1733" s="80">
        <f t="shared" si="402"/>
        <v>26008.031182849478</v>
      </c>
      <c r="W1733" s="80">
        <f t="shared" si="403"/>
        <v>86658.974999999991</v>
      </c>
      <c r="X1733" s="80">
        <f t="shared" si="404"/>
        <v>-60650.943817150517</v>
      </c>
      <c r="Y1733" s="120"/>
    </row>
    <row r="1734" spans="1:25">
      <c r="A1734" s="77">
        <v>1722</v>
      </c>
      <c r="B1734" s="79">
        <v>1</v>
      </c>
      <c r="C1734" s="78">
        <v>38</v>
      </c>
      <c r="D1734" s="78">
        <f t="shared" si="390"/>
        <v>65</v>
      </c>
      <c r="E1734" s="79">
        <f t="shared" si="391"/>
        <v>65</v>
      </c>
      <c r="F1734" s="79">
        <v>4</v>
      </c>
      <c r="G1734" s="79">
        <f t="shared" si="392"/>
        <v>31</v>
      </c>
      <c r="H1734" s="79">
        <f t="shared" si="393"/>
        <v>27</v>
      </c>
      <c r="I1734" s="80">
        <v>954</v>
      </c>
      <c r="J1734" s="80">
        <f>'Fator aplicado no salr'!$I$33*I1734</f>
        <v>843.35890276221915</v>
      </c>
      <c r="K1734" s="79">
        <f t="shared" si="394"/>
        <v>27</v>
      </c>
      <c r="L1734" s="92">
        <f t="shared" si="395"/>
        <v>0.20736795167665964</v>
      </c>
      <c r="M1734" s="79">
        <f t="shared" si="396"/>
        <v>65</v>
      </c>
      <c r="N1734" s="79">
        <f>VLOOKUP(D1734,'IBGE 2014'!$A$9:$I$120,3,0)/VLOOKUP(C1734,'IBGE 2014'!$A$9:$I$120,3,0)</f>
        <v>0.83126079529714858</v>
      </c>
      <c r="O1734" s="79">
        <f>VLOOKUP(D1734,'IBGE 2014'!$A$9:$I$120,6,0)</f>
        <v>10.361611814973374</v>
      </c>
      <c r="P1734" s="80">
        <f t="shared" si="397"/>
        <v>19582.225181134556</v>
      </c>
      <c r="Q1734" s="80">
        <f t="shared" si="398"/>
        <v>71993.61</v>
      </c>
      <c r="R1734" s="80">
        <f t="shared" si="399"/>
        <v>-52411.384818865445</v>
      </c>
      <c r="S1734" s="80">
        <f t="shared" si="400"/>
        <v>26</v>
      </c>
      <c r="T1734" s="80">
        <f t="shared" si="401"/>
        <v>0.21981002877725925</v>
      </c>
      <c r="U1734" s="80">
        <f>VLOOKUP(D1734,'IBGE 2014'!$A$9:$I$120,3,0)/VLOOKUP(C1734+1,'IBGE 2014'!$A$9:$I$120,3,0)</f>
        <v>0.83323375827918489</v>
      </c>
      <c r="V1734" s="80">
        <f t="shared" si="402"/>
        <v>20806.424946279589</v>
      </c>
      <c r="W1734" s="80">
        <f t="shared" si="403"/>
        <v>69327.179999999993</v>
      </c>
      <c r="X1734" s="80">
        <f t="shared" si="404"/>
        <v>-48520.755053720408</v>
      </c>
      <c r="Y1734" s="120"/>
    </row>
    <row r="1735" spans="1:25">
      <c r="A1735" s="77">
        <v>1723</v>
      </c>
      <c r="B1735" s="79">
        <v>1</v>
      </c>
      <c r="C1735" s="78">
        <v>52</v>
      </c>
      <c r="D1735" s="78">
        <f t="shared" si="390"/>
        <v>70</v>
      </c>
      <c r="E1735" s="79">
        <f t="shared" si="391"/>
        <v>65</v>
      </c>
      <c r="F1735" s="79">
        <v>4</v>
      </c>
      <c r="G1735" s="79">
        <f t="shared" si="392"/>
        <v>31</v>
      </c>
      <c r="H1735" s="79">
        <f t="shared" si="393"/>
        <v>18</v>
      </c>
      <c r="I1735" s="80">
        <v>954</v>
      </c>
      <c r="J1735" s="80">
        <f>'Fator aplicado no salr'!$I$33*I1735</f>
        <v>843.35890276221915</v>
      </c>
      <c r="K1735" s="79">
        <f t="shared" si="394"/>
        <v>18</v>
      </c>
      <c r="L1735" s="92">
        <f t="shared" si="395"/>
        <v>0.35034379112920383</v>
      </c>
      <c r="M1735" s="79">
        <f t="shared" si="396"/>
        <v>70</v>
      </c>
      <c r="N1735" s="79">
        <f>VLOOKUP(D1735,'IBGE 2014'!$A$9:$I$120,3,0)/VLOOKUP(C1735,'IBGE 2014'!$A$9:$I$120,3,0)</f>
        <v>0.7953795781575006</v>
      </c>
      <c r="O1735" s="79">
        <f>VLOOKUP(D1735,'IBGE 2014'!$A$9:$I$120,6,0)</f>
        <v>9.1340168195096396</v>
      </c>
      <c r="P1735" s="80">
        <f t="shared" si="397"/>
        <v>27905.28448703335</v>
      </c>
      <c r="Q1735" s="80">
        <f t="shared" si="398"/>
        <v>47995.74</v>
      </c>
      <c r="R1735" s="80">
        <f t="shared" si="399"/>
        <v>-20090.455512966648</v>
      </c>
      <c r="S1735" s="80">
        <f t="shared" si="400"/>
        <v>17</v>
      </c>
      <c r="T1735" s="80">
        <f t="shared" si="401"/>
        <v>0.37136441859695613</v>
      </c>
      <c r="U1735" s="80">
        <f>VLOOKUP(D1735,'IBGE 2014'!$A$9:$I$120,3,0)/VLOOKUP(C1735+1,'IBGE 2014'!$A$9:$I$120,3,0)</f>
        <v>0.80044023808591946</v>
      </c>
      <c r="V1735" s="80">
        <f t="shared" si="402"/>
        <v>29767.803904423639</v>
      </c>
      <c r="W1735" s="80">
        <f t="shared" si="403"/>
        <v>45329.31</v>
      </c>
      <c r="X1735" s="80">
        <f t="shared" si="404"/>
        <v>-15561.506095576358</v>
      </c>
      <c r="Y1735" s="120"/>
    </row>
    <row r="1736" spans="1:25">
      <c r="A1736" s="77">
        <v>1724</v>
      </c>
      <c r="B1736" s="79">
        <v>2</v>
      </c>
      <c r="C1736" s="78">
        <v>38</v>
      </c>
      <c r="D1736" s="78">
        <f t="shared" si="390"/>
        <v>60</v>
      </c>
      <c r="E1736" s="79">
        <f t="shared" si="391"/>
        <v>60</v>
      </c>
      <c r="F1736" s="79">
        <v>4</v>
      </c>
      <c r="G1736" s="79">
        <f t="shared" si="392"/>
        <v>26</v>
      </c>
      <c r="H1736" s="79">
        <f t="shared" si="393"/>
        <v>22</v>
      </c>
      <c r="I1736" s="80">
        <v>954</v>
      </c>
      <c r="J1736" s="80">
        <f>'Fator aplicado no salr'!$I$33*I1736</f>
        <v>843.35890276221915</v>
      </c>
      <c r="K1736" s="79">
        <f t="shared" si="394"/>
        <v>22</v>
      </c>
      <c r="L1736" s="92">
        <f t="shared" si="395"/>
        <v>0.27750509690822689</v>
      </c>
      <c r="M1736" s="79">
        <f t="shared" si="396"/>
        <v>60</v>
      </c>
      <c r="N1736" s="79">
        <f>VLOOKUP(D1736,'IBGE 2014'!$A$9:$I$120,3,0)/VLOOKUP(C1736,'IBGE 2014'!$A$9:$I$120,3,0)</f>
        <v>0.88728540130642519</v>
      </c>
      <c r="O1736" s="79">
        <f>VLOOKUP(D1736,'IBGE 2014'!$A$9:$I$120,6,0)</f>
        <v>11.482229001501651</v>
      </c>
      <c r="P1736" s="80">
        <f t="shared" si="397"/>
        <v>30996.759276366844</v>
      </c>
      <c r="Q1736" s="80">
        <f t="shared" si="398"/>
        <v>58661.46</v>
      </c>
      <c r="R1736" s="80">
        <f t="shared" si="399"/>
        <v>-27664.700723633156</v>
      </c>
      <c r="S1736" s="80">
        <f t="shared" si="400"/>
        <v>21</v>
      </c>
      <c r="T1736" s="80">
        <f t="shared" si="401"/>
        <v>0.29415540272272056</v>
      </c>
      <c r="U1736" s="80">
        <f>VLOOKUP(D1736,'IBGE 2014'!$A$9:$I$120,3,0)/VLOOKUP(C1736+1,'IBGE 2014'!$A$9:$I$120,3,0)</f>
        <v>0.88939133636457135</v>
      </c>
      <c r="V1736" s="80">
        <f t="shared" si="402"/>
        <v>32934.54852530994</v>
      </c>
      <c r="W1736" s="80">
        <f t="shared" si="403"/>
        <v>55995.03</v>
      </c>
      <c r="X1736" s="80">
        <f t="shared" si="404"/>
        <v>-23060.481474690059</v>
      </c>
      <c r="Y1736" s="120"/>
    </row>
    <row r="1737" spans="1:25">
      <c r="A1737" s="77">
        <v>1725</v>
      </c>
      <c r="B1737" s="79">
        <v>1</v>
      </c>
      <c r="C1737" s="78">
        <v>38</v>
      </c>
      <c r="D1737" s="78">
        <f t="shared" si="390"/>
        <v>65</v>
      </c>
      <c r="E1737" s="79">
        <f t="shared" si="391"/>
        <v>65</v>
      </c>
      <c r="F1737" s="79">
        <v>4</v>
      </c>
      <c r="G1737" s="79">
        <f t="shared" si="392"/>
        <v>31</v>
      </c>
      <c r="H1737" s="79">
        <f t="shared" si="393"/>
        <v>27</v>
      </c>
      <c r="I1737" s="80">
        <v>954</v>
      </c>
      <c r="J1737" s="80">
        <f>'Fator aplicado no salr'!$I$33*I1737</f>
        <v>843.35890276221915</v>
      </c>
      <c r="K1737" s="79">
        <f t="shared" si="394"/>
        <v>27</v>
      </c>
      <c r="L1737" s="92">
        <f t="shared" si="395"/>
        <v>0.20736795167665964</v>
      </c>
      <c r="M1737" s="79">
        <f t="shared" si="396"/>
        <v>65</v>
      </c>
      <c r="N1737" s="79">
        <f>VLOOKUP(D1737,'IBGE 2014'!$A$9:$I$120,3,0)/VLOOKUP(C1737,'IBGE 2014'!$A$9:$I$120,3,0)</f>
        <v>0.83126079529714858</v>
      </c>
      <c r="O1737" s="79">
        <f>VLOOKUP(D1737,'IBGE 2014'!$A$9:$I$120,6,0)</f>
        <v>10.361611814973374</v>
      </c>
      <c r="P1737" s="80">
        <f t="shared" si="397"/>
        <v>19582.225181134556</v>
      </c>
      <c r="Q1737" s="80">
        <f t="shared" si="398"/>
        <v>71993.61</v>
      </c>
      <c r="R1737" s="80">
        <f t="shared" si="399"/>
        <v>-52411.384818865445</v>
      </c>
      <c r="S1737" s="80">
        <f t="shared" si="400"/>
        <v>26</v>
      </c>
      <c r="T1737" s="80">
        <f t="shared" si="401"/>
        <v>0.21981002877725925</v>
      </c>
      <c r="U1737" s="80">
        <f>VLOOKUP(D1737,'IBGE 2014'!$A$9:$I$120,3,0)/VLOOKUP(C1737+1,'IBGE 2014'!$A$9:$I$120,3,0)</f>
        <v>0.83323375827918489</v>
      </c>
      <c r="V1737" s="80">
        <f t="shared" si="402"/>
        <v>20806.424946279589</v>
      </c>
      <c r="W1737" s="80">
        <f t="shared" si="403"/>
        <v>69327.179999999993</v>
      </c>
      <c r="X1737" s="80">
        <f t="shared" si="404"/>
        <v>-48520.755053720408</v>
      </c>
      <c r="Y1737" s="120"/>
    </row>
    <row r="1738" spans="1:25">
      <c r="A1738" s="77">
        <v>1726</v>
      </c>
      <c r="B1738" s="79">
        <v>1</v>
      </c>
      <c r="C1738" s="78">
        <v>48</v>
      </c>
      <c r="D1738" s="78">
        <f t="shared" si="390"/>
        <v>70</v>
      </c>
      <c r="E1738" s="79">
        <f t="shared" si="391"/>
        <v>65</v>
      </c>
      <c r="F1738" s="79">
        <v>4</v>
      </c>
      <c r="G1738" s="79">
        <f t="shared" si="392"/>
        <v>31</v>
      </c>
      <c r="H1738" s="79">
        <f t="shared" si="393"/>
        <v>22</v>
      </c>
      <c r="I1738" s="80">
        <v>954</v>
      </c>
      <c r="J1738" s="80">
        <f>'Fator aplicado no salr'!$I$33*I1738</f>
        <v>843.35890276221915</v>
      </c>
      <c r="K1738" s="79">
        <f t="shared" si="394"/>
        <v>22</v>
      </c>
      <c r="L1738" s="92">
        <f t="shared" si="395"/>
        <v>0.27750509690822689</v>
      </c>
      <c r="M1738" s="79">
        <f t="shared" si="396"/>
        <v>70</v>
      </c>
      <c r="N1738" s="79">
        <f>VLOOKUP(D1738,'IBGE 2014'!$A$9:$I$120,3,0)/VLOOKUP(C1738,'IBGE 2014'!$A$9:$I$120,3,0)</f>
        <v>0.77870096266895816</v>
      </c>
      <c r="O1738" s="79">
        <f>VLOOKUP(D1738,'IBGE 2014'!$A$9:$I$120,6,0)</f>
        <v>9.1340168195096396</v>
      </c>
      <c r="P1738" s="80">
        <f t="shared" si="397"/>
        <v>21640.1002773664</v>
      </c>
      <c r="Q1738" s="80">
        <f t="shared" si="398"/>
        <v>58661.46</v>
      </c>
      <c r="R1738" s="80">
        <f t="shared" si="399"/>
        <v>-37021.359722633599</v>
      </c>
      <c r="S1738" s="80">
        <f t="shared" si="400"/>
        <v>21</v>
      </c>
      <c r="T1738" s="80">
        <f t="shared" si="401"/>
        <v>0.29415540272272056</v>
      </c>
      <c r="U1738" s="80">
        <f>VLOOKUP(D1738,'IBGE 2014'!$A$9:$I$120,3,0)/VLOOKUP(C1738+1,'IBGE 2014'!$A$9:$I$120,3,0)</f>
        <v>0.78239117386008128</v>
      </c>
      <c r="V1738" s="80">
        <f t="shared" si="402"/>
        <v>23047.21032378597</v>
      </c>
      <c r="W1738" s="80">
        <f t="shared" si="403"/>
        <v>55995.03</v>
      </c>
      <c r="X1738" s="80">
        <f t="shared" si="404"/>
        <v>-32947.819676214029</v>
      </c>
      <c r="Y1738" s="120"/>
    </row>
    <row r="1739" spans="1:25">
      <c r="A1739" s="77">
        <v>1727</v>
      </c>
      <c r="B1739" s="79">
        <v>2</v>
      </c>
      <c r="C1739" s="78">
        <v>34</v>
      </c>
      <c r="D1739" s="78">
        <f t="shared" si="390"/>
        <v>60</v>
      </c>
      <c r="E1739" s="79">
        <f t="shared" si="391"/>
        <v>60</v>
      </c>
      <c r="F1739" s="79">
        <v>4</v>
      </c>
      <c r="G1739" s="79">
        <f t="shared" si="392"/>
        <v>26</v>
      </c>
      <c r="H1739" s="79">
        <f t="shared" si="393"/>
        <v>26</v>
      </c>
      <c r="I1739" s="80">
        <v>954</v>
      </c>
      <c r="J1739" s="80">
        <f>'Fator aplicado no salr'!$I$33*I1739</f>
        <v>843.35890276221915</v>
      </c>
      <c r="K1739" s="79">
        <f t="shared" si="394"/>
        <v>26</v>
      </c>
      <c r="L1739" s="92">
        <f t="shared" si="395"/>
        <v>0.21981002877725925</v>
      </c>
      <c r="M1739" s="79">
        <f t="shared" si="396"/>
        <v>60</v>
      </c>
      <c r="N1739" s="79">
        <f>VLOOKUP(D1739,'IBGE 2014'!$A$9:$I$120,3,0)/VLOOKUP(C1739,'IBGE 2014'!$A$9:$I$120,3,0)</f>
        <v>0.87980249785610276</v>
      </c>
      <c r="O1739" s="79">
        <f>VLOOKUP(D1739,'IBGE 2014'!$A$9:$I$120,6,0)</f>
        <v>11.482229001501651</v>
      </c>
      <c r="P1739" s="80">
        <f t="shared" si="397"/>
        <v>24345.274970551029</v>
      </c>
      <c r="Q1739" s="80">
        <f t="shared" si="398"/>
        <v>69327.179999999993</v>
      </c>
      <c r="R1739" s="80">
        <f t="shared" si="399"/>
        <v>-44981.905029448964</v>
      </c>
      <c r="S1739" s="80">
        <f t="shared" si="400"/>
        <v>25</v>
      </c>
      <c r="T1739" s="80">
        <f t="shared" si="401"/>
        <v>0.23299863050389483</v>
      </c>
      <c r="U1739" s="80">
        <f>VLOOKUP(D1739,'IBGE 2014'!$A$9:$I$120,3,0)/VLOOKUP(C1739+1,'IBGE 2014'!$A$9:$I$120,3,0)</f>
        <v>0.88156029257512269</v>
      </c>
      <c r="V1739" s="80">
        <f t="shared" si="402"/>
        <v>25857.550353458137</v>
      </c>
      <c r="W1739" s="80">
        <f t="shared" si="403"/>
        <v>66660.75</v>
      </c>
      <c r="X1739" s="80">
        <f t="shared" si="404"/>
        <v>-40803.199646541863</v>
      </c>
      <c r="Y1739" s="120"/>
    </row>
    <row r="1740" spans="1:25">
      <c r="A1740" s="77">
        <v>1728</v>
      </c>
      <c r="B1740" s="79">
        <v>1</v>
      </c>
      <c r="C1740" s="78">
        <v>37</v>
      </c>
      <c r="D1740" s="78">
        <f t="shared" si="390"/>
        <v>65</v>
      </c>
      <c r="E1740" s="79">
        <f t="shared" si="391"/>
        <v>65</v>
      </c>
      <c r="F1740" s="79">
        <v>4</v>
      </c>
      <c r="G1740" s="79">
        <f t="shared" si="392"/>
        <v>31</v>
      </c>
      <c r="H1740" s="79">
        <f t="shared" si="393"/>
        <v>28</v>
      </c>
      <c r="I1740" s="80">
        <v>954</v>
      </c>
      <c r="J1740" s="80">
        <f>'Fator aplicado no salr'!$I$33*I1740</f>
        <v>843.35890276221915</v>
      </c>
      <c r="K1740" s="79">
        <f t="shared" si="394"/>
        <v>28</v>
      </c>
      <c r="L1740" s="92">
        <f t="shared" si="395"/>
        <v>0.19563014309118829</v>
      </c>
      <c r="M1740" s="79">
        <f t="shared" si="396"/>
        <v>65</v>
      </c>
      <c r="N1740" s="79">
        <f>VLOOKUP(D1740,'IBGE 2014'!$A$9:$I$120,3,0)/VLOOKUP(C1740,'IBGE 2014'!$A$9:$I$120,3,0)</f>
        <v>0.82938992235441167</v>
      </c>
      <c r="O1740" s="79">
        <f>VLOOKUP(D1740,'IBGE 2014'!$A$9:$I$120,6,0)</f>
        <v>10.361611814973374</v>
      </c>
      <c r="P1740" s="80">
        <f t="shared" si="397"/>
        <v>18432.219381297022</v>
      </c>
      <c r="Q1740" s="80">
        <f t="shared" si="398"/>
        <v>74660.039999999994</v>
      </c>
      <c r="R1740" s="80">
        <f t="shared" si="399"/>
        <v>-56227.820618702972</v>
      </c>
      <c r="S1740" s="80">
        <f t="shared" si="400"/>
        <v>27</v>
      </c>
      <c r="T1740" s="80">
        <f t="shared" si="401"/>
        <v>0.20736795167665964</v>
      </c>
      <c r="U1740" s="80">
        <f>VLOOKUP(D1740,'IBGE 2014'!$A$9:$I$120,3,0)/VLOOKUP(C1740+1,'IBGE 2014'!$A$9:$I$120,3,0)</f>
        <v>0.83126079529714858</v>
      </c>
      <c r="V1740" s="80">
        <f t="shared" si="402"/>
        <v>19582.225181134552</v>
      </c>
      <c r="W1740" s="80">
        <f t="shared" si="403"/>
        <v>71993.61</v>
      </c>
      <c r="X1740" s="80">
        <f t="shared" si="404"/>
        <v>-52411.384818865452</v>
      </c>
      <c r="Y1740" s="120"/>
    </row>
    <row r="1741" spans="1:25">
      <c r="A1741" s="77">
        <v>1729</v>
      </c>
      <c r="B1741" s="79">
        <v>2</v>
      </c>
      <c r="C1741" s="78">
        <v>39</v>
      </c>
      <c r="D1741" s="78">
        <f t="shared" si="390"/>
        <v>60</v>
      </c>
      <c r="E1741" s="79">
        <f t="shared" si="391"/>
        <v>60</v>
      </c>
      <c r="F1741" s="79">
        <v>4</v>
      </c>
      <c r="G1741" s="79">
        <f t="shared" si="392"/>
        <v>26</v>
      </c>
      <c r="H1741" s="79">
        <f t="shared" si="393"/>
        <v>21</v>
      </c>
      <c r="I1741" s="80">
        <v>954</v>
      </c>
      <c r="J1741" s="80">
        <f>'Fator aplicado no salr'!$I$33*I1741</f>
        <v>843.35890276221915</v>
      </c>
      <c r="K1741" s="79">
        <f t="shared" si="394"/>
        <v>21</v>
      </c>
      <c r="L1741" s="92">
        <f t="shared" si="395"/>
        <v>0.29415540272272056</v>
      </c>
      <c r="M1741" s="79">
        <f t="shared" si="396"/>
        <v>60</v>
      </c>
      <c r="N1741" s="79">
        <f>VLOOKUP(D1741,'IBGE 2014'!$A$9:$I$120,3,0)/VLOOKUP(C1741,'IBGE 2014'!$A$9:$I$120,3,0)</f>
        <v>0.88939133636457135</v>
      </c>
      <c r="O1741" s="79">
        <f>VLOOKUP(D1741,'IBGE 2014'!$A$9:$I$120,6,0)</f>
        <v>11.482229001501651</v>
      </c>
      <c r="P1741" s="80">
        <f t="shared" si="397"/>
        <v>32934.548525309947</v>
      </c>
      <c r="Q1741" s="80">
        <f t="shared" si="398"/>
        <v>55995.03</v>
      </c>
      <c r="R1741" s="80">
        <f t="shared" si="399"/>
        <v>-23060.481474690052</v>
      </c>
      <c r="S1741" s="80">
        <f t="shared" si="400"/>
        <v>20</v>
      </c>
      <c r="T1741" s="80">
        <f t="shared" si="401"/>
        <v>0.31180472688608379</v>
      </c>
      <c r="U1741" s="80">
        <f>VLOOKUP(D1741,'IBGE 2014'!$A$9:$I$120,3,0)/VLOOKUP(C1741+1,'IBGE 2014'!$A$9:$I$120,3,0)</f>
        <v>0.89162310837551761</v>
      </c>
      <c r="V1741" s="80">
        <f t="shared" si="402"/>
        <v>34998.223535726785</v>
      </c>
      <c r="W1741" s="80">
        <f t="shared" si="403"/>
        <v>53328.6</v>
      </c>
      <c r="X1741" s="80">
        <f t="shared" si="404"/>
        <v>-18330.376464273213</v>
      </c>
      <c r="Y1741" s="120"/>
    </row>
    <row r="1742" spans="1:25">
      <c r="A1742" s="77">
        <v>1730</v>
      </c>
      <c r="B1742" s="79">
        <v>1</v>
      </c>
      <c r="C1742" s="78">
        <v>41</v>
      </c>
      <c r="D1742" s="78">
        <f t="shared" ref="D1742:D1805" si="405">IF(IF(C1742+G1742&gt;70,70,IF(C1742+G1742&lt;E1742,IF(B1742=1,IF(C1742+G1742&lt;60,60,C1742+G1742),IF(C1742+G1742&lt;55,55,C1742+G1742)),E1742))&lt;C1742,C1742,IF(C1742+G1742&gt;70,70,IF(C1742+G1742&lt;E1742,IF(B1742=1,IF(C1742+G1742&lt;60,60,C1742+G1742),IF(C1742+G1742&lt;55,55,C1742+G1742)),E1742)))</f>
        <v>70</v>
      </c>
      <c r="E1742" s="79">
        <f t="shared" ref="E1742:E1805" si="406">IF(B1742=1,65,60)</f>
        <v>65</v>
      </c>
      <c r="F1742" s="79">
        <v>4</v>
      </c>
      <c r="G1742" s="79">
        <f t="shared" ref="G1742:G1805" si="407">IF(B1742=1,IF(35-F1742&lt;=1,1,35-F1742),IF(30-F1742&lt;=1,1,30-F1742))</f>
        <v>31</v>
      </c>
      <c r="H1742" s="79">
        <f t="shared" ref="H1742:H1805" si="408">D1742-C1742</f>
        <v>29</v>
      </c>
      <c r="I1742" s="80">
        <v>954</v>
      </c>
      <c r="J1742" s="80">
        <f>'Fator aplicado no salr'!$I$33*I1742</f>
        <v>843.35890276221915</v>
      </c>
      <c r="K1742" s="79">
        <f t="shared" ref="K1742:K1805" si="409">H1742</f>
        <v>29</v>
      </c>
      <c r="L1742" s="92">
        <f t="shared" ref="L1742:L1805" si="410">(1/(1+$F$6))^K1742</f>
        <v>0.18455673876527198</v>
      </c>
      <c r="M1742" s="79">
        <f t="shared" ref="M1742:M1805" si="411">D1742</f>
        <v>70</v>
      </c>
      <c r="N1742" s="79">
        <f>VLOOKUP(D1742,'IBGE 2014'!$A$9:$I$120,3,0)/VLOOKUP(C1742,'IBGE 2014'!$A$9:$I$120,3,0)</f>
        <v>0.75960609083567521</v>
      </c>
      <c r="O1742" s="79">
        <f>VLOOKUP(D1742,'IBGE 2014'!$A$9:$I$120,6,0)</f>
        <v>9.1340168195096396</v>
      </c>
      <c r="P1742" s="80">
        <f t="shared" ref="P1742:P1805" si="412">J1742*L1742*N1742*O1742*13</f>
        <v>14038.992398577418</v>
      </c>
      <c r="Q1742" s="80">
        <f t="shared" ref="Q1742:Q1805" si="413">0.215*I1742*13*H1742+IF(J1742&gt;5839.45,0.11*(J1742-5839.45)*O1742*N1742*L1742*13,0)</f>
        <v>77326.47</v>
      </c>
      <c r="R1742" s="80">
        <f t="shared" ref="R1742:R1805" si="414">P1742-Q1742</f>
        <v>-63287.477601422579</v>
      </c>
      <c r="S1742" s="80">
        <f t="shared" ref="S1742:S1805" si="415">IF(K1742=0,0,K1742-1)</f>
        <v>28</v>
      </c>
      <c r="T1742" s="80">
        <f t="shared" ref="T1742:T1805" si="416">(1/(1+$F$6))^S1742</f>
        <v>0.19563014309118829</v>
      </c>
      <c r="U1742" s="80">
        <f>VLOOKUP(D1742,'IBGE 2014'!$A$9:$I$120,3,0)/VLOOKUP(C1742+1,'IBGE 2014'!$A$9:$I$120,3,0)</f>
        <v>0.76175627933743351</v>
      </c>
      <c r="V1742" s="80">
        <f t="shared" ref="V1742:V1805" si="417">J1742*T1742*U1742*13*O1742</f>
        <v>14923.45597127439</v>
      </c>
      <c r="W1742" s="80">
        <f t="shared" ref="W1742:W1805" si="418">0.215*I1742*13*S1742+IF(J1742&gt;5839.45,0.11*(J1742-5839.45)*O1742*U1742*T1742*13,0)</f>
        <v>74660.039999999994</v>
      </c>
      <c r="X1742" s="80">
        <f t="shared" ref="X1742:X1805" si="419">V1742-W1742</f>
        <v>-59736.5840287256</v>
      </c>
      <c r="Y1742" s="120"/>
    </row>
    <row r="1743" spans="1:25">
      <c r="A1743" s="77">
        <v>1731</v>
      </c>
      <c r="B1743" s="79">
        <v>1</v>
      </c>
      <c r="C1743" s="78">
        <v>38</v>
      </c>
      <c r="D1743" s="78">
        <f t="shared" si="405"/>
        <v>65</v>
      </c>
      <c r="E1743" s="79">
        <f t="shared" si="406"/>
        <v>65</v>
      </c>
      <c r="F1743" s="79">
        <v>4</v>
      </c>
      <c r="G1743" s="79">
        <f t="shared" si="407"/>
        <v>31</v>
      </c>
      <c r="H1743" s="79">
        <f t="shared" si="408"/>
        <v>27</v>
      </c>
      <c r="I1743" s="80">
        <v>954</v>
      </c>
      <c r="J1743" s="80">
        <f>'Fator aplicado no salr'!$I$33*I1743</f>
        <v>843.35890276221915</v>
      </c>
      <c r="K1743" s="79">
        <f t="shared" si="409"/>
        <v>27</v>
      </c>
      <c r="L1743" s="92">
        <f t="shared" si="410"/>
        <v>0.20736795167665964</v>
      </c>
      <c r="M1743" s="79">
        <f t="shared" si="411"/>
        <v>65</v>
      </c>
      <c r="N1743" s="79">
        <f>VLOOKUP(D1743,'IBGE 2014'!$A$9:$I$120,3,0)/VLOOKUP(C1743,'IBGE 2014'!$A$9:$I$120,3,0)</f>
        <v>0.83126079529714858</v>
      </c>
      <c r="O1743" s="79">
        <f>VLOOKUP(D1743,'IBGE 2014'!$A$9:$I$120,6,0)</f>
        <v>10.361611814973374</v>
      </c>
      <c r="P1743" s="80">
        <f t="shared" si="412"/>
        <v>19582.225181134556</v>
      </c>
      <c r="Q1743" s="80">
        <f t="shared" si="413"/>
        <v>71993.61</v>
      </c>
      <c r="R1743" s="80">
        <f t="shared" si="414"/>
        <v>-52411.384818865445</v>
      </c>
      <c r="S1743" s="80">
        <f t="shared" si="415"/>
        <v>26</v>
      </c>
      <c r="T1743" s="80">
        <f t="shared" si="416"/>
        <v>0.21981002877725925</v>
      </c>
      <c r="U1743" s="80">
        <f>VLOOKUP(D1743,'IBGE 2014'!$A$9:$I$120,3,0)/VLOOKUP(C1743+1,'IBGE 2014'!$A$9:$I$120,3,0)</f>
        <v>0.83323375827918489</v>
      </c>
      <c r="V1743" s="80">
        <f t="shared" si="417"/>
        <v>20806.424946279589</v>
      </c>
      <c r="W1743" s="80">
        <f t="shared" si="418"/>
        <v>69327.179999999993</v>
      </c>
      <c r="X1743" s="80">
        <f t="shared" si="419"/>
        <v>-48520.755053720408</v>
      </c>
      <c r="Y1743" s="120"/>
    </row>
    <row r="1744" spans="1:25">
      <c r="A1744" s="77">
        <v>1732</v>
      </c>
      <c r="B1744" s="79">
        <v>1</v>
      </c>
      <c r="C1744" s="78">
        <v>41</v>
      </c>
      <c r="D1744" s="78">
        <f t="shared" si="405"/>
        <v>70</v>
      </c>
      <c r="E1744" s="79">
        <f t="shared" si="406"/>
        <v>65</v>
      </c>
      <c r="F1744" s="79">
        <v>4</v>
      </c>
      <c r="G1744" s="79">
        <f t="shared" si="407"/>
        <v>31</v>
      </c>
      <c r="H1744" s="79">
        <f t="shared" si="408"/>
        <v>29</v>
      </c>
      <c r="I1744" s="80">
        <v>1192.5</v>
      </c>
      <c r="J1744" s="80">
        <f>'Fator aplicado no salr'!$I$33*I1744</f>
        <v>1054.1986284527738</v>
      </c>
      <c r="K1744" s="79">
        <f t="shared" si="409"/>
        <v>29</v>
      </c>
      <c r="L1744" s="92">
        <f t="shared" si="410"/>
        <v>0.18455673876527198</v>
      </c>
      <c r="M1744" s="79">
        <f t="shared" si="411"/>
        <v>70</v>
      </c>
      <c r="N1744" s="79">
        <f>VLOOKUP(D1744,'IBGE 2014'!$A$9:$I$120,3,0)/VLOOKUP(C1744,'IBGE 2014'!$A$9:$I$120,3,0)</f>
        <v>0.75960609083567521</v>
      </c>
      <c r="O1744" s="79">
        <f>VLOOKUP(D1744,'IBGE 2014'!$A$9:$I$120,6,0)</f>
        <v>9.1340168195096396</v>
      </c>
      <c r="P1744" s="80">
        <f t="shared" si="412"/>
        <v>17548.740498221767</v>
      </c>
      <c r="Q1744" s="80">
        <f t="shared" si="413"/>
        <v>96658.087499999994</v>
      </c>
      <c r="R1744" s="80">
        <f t="shared" si="414"/>
        <v>-79109.347001778224</v>
      </c>
      <c r="S1744" s="80">
        <f t="shared" si="415"/>
        <v>28</v>
      </c>
      <c r="T1744" s="80">
        <f t="shared" si="416"/>
        <v>0.19563014309118829</v>
      </c>
      <c r="U1744" s="80">
        <f>VLOOKUP(D1744,'IBGE 2014'!$A$9:$I$120,3,0)/VLOOKUP(C1744+1,'IBGE 2014'!$A$9:$I$120,3,0)</f>
        <v>0.76175627933743351</v>
      </c>
      <c r="V1744" s="80">
        <f t="shared" si="417"/>
        <v>18654.319964092985</v>
      </c>
      <c r="W1744" s="80">
        <f t="shared" si="418"/>
        <v>93325.05</v>
      </c>
      <c r="X1744" s="80">
        <f t="shared" si="419"/>
        <v>-74670.730035907021</v>
      </c>
      <c r="Y1744" s="120"/>
    </row>
    <row r="1745" spans="1:25">
      <c r="A1745" s="77">
        <v>1733</v>
      </c>
      <c r="B1745" s="79">
        <v>1</v>
      </c>
      <c r="C1745" s="78">
        <v>37</v>
      </c>
      <c r="D1745" s="78">
        <f t="shared" si="405"/>
        <v>65</v>
      </c>
      <c r="E1745" s="79">
        <f t="shared" si="406"/>
        <v>65</v>
      </c>
      <c r="F1745" s="79">
        <v>4</v>
      </c>
      <c r="G1745" s="79">
        <f t="shared" si="407"/>
        <v>31</v>
      </c>
      <c r="H1745" s="79">
        <f t="shared" si="408"/>
        <v>28</v>
      </c>
      <c r="I1745" s="80">
        <v>1192.5</v>
      </c>
      <c r="J1745" s="80">
        <f>'Fator aplicado no salr'!$I$33*I1745</f>
        <v>1054.1986284527738</v>
      </c>
      <c r="K1745" s="79">
        <f t="shared" si="409"/>
        <v>28</v>
      </c>
      <c r="L1745" s="92">
        <f t="shared" si="410"/>
        <v>0.19563014309118829</v>
      </c>
      <c r="M1745" s="79">
        <f t="shared" si="411"/>
        <v>65</v>
      </c>
      <c r="N1745" s="79">
        <f>VLOOKUP(D1745,'IBGE 2014'!$A$9:$I$120,3,0)/VLOOKUP(C1745,'IBGE 2014'!$A$9:$I$120,3,0)</f>
        <v>0.82938992235441167</v>
      </c>
      <c r="O1745" s="79">
        <f>VLOOKUP(D1745,'IBGE 2014'!$A$9:$I$120,6,0)</f>
        <v>10.361611814973374</v>
      </c>
      <c r="P1745" s="80">
        <f t="shared" si="412"/>
        <v>23040.274226621274</v>
      </c>
      <c r="Q1745" s="80">
        <f t="shared" si="413"/>
        <v>93325.05</v>
      </c>
      <c r="R1745" s="80">
        <f t="shared" si="414"/>
        <v>-70284.775773378729</v>
      </c>
      <c r="S1745" s="80">
        <f t="shared" si="415"/>
        <v>27</v>
      </c>
      <c r="T1745" s="80">
        <f t="shared" si="416"/>
        <v>0.20736795167665964</v>
      </c>
      <c r="U1745" s="80">
        <f>VLOOKUP(D1745,'IBGE 2014'!$A$9:$I$120,3,0)/VLOOKUP(C1745+1,'IBGE 2014'!$A$9:$I$120,3,0)</f>
        <v>0.83126079529714858</v>
      </c>
      <c r="V1745" s="80">
        <f t="shared" si="417"/>
        <v>24477.781476418186</v>
      </c>
      <c r="W1745" s="80">
        <f t="shared" si="418"/>
        <v>89992.012499999997</v>
      </c>
      <c r="X1745" s="80">
        <f t="shared" si="419"/>
        <v>-65514.231023581815</v>
      </c>
      <c r="Y1745" s="120"/>
    </row>
    <row r="1746" spans="1:25">
      <c r="A1746" s="77">
        <v>1734</v>
      </c>
      <c r="B1746" s="79">
        <v>1</v>
      </c>
      <c r="C1746" s="78">
        <v>41</v>
      </c>
      <c r="D1746" s="78">
        <f t="shared" si="405"/>
        <v>70</v>
      </c>
      <c r="E1746" s="79">
        <f t="shared" si="406"/>
        <v>65</v>
      </c>
      <c r="F1746" s="79">
        <v>4</v>
      </c>
      <c r="G1746" s="79">
        <f t="shared" si="407"/>
        <v>31</v>
      </c>
      <c r="H1746" s="79">
        <f t="shared" si="408"/>
        <v>29</v>
      </c>
      <c r="I1746" s="80">
        <v>1192.5</v>
      </c>
      <c r="J1746" s="80">
        <f>'Fator aplicado no salr'!$I$33*I1746</f>
        <v>1054.1986284527738</v>
      </c>
      <c r="K1746" s="79">
        <f t="shared" si="409"/>
        <v>29</v>
      </c>
      <c r="L1746" s="92">
        <f t="shared" si="410"/>
        <v>0.18455673876527198</v>
      </c>
      <c r="M1746" s="79">
        <f t="shared" si="411"/>
        <v>70</v>
      </c>
      <c r="N1746" s="79">
        <f>VLOOKUP(D1746,'IBGE 2014'!$A$9:$I$120,3,0)/VLOOKUP(C1746,'IBGE 2014'!$A$9:$I$120,3,0)</f>
        <v>0.75960609083567521</v>
      </c>
      <c r="O1746" s="79">
        <f>VLOOKUP(D1746,'IBGE 2014'!$A$9:$I$120,6,0)</f>
        <v>9.1340168195096396</v>
      </c>
      <c r="P1746" s="80">
        <f t="shared" si="412"/>
        <v>17548.740498221767</v>
      </c>
      <c r="Q1746" s="80">
        <f t="shared" si="413"/>
        <v>96658.087499999994</v>
      </c>
      <c r="R1746" s="80">
        <f t="shared" si="414"/>
        <v>-79109.347001778224</v>
      </c>
      <c r="S1746" s="80">
        <f t="shared" si="415"/>
        <v>28</v>
      </c>
      <c r="T1746" s="80">
        <f t="shared" si="416"/>
        <v>0.19563014309118829</v>
      </c>
      <c r="U1746" s="80">
        <f>VLOOKUP(D1746,'IBGE 2014'!$A$9:$I$120,3,0)/VLOOKUP(C1746+1,'IBGE 2014'!$A$9:$I$120,3,0)</f>
        <v>0.76175627933743351</v>
      </c>
      <c r="V1746" s="80">
        <f t="shared" si="417"/>
        <v>18654.319964092985</v>
      </c>
      <c r="W1746" s="80">
        <f t="shared" si="418"/>
        <v>93325.05</v>
      </c>
      <c r="X1746" s="80">
        <f t="shared" si="419"/>
        <v>-74670.730035907021</v>
      </c>
      <c r="Y1746" s="120"/>
    </row>
    <row r="1747" spans="1:25">
      <c r="A1747" s="77">
        <v>1735</v>
      </c>
      <c r="B1747" s="79">
        <v>1</v>
      </c>
      <c r="C1747" s="78">
        <v>35</v>
      </c>
      <c r="D1747" s="78">
        <f t="shared" si="405"/>
        <v>65</v>
      </c>
      <c r="E1747" s="79">
        <f t="shared" si="406"/>
        <v>65</v>
      </c>
      <c r="F1747" s="79">
        <v>4</v>
      </c>
      <c r="G1747" s="79">
        <f t="shared" si="407"/>
        <v>31</v>
      </c>
      <c r="H1747" s="79">
        <f t="shared" si="408"/>
        <v>30</v>
      </c>
      <c r="I1747" s="80">
        <v>1192.5</v>
      </c>
      <c r="J1747" s="80">
        <f>'Fator aplicado no salr'!$I$33*I1747</f>
        <v>1054.1986284527738</v>
      </c>
      <c r="K1747" s="79">
        <f t="shared" si="409"/>
        <v>30</v>
      </c>
      <c r="L1747" s="92">
        <f t="shared" si="410"/>
        <v>0.1741101309106339</v>
      </c>
      <c r="M1747" s="79">
        <f t="shared" si="411"/>
        <v>65</v>
      </c>
      <c r="N1747" s="79">
        <f>VLOOKUP(D1747,'IBGE 2014'!$A$9:$I$120,3,0)/VLOOKUP(C1747,'IBGE 2014'!$A$9:$I$120,3,0)</f>
        <v>0.82589717900171766</v>
      </c>
      <c r="O1747" s="79">
        <f>VLOOKUP(D1747,'IBGE 2014'!$A$9:$I$120,6,0)</f>
        <v>10.361611814973374</v>
      </c>
      <c r="P1747" s="80">
        <f t="shared" si="412"/>
        <v>20419.407765314463</v>
      </c>
      <c r="Q1747" s="80">
        <f t="shared" si="413"/>
        <v>99991.125</v>
      </c>
      <c r="R1747" s="80">
        <f t="shared" si="414"/>
        <v>-79571.717234685537</v>
      </c>
      <c r="S1747" s="80">
        <f t="shared" si="415"/>
        <v>29</v>
      </c>
      <c r="T1747" s="80">
        <f t="shared" si="416"/>
        <v>0.18455673876527198</v>
      </c>
      <c r="U1747" s="80">
        <f>VLOOKUP(D1747,'IBGE 2014'!$A$9:$I$120,3,0)/VLOOKUP(C1747+1,'IBGE 2014'!$A$9:$I$120,3,0)</f>
        <v>0.82760631522705153</v>
      </c>
      <c r="V1747" s="80">
        <f t="shared" si="417"/>
        <v>21689.364153790782</v>
      </c>
      <c r="W1747" s="80">
        <f t="shared" si="418"/>
        <v>96658.087499999994</v>
      </c>
      <c r="X1747" s="80">
        <f t="shared" si="419"/>
        <v>-74968.723346209212</v>
      </c>
      <c r="Y1747" s="120"/>
    </row>
    <row r="1748" spans="1:25">
      <c r="A1748" s="77">
        <v>1736</v>
      </c>
      <c r="B1748" s="79">
        <v>1</v>
      </c>
      <c r="C1748" s="78">
        <v>35</v>
      </c>
      <c r="D1748" s="78">
        <f t="shared" si="405"/>
        <v>65</v>
      </c>
      <c r="E1748" s="79">
        <f t="shared" si="406"/>
        <v>65</v>
      </c>
      <c r="F1748" s="79">
        <v>4</v>
      </c>
      <c r="G1748" s="79">
        <f t="shared" si="407"/>
        <v>31</v>
      </c>
      <c r="H1748" s="79">
        <f t="shared" si="408"/>
        <v>30</v>
      </c>
      <c r="I1748" s="80">
        <v>1192.5</v>
      </c>
      <c r="J1748" s="80">
        <f>'Fator aplicado no salr'!$I$33*I1748</f>
        <v>1054.1986284527738</v>
      </c>
      <c r="K1748" s="79">
        <f t="shared" si="409"/>
        <v>30</v>
      </c>
      <c r="L1748" s="92">
        <f t="shared" si="410"/>
        <v>0.1741101309106339</v>
      </c>
      <c r="M1748" s="79">
        <f t="shared" si="411"/>
        <v>65</v>
      </c>
      <c r="N1748" s="79">
        <f>VLOOKUP(D1748,'IBGE 2014'!$A$9:$I$120,3,0)/VLOOKUP(C1748,'IBGE 2014'!$A$9:$I$120,3,0)</f>
        <v>0.82589717900171766</v>
      </c>
      <c r="O1748" s="79">
        <f>VLOOKUP(D1748,'IBGE 2014'!$A$9:$I$120,6,0)</f>
        <v>10.361611814973374</v>
      </c>
      <c r="P1748" s="80">
        <f t="shared" si="412"/>
        <v>20419.407765314463</v>
      </c>
      <c r="Q1748" s="80">
        <f t="shared" si="413"/>
        <v>99991.125</v>
      </c>
      <c r="R1748" s="80">
        <f t="shared" si="414"/>
        <v>-79571.717234685537</v>
      </c>
      <c r="S1748" s="80">
        <f t="shared" si="415"/>
        <v>29</v>
      </c>
      <c r="T1748" s="80">
        <f t="shared" si="416"/>
        <v>0.18455673876527198</v>
      </c>
      <c r="U1748" s="80">
        <f>VLOOKUP(D1748,'IBGE 2014'!$A$9:$I$120,3,0)/VLOOKUP(C1748+1,'IBGE 2014'!$A$9:$I$120,3,0)</f>
        <v>0.82760631522705153</v>
      </c>
      <c r="V1748" s="80">
        <f t="shared" si="417"/>
        <v>21689.364153790782</v>
      </c>
      <c r="W1748" s="80">
        <f t="shared" si="418"/>
        <v>96658.087499999994</v>
      </c>
      <c r="X1748" s="80">
        <f t="shared" si="419"/>
        <v>-74968.723346209212</v>
      </c>
      <c r="Y1748" s="120"/>
    </row>
    <row r="1749" spans="1:25">
      <c r="A1749" s="77">
        <v>1737</v>
      </c>
      <c r="B1749" s="79">
        <v>1</v>
      </c>
      <c r="C1749" s="78">
        <v>40</v>
      </c>
      <c r="D1749" s="78">
        <f t="shared" si="405"/>
        <v>70</v>
      </c>
      <c r="E1749" s="79">
        <f t="shared" si="406"/>
        <v>65</v>
      </c>
      <c r="F1749" s="79">
        <v>4</v>
      </c>
      <c r="G1749" s="79">
        <f t="shared" si="407"/>
        <v>31</v>
      </c>
      <c r="H1749" s="79">
        <f t="shared" si="408"/>
        <v>30</v>
      </c>
      <c r="I1749" s="80">
        <v>954</v>
      </c>
      <c r="J1749" s="80">
        <f>'Fator aplicado no salr'!$I$33*I1749</f>
        <v>843.35890276221915</v>
      </c>
      <c r="K1749" s="79">
        <f t="shared" si="409"/>
        <v>30</v>
      </c>
      <c r="L1749" s="92">
        <f t="shared" si="410"/>
        <v>0.1741101309106339</v>
      </c>
      <c r="M1749" s="79">
        <f t="shared" si="411"/>
        <v>70</v>
      </c>
      <c r="N1749" s="79">
        <f>VLOOKUP(D1749,'IBGE 2014'!$A$9:$I$120,3,0)/VLOOKUP(C1749,'IBGE 2014'!$A$9:$I$120,3,0)</f>
        <v>0.75759036190997542</v>
      </c>
      <c r="O1749" s="79">
        <f>VLOOKUP(D1749,'IBGE 2014'!$A$9:$I$120,6,0)</f>
        <v>9.1340168195096396</v>
      </c>
      <c r="P1749" s="80">
        <f t="shared" si="412"/>
        <v>13209.186624794347</v>
      </c>
      <c r="Q1749" s="80">
        <f t="shared" si="413"/>
        <v>79992.899999999994</v>
      </c>
      <c r="R1749" s="80">
        <f t="shared" si="414"/>
        <v>-66783.71337520564</v>
      </c>
      <c r="S1749" s="80">
        <f t="shared" si="415"/>
        <v>29</v>
      </c>
      <c r="T1749" s="80">
        <f t="shared" si="416"/>
        <v>0.18455673876527198</v>
      </c>
      <c r="U1749" s="80">
        <f>VLOOKUP(D1749,'IBGE 2014'!$A$9:$I$120,3,0)/VLOOKUP(C1749+1,'IBGE 2014'!$A$9:$I$120,3,0)</f>
        <v>0.75960609083567521</v>
      </c>
      <c r="V1749" s="80">
        <f t="shared" si="417"/>
        <v>14038.992398577418</v>
      </c>
      <c r="W1749" s="80">
        <f t="shared" si="418"/>
        <v>77326.47</v>
      </c>
      <c r="X1749" s="80">
        <f t="shared" si="419"/>
        <v>-63287.477601422579</v>
      </c>
      <c r="Y1749" s="120"/>
    </row>
    <row r="1750" spans="1:25">
      <c r="A1750" s="77">
        <v>1738</v>
      </c>
      <c r="B1750" s="79">
        <v>1</v>
      </c>
      <c r="C1750" s="78">
        <v>40</v>
      </c>
      <c r="D1750" s="78">
        <f t="shared" si="405"/>
        <v>70</v>
      </c>
      <c r="E1750" s="79">
        <f t="shared" si="406"/>
        <v>65</v>
      </c>
      <c r="F1750" s="79">
        <v>4</v>
      </c>
      <c r="G1750" s="79">
        <f t="shared" si="407"/>
        <v>31</v>
      </c>
      <c r="H1750" s="79">
        <f t="shared" si="408"/>
        <v>30</v>
      </c>
      <c r="I1750" s="80">
        <v>2142.62</v>
      </c>
      <c r="J1750" s="80">
        <f>'Fator aplicado no salr'!$I$33*I1750</f>
        <v>1894.1275180674904</v>
      </c>
      <c r="K1750" s="79">
        <f t="shared" si="409"/>
        <v>30</v>
      </c>
      <c r="L1750" s="92">
        <f t="shared" si="410"/>
        <v>0.1741101309106339</v>
      </c>
      <c r="M1750" s="79">
        <f t="shared" si="411"/>
        <v>70</v>
      </c>
      <c r="N1750" s="79">
        <f>VLOOKUP(D1750,'IBGE 2014'!$A$9:$I$120,3,0)/VLOOKUP(C1750,'IBGE 2014'!$A$9:$I$120,3,0)</f>
        <v>0.75759036190997542</v>
      </c>
      <c r="O1750" s="79">
        <f>VLOOKUP(D1750,'IBGE 2014'!$A$9:$I$120,6,0)</f>
        <v>9.1340168195096396</v>
      </c>
      <c r="P1750" s="80">
        <f t="shared" si="412"/>
        <v>29666.947008403426</v>
      </c>
      <c r="Q1750" s="80">
        <f t="shared" si="413"/>
        <v>179658.68700000001</v>
      </c>
      <c r="R1750" s="80">
        <f t="shared" si="414"/>
        <v>-149991.73999159658</v>
      </c>
      <c r="S1750" s="80">
        <f t="shared" si="415"/>
        <v>29</v>
      </c>
      <c r="T1750" s="80">
        <f t="shared" si="416"/>
        <v>0.18455673876527198</v>
      </c>
      <c r="U1750" s="80">
        <f>VLOOKUP(D1750,'IBGE 2014'!$A$9:$I$120,3,0)/VLOOKUP(C1750+1,'IBGE 2014'!$A$9:$I$120,3,0)</f>
        <v>0.75960609083567521</v>
      </c>
      <c r="V1750" s="80">
        <f t="shared" si="417"/>
        <v>31530.635108008322</v>
      </c>
      <c r="W1750" s="80">
        <f t="shared" si="418"/>
        <v>173670.06410000002</v>
      </c>
      <c r="X1750" s="80">
        <f t="shared" si="419"/>
        <v>-142139.42899199171</v>
      </c>
      <c r="Y1750" s="120"/>
    </row>
    <row r="1751" spans="1:25">
      <c r="A1751" s="77">
        <v>1739</v>
      </c>
      <c r="B1751" s="79">
        <v>1</v>
      </c>
      <c r="C1751" s="78">
        <v>51</v>
      </c>
      <c r="D1751" s="78">
        <f t="shared" si="405"/>
        <v>70</v>
      </c>
      <c r="E1751" s="79">
        <f t="shared" si="406"/>
        <v>65</v>
      </c>
      <c r="F1751" s="79">
        <v>4</v>
      </c>
      <c r="G1751" s="79">
        <f t="shared" si="407"/>
        <v>31</v>
      </c>
      <c r="H1751" s="79">
        <f t="shared" si="408"/>
        <v>19</v>
      </c>
      <c r="I1751" s="80">
        <v>3165.18</v>
      </c>
      <c r="J1751" s="80">
        <f>'Fator aplicado no salr'!$I$33*I1751</f>
        <v>2798.0951067556821</v>
      </c>
      <c r="K1751" s="79">
        <f t="shared" si="409"/>
        <v>19</v>
      </c>
      <c r="L1751" s="92">
        <f t="shared" si="410"/>
        <v>0.33051301049924886</v>
      </c>
      <c r="M1751" s="79">
        <f t="shared" si="411"/>
        <v>70</v>
      </c>
      <c r="N1751" s="79">
        <f>VLOOKUP(D1751,'IBGE 2014'!$A$9:$I$120,3,0)/VLOOKUP(C1751,'IBGE 2014'!$A$9:$I$120,3,0)</f>
        <v>0.79070302512191992</v>
      </c>
      <c r="O1751" s="79">
        <f>VLOOKUP(D1751,'IBGE 2014'!$A$9:$I$120,6,0)</f>
        <v>9.1340168195096396</v>
      </c>
      <c r="P1751" s="80">
        <f t="shared" si="412"/>
        <v>86829.958132432686</v>
      </c>
      <c r="Q1751" s="80">
        <f t="shared" si="413"/>
        <v>168086.88389999999</v>
      </c>
      <c r="R1751" s="80">
        <f t="shared" si="414"/>
        <v>-81256.9257675673</v>
      </c>
      <c r="S1751" s="80">
        <f t="shared" si="415"/>
        <v>18</v>
      </c>
      <c r="T1751" s="80">
        <f t="shared" si="416"/>
        <v>0.35034379112920383</v>
      </c>
      <c r="U1751" s="80">
        <f>VLOOKUP(D1751,'IBGE 2014'!$A$9:$I$120,3,0)/VLOOKUP(C1751+1,'IBGE 2014'!$A$9:$I$120,3,0)</f>
        <v>0.7953795781575006</v>
      </c>
      <c r="V1751" s="80">
        <f t="shared" si="417"/>
        <v>92584.117770092475</v>
      </c>
      <c r="W1751" s="80">
        <f t="shared" si="418"/>
        <v>159240.2058</v>
      </c>
      <c r="X1751" s="80">
        <f t="shared" si="419"/>
        <v>-66656.088029907522</v>
      </c>
      <c r="Y1751" s="120"/>
    </row>
    <row r="1752" spans="1:25">
      <c r="A1752" s="77">
        <v>1740</v>
      </c>
      <c r="B1752" s="79">
        <v>1</v>
      </c>
      <c r="C1752" s="78">
        <v>51</v>
      </c>
      <c r="D1752" s="78">
        <f t="shared" si="405"/>
        <v>70</v>
      </c>
      <c r="E1752" s="79">
        <f t="shared" si="406"/>
        <v>65</v>
      </c>
      <c r="F1752" s="79">
        <v>4</v>
      </c>
      <c r="G1752" s="79">
        <f t="shared" si="407"/>
        <v>31</v>
      </c>
      <c r="H1752" s="79">
        <f t="shared" si="408"/>
        <v>19</v>
      </c>
      <c r="I1752" s="80">
        <v>3165.18</v>
      </c>
      <c r="J1752" s="80">
        <f>'Fator aplicado no salr'!$I$33*I1752</f>
        <v>2798.0951067556821</v>
      </c>
      <c r="K1752" s="79">
        <f t="shared" si="409"/>
        <v>19</v>
      </c>
      <c r="L1752" s="92">
        <f t="shared" si="410"/>
        <v>0.33051301049924886</v>
      </c>
      <c r="M1752" s="79">
        <f t="shared" si="411"/>
        <v>70</v>
      </c>
      <c r="N1752" s="79">
        <f>VLOOKUP(D1752,'IBGE 2014'!$A$9:$I$120,3,0)/VLOOKUP(C1752,'IBGE 2014'!$A$9:$I$120,3,0)</f>
        <v>0.79070302512191992</v>
      </c>
      <c r="O1752" s="79">
        <f>VLOOKUP(D1752,'IBGE 2014'!$A$9:$I$120,6,0)</f>
        <v>9.1340168195096396</v>
      </c>
      <c r="P1752" s="80">
        <f t="shared" si="412"/>
        <v>86829.958132432686</v>
      </c>
      <c r="Q1752" s="80">
        <f t="shared" si="413"/>
        <v>168086.88389999999</v>
      </c>
      <c r="R1752" s="80">
        <f t="shared" si="414"/>
        <v>-81256.9257675673</v>
      </c>
      <c r="S1752" s="80">
        <f t="shared" si="415"/>
        <v>18</v>
      </c>
      <c r="T1752" s="80">
        <f t="shared" si="416"/>
        <v>0.35034379112920383</v>
      </c>
      <c r="U1752" s="80">
        <f>VLOOKUP(D1752,'IBGE 2014'!$A$9:$I$120,3,0)/VLOOKUP(C1752+1,'IBGE 2014'!$A$9:$I$120,3,0)</f>
        <v>0.7953795781575006</v>
      </c>
      <c r="V1752" s="80">
        <f t="shared" si="417"/>
        <v>92584.117770092475</v>
      </c>
      <c r="W1752" s="80">
        <f t="shared" si="418"/>
        <v>159240.2058</v>
      </c>
      <c r="X1752" s="80">
        <f t="shared" si="419"/>
        <v>-66656.088029907522</v>
      </c>
      <c r="Y1752" s="120"/>
    </row>
    <row r="1753" spans="1:25">
      <c r="A1753" s="77">
        <v>1741</v>
      </c>
      <c r="B1753" s="79">
        <v>1</v>
      </c>
      <c r="C1753" s="78">
        <v>39</v>
      </c>
      <c r="D1753" s="78">
        <f t="shared" si="405"/>
        <v>65</v>
      </c>
      <c r="E1753" s="79">
        <f t="shared" si="406"/>
        <v>65</v>
      </c>
      <c r="F1753" s="79">
        <v>4</v>
      </c>
      <c r="G1753" s="79">
        <f t="shared" si="407"/>
        <v>31</v>
      </c>
      <c r="H1753" s="79">
        <f t="shared" si="408"/>
        <v>26</v>
      </c>
      <c r="I1753" s="80">
        <v>3165.18</v>
      </c>
      <c r="J1753" s="80">
        <f>'Fator aplicado no salr'!$I$33*I1753</f>
        <v>2798.0951067556821</v>
      </c>
      <c r="K1753" s="79">
        <f t="shared" si="409"/>
        <v>26</v>
      </c>
      <c r="L1753" s="92">
        <f t="shared" si="410"/>
        <v>0.21981002877725925</v>
      </c>
      <c r="M1753" s="79">
        <f t="shared" si="411"/>
        <v>65</v>
      </c>
      <c r="N1753" s="79">
        <f>VLOOKUP(D1753,'IBGE 2014'!$A$9:$I$120,3,0)/VLOOKUP(C1753,'IBGE 2014'!$A$9:$I$120,3,0)</f>
        <v>0.83323375827918489</v>
      </c>
      <c r="O1753" s="79">
        <f>VLOOKUP(D1753,'IBGE 2014'!$A$9:$I$120,6,0)</f>
        <v>10.361611814973374</v>
      </c>
      <c r="P1753" s="80">
        <f t="shared" si="412"/>
        <v>69031.530515162711</v>
      </c>
      <c r="Q1753" s="80">
        <f t="shared" si="413"/>
        <v>230013.63059999997</v>
      </c>
      <c r="R1753" s="80">
        <f t="shared" si="414"/>
        <v>-160982.10008483726</v>
      </c>
      <c r="S1753" s="80">
        <f t="shared" si="415"/>
        <v>25</v>
      </c>
      <c r="T1753" s="80">
        <f t="shared" si="416"/>
        <v>0.23299863050389483</v>
      </c>
      <c r="U1753" s="80">
        <f>VLOOKUP(D1753,'IBGE 2014'!$A$9:$I$120,3,0)/VLOOKUP(C1753+1,'IBGE 2014'!$A$9:$I$120,3,0)</f>
        <v>0.83532461266945157</v>
      </c>
      <c r="V1753" s="80">
        <f t="shared" si="417"/>
        <v>73357.038251984763</v>
      </c>
      <c r="W1753" s="80">
        <f t="shared" si="418"/>
        <v>221166.95249999998</v>
      </c>
      <c r="X1753" s="80">
        <f t="shared" si="419"/>
        <v>-147809.91424801521</v>
      </c>
      <c r="Y1753" s="120"/>
    </row>
    <row r="1754" spans="1:25">
      <c r="A1754" s="77">
        <v>1742</v>
      </c>
      <c r="B1754" s="79">
        <v>1</v>
      </c>
      <c r="C1754" s="78">
        <v>31</v>
      </c>
      <c r="D1754" s="78">
        <f t="shared" si="405"/>
        <v>62</v>
      </c>
      <c r="E1754" s="79">
        <f t="shared" si="406"/>
        <v>65</v>
      </c>
      <c r="F1754" s="79">
        <v>4</v>
      </c>
      <c r="G1754" s="79">
        <f t="shared" si="407"/>
        <v>31</v>
      </c>
      <c r="H1754" s="79">
        <f t="shared" si="408"/>
        <v>31</v>
      </c>
      <c r="I1754" s="80">
        <v>3165.18</v>
      </c>
      <c r="J1754" s="80">
        <f>'Fator aplicado no salr'!$I$33*I1754</f>
        <v>2798.0951067556821</v>
      </c>
      <c r="K1754" s="79">
        <f t="shared" si="409"/>
        <v>31</v>
      </c>
      <c r="L1754" s="92">
        <f t="shared" si="410"/>
        <v>0.16425484048173006</v>
      </c>
      <c r="M1754" s="79">
        <f t="shared" si="411"/>
        <v>62</v>
      </c>
      <c r="N1754" s="79">
        <f>VLOOKUP(D1754,'IBGE 2014'!$A$9:$I$120,3,0)/VLOOKUP(C1754,'IBGE 2014'!$A$9:$I$120,3,0)</f>
        <v>0.8548218170623384</v>
      </c>
      <c r="O1754" s="79">
        <f>VLOOKUP(D1754,'IBGE 2014'!$A$9:$I$120,6,0)</f>
        <v>11.049834511016218</v>
      </c>
      <c r="P1754" s="80">
        <f t="shared" si="412"/>
        <v>56435.889279624906</v>
      </c>
      <c r="Q1754" s="80">
        <f t="shared" si="413"/>
        <v>274247.02109999995</v>
      </c>
      <c r="R1754" s="80">
        <f t="shared" si="414"/>
        <v>-217811.13182037504</v>
      </c>
      <c r="S1754" s="80">
        <f t="shared" si="415"/>
        <v>30</v>
      </c>
      <c r="T1754" s="80">
        <f t="shared" si="416"/>
        <v>0.1741101309106339</v>
      </c>
      <c r="U1754" s="80">
        <f>VLOOKUP(D1754,'IBGE 2014'!$A$9:$I$120,3,0)/VLOOKUP(C1754+1,'IBGE 2014'!$A$9:$I$120,3,0)</f>
        <v>0.85638097121439749</v>
      </c>
      <c r="V1754" s="80">
        <f t="shared" si="417"/>
        <v>59931.155183952673</v>
      </c>
      <c r="W1754" s="80">
        <f t="shared" si="418"/>
        <v>265400.34299999999</v>
      </c>
      <c r="X1754" s="80">
        <f t="shared" si="419"/>
        <v>-205469.18781604731</v>
      </c>
      <c r="Y1754" s="120"/>
    </row>
    <row r="1755" spans="1:25">
      <c r="A1755" s="77">
        <v>1743</v>
      </c>
      <c r="B1755" s="79">
        <v>1</v>
      </c>
      <c r="C1755" s="78">
        <v>45</v>
      </c>
      <c r="D1755" s="78">
        <f t="shared" si="405"/>
        <v>70</v>
      </c>
      <c r="E1755" s="79">
        <f t="shared" si="406"/>
        <v>65</v>
      </c>
      <c r="F1755" s="79">
        <v>4</v>
      </c>
      <c r="G1755" s="79">
        <f t="shared" si="407"/>
        <v>31</v>
      </c>
      <c r="H1755" s="79">
        <f t="shared" si="408"/>
        <v>25</v>
      </c>
      <c r="I1755" s="80">
        <v>3165.18</v>
      </c>
      <c r="J1755" s="80">
        <f>'Fator aplicado no salr'!$I$33*I1755</f>
        <v>2798.0951067556821</v>
      </c>
      <c r="K1755" s="79">
        <f t="shared" si="409"/>
        <v>25</v>
      </c>
      <c r="L1755" s="92">
        <f t="shared" si="410"/>
        <v>0.23299863050389483</v>
      </c>
      <c r="M1755" s="79">
        <f t="shared" si="411"/>
        <v>70</v>
      </c>
      <c r="N1755" s="79">
        <f>VLOOKUP(D1755,'IBGE 2014'!$A$9:$I$120,3,0)/VLOOKUP(C1755,'IBGE 2014'!$A$9:$I$120,3,0)</f>
        <v>0.76923238535789284</v>
      </c>
      <c r="O1755" s="79">
        <f>VLOOKUP(D1755,'IBGE 2014'!$A$9:$I$120,6,0)</f>
        <v>9.1340168195096396</v>
      </c>
      <c r="P1755" s="80">
        <f t="shared" si="412"/>
        <v>59549.56039629216</v>
      </c>
      <c r="Q1755" s="80">
        <f t="shared" si="413"/>
        <v>221166.95249999998</v>
      </c>
      <c r="R1755" s="80">
        <f t="shared" si="414"/>
        <v>-161617.39210370783</v>
      </c>
      <c r="S1755" s="80">
        <f t="shared" si="415"/>
        <v>24</v>
      </c>
      <c r="T1755" s="80">
        <f t="shared" si="416"/>
        <v>0.24697854833412852</v>
      </c>
      <c r="U1755" s="80">
        <f>VLOOKUP(D1755,'IBGE 2014'!$A$9:$I$120,3,0)/VLOOKUP(C1755+1,'IBGE 2014'!$A$9:$I$120,3,0)</f>
        <v>0.77214104728714072</v>
      </c>
      <c r="V1755" s="80">
        <f t="shared" si="417"/>
        <v>63361.216263662951</v>
      </c>
      <c r="W1755" s="80">
        <f t="shared" si="418"/>
        <v>212320.27439999999</v>
      </c>
      <c r="X1755" s="80">
        <f t="shared" si="419"/>
        <v>-148959.05813633703</v>
      </c>
      <c r="Y1755" s="120"/>
    </row>
    <row r="1756" spans="1:25">
      <c r="A1756" s="77">
        <v>1744</v>
      </c>
      <c r="B1756" s="79">
        <v>1</v>
      </c>
      <c r="C1756" s="78">
        <v>37</v>
      </c>
      <c r="D1756" s="78">
        <f t="shared" si="405"/>
        <v>65</v>
      </c>
      <c r="E1756" s="79">
        <f t="shared" si="406"/>
        <v>65</v>
      </c>
      <c r="F1756" s="79">
        <v>4</v>
      </c>
      <c r="G1756" s="79">
        <f t="shared" si="407"/>
        <v>31</v>
      </c>
      <c r="H1756" s="79">
        <f t="shared" si="408"/>
        <v>28</v>
      </c>
      <c r="I1756" s="80">
        <v>3165.18</v>
      </c>
      <c r="J1756" s="80">
        <f>'Fator aplicado no salr'!$I$33*I1756</f>
        <v>2798.0951067556821</v>
      </c>
      <c r="K1756" s="79">
        <f t="shared" si="409"/>
        <v>28</v>
      </c>
      <c r="L1756" s="92">
        <f t="shared" si="410"/>
        <v>0.19563014309118829</v>
      </c>
      <c r="M1756" s="79">
        <f t="shared" si="411"/>
        <v>65</v>
      </c>
      <c r="N1756" s="79">
        <f>VLOOKUP(D1756,'IBGE 2014'!$A$9:$I$120,3,0)/VLOOKUP(C1756,'IBGE 2014'!$A$9:$I$120,3,0)</f>
        <v>0.82938992235441167</v>
      </c>
      <c r="O1756" s="79">
        <f>VLOOKUP(D1756,'IBGE 2014'!$A$9:$I$120,6,0)</f>
        <v>10.361611814973374</v>
      </c>
      <c r="P1756" s="80">
        <f t="shared" si="412"/>
        <v>61154.394278085638</v>
      </c>
      <c r="Q1756" s="80">
        <f t="shared" si="413"/>
        <v>247706.98679999998</v>
      </c>
      <c r="R1756" s="80">
        <f t="shared" si="414"/>
        <v>-186552.59252191434</v>
      </c>
      <c r="S1756" s="80">
        <f t="shared" si="415"/>
        <v>27</v>
      </c>
      <c r="T1756" s="80">
        <f t="shared" si="416"/>
        <v>0.20736795167665964</v>
      </c>
      <c r="U1756" s="80">
        <f>VLOOKUP(D1756,'IBGE 2014'!$A$9:$I$120,3,0)/VLOOKUP(C1756+1,'IBGE 2014'!$A$9:$I$120,3,0)</f>
        <v>0.83126079529714858</v>
      </c>
      <c r="V1756" s="80">
        <f t="shared" si="417"/>
        <v>64969.882074238427</v>
      </c>
      <c r="W1756" s="80">
        <f t="shared" si="418"/>
        <v>238860.30869999997</v>
      </c>
      <c r="X1756" s="80">
        <f t="shared" si="419"/>
        <v>-173890.42662576155</v>
      </c>
      <c r="Y1756" s="120"/>
    </row>
    <row r="1757" spans="1:25">
      <c r="A1757" s="77">
        <v>1745</v>
      </c>
      <c r="B1757" s="79">
        <v>1</v>
      </c>
      <c r="C1757" s="78">
        <v>39</v>
      </c>
      <c r="D1757" s="78">
        <f t="shared" si="405"/>
        <v>65</v>
      </c>
      <c r="E1757" s="79">
        <f t="shared" si="406"/>
        <v>65</v>
      </c>
      <c r="F1757" s="79">
        <v>4</v>
      </c>
      <c r="G1757" s="79">
        <f t="shared" si="407"/>
        <v>31</v>
      </c>
      <c r="H1757" s="79">
        <f t="shared" si="408"/>
        <v>26</v>
      </c>
      <c r="I1757" s="80">
        <v>2678.28</v>
      </c>
      <c r="J1757" s="80">
        <f>'Fator aplicado no salr'!$I$33*I1757</f>
        <v>2367.6638177043988</v>
      </c>
      <c r="K1757" s="79">
        <f t="shared" si="409"/>
        <v>26</v>
      </c>
      <c r="L1757" s="92">
        <f t="shared" si="410"/>
        <v>0.21981002877725925</v>
      </c>
      <c r="M1757" s="79">
        <f t="shared" si="411"/>
        <v>65</v>
      </c>
      <c r="N1757" s="79">
        <f>VLOOKUP(D1757,'IBGE 2014'!$A$9:$I$120,3,0)/VLOOKUP(C1757,'IBGE 2014'!$A$9:$I$120,3,0)</f>
        <v>0.83323375827918489</v>
      </c>
      <c r="O1757" s="79">
        <f>VLOOKUP(D1757,'IBGE 2014'!$A$9:$I$120,6,0)</f>
        <v>10.361611814973374</v>
      </c>
      <c r="P1757" s="80">
        <f t="shared" si="412"/>
        <v>58412.402311448313</v>
      </c>
      <c r="Q1757" s="80">
        <f t="shared" si="413"/>
        <v>194630.60759999999</v>
      </c>
      <c r="R1757" s="80">
        <f t="shared" si="414"/>
        <v>-136218.20528855169</v>
      </c>
      <c r="S1757" s="80">
        <f t="shared" si="415"/>
        <v>25</v>
      </c>
      <c r="T1757" s="80">
        <f t="shared" si="416"/>
        <v>0.23299863050389483</v>
      </c>
      <c r="U1757" s="80">
        <f>VLOOKUP(D1757,'IBGE 2014'!$A$9:$I$120,3,0)/VLOOKUP(C1757+1,'IBGE 2014'!$A$9:$I$120,3,0)</f>
        <v>0.83532461266945157</v>
      </c>
      <c r="V1757" s="80">
        <f t="shared" si="417"/>
        <v>62072.516700322165</v>
      </c>
      <c r="W1757" s="80">
        <f t="shared" si="418"/>
        <v>187144.815</v>
      </c>
      <c r="X1757" s="80">
        <f t="shared" si="419"/>
        <v>-125072.29829967784</v>
      </c>
      <c r="Y1757" s="120"/>
    </row>
    <row r="1758" spans="1:25">
      <c r="A1758" s="77">
        <v>1746</v>
      </c>
      <c r="B1758" s="79">
        <v>1</v>
      </c>
      <c r="C1758" s="78">
        <v>37</v>
      </c>
      <c r="D1758" s="78">
        <f t="shared" si="405"/>
        <v>65</v>
      </c>
      <c r="E1758" s="79">
        <f t="shared" si="406"/>
        <v>65</v>
      </c>
      <c r="F1758" s="79">
        <v>4</v>
      </c>
      <c r="G1758" s="79">
        <f t="shared" si="407"/>
        <v>31</v>
      </c>
      <c r="H1758" s="79">
        <f t="shared" si="408"/>
        <v>28</v>
      </c>
      <c r="I1758" s="80">
        <v>1192.5</v>
      </c>
      <c r="J1758" s="80">
        <f>'Fator aplicado no salr'!$I$33*I1758</f>
        <v>1054.1986284527738</v>
      </c>
      <c r="K1758" s="79">
        <f t="shared" si="409"/>
        <v>28</v>
      </c>
      <c r="L1758" s="92">
        <f t="shared" si="410"/>
        <v>0.19563014309118829</v>
      </c>
      <c r="M1758" s="79">
        <f t="shared" si="411"/>
        <v>65</v>
      </c>
      <c r="N1758" s="79">
        <f>VLOOKUP(D1758,'IBGE 2014'!$A$9:$I$120,3,0)/VLOOKUP(C1758,'IBGE 2014'!$A$9:$I$120,3,0)</f>
        <v>0.82938992235441167</v>
      </c>
      <c r="O1758" s="79">
        <f>VLOOKUP(D1758,'IBGE 2014'!$A$9:$I$120,6,0)</f>
        <v>10.361611814973374</v>
      </c>
      <c r="P1758" s="80">
        <f t="shared" si="412"/>
        <v>23040.274226621274</v>
      </c>
      <c r="Q1758" s="80">
        <f t="shared" si="413"/>
        <v>93325.05</v>
      </c>
      <c r="R1758" s="80">
        <f t="shared" si="414"/>
        <v>-70284.775773378729</v>
      </c>
      <c r="S1758" s="80">
        <f t="shared" si="415"/>
        <v>27</v>
      </c>
      <c r="T1758" s="80">
        <f t="shared" si="416"/>
        <v>0.20736795167665964</v>
      </c>
      <c r="U1758" s="80">
        <f>VLOOKUP(D1758,'IBGE 2014'!$A$9:$I$120,3,0)/VLOOKUP(C1758+1,'IBGE 2014'!$A$9:$I$120,3,0)</f>
        <v>0.83126079529714858</v>
      </c>
      <c r="V1758" s="80">
        <f t="shared" si="417"/>
        <v>24477.781476418186</v>
      </c>
      <c r="W1758" s="80">
        <f t="shared" si="418"/>
        <v>89992.012499999997</v>
      </c>
      <c r="X1758" s="80">
        <f t="shared" si="419"/>
        <v>-65514.231023581815</v>
      </c>
      <c r="Y1758" s="120"/>
    </row>
    <row r="1759" spans="1:25">
      <c r="A1759" s="77">
        <v>1747</v>
      </c>
      <c r="B1759" s="79">
        <v>1</v>
      </c>
      <c r="C1759" s="78">
        <v>39</v>
      </c>
      <c r="D1759" s="78">
        <f t="shared" si="405"/>
        <v>65</v>
      </c>
      <c r="E1759" s="79">
        <f t="shared" si="406"/>
        <v>65</v>
      </c>
      <c r="F1759" s="79">
        <v>4</v>
      </c>
      <c r="G1759" s="79">
        <f t="shared" si="407"/>
        <v>31</v>
      </c>
      <c r="H1759" s="79">
        <f t="shared" si="408"/>
        <v>26</v>
      </c>
      <c r="I1759" s="80">
        <v>3165.18</v>
      </c>
      <c r="J1759" s="80">
        <f>'Fator aplicado no salr'!$I$33*I1759</f>
        <v>2798.0951067556821</v>
      </c>
      <c r="K1759" s="79">
        <f t="shared" si="409"/>
        <v>26</v>
      </c>
      <c r="L1759" s="92">
        <f t="shared" si="410"/>
        <v>0.21981002877725925</v>
      </c>
      <c r="M1759" s="79">
        <f t="shared" si="411"/>
        <v>65</v>
      </c>
      <c r="N1759" s="79">
        <f>VLOOKUP(D1759,'IBGE 2014'!$A$9:$I$120,3,0)/VLOOKUP(C1759,'IBGE 2014'!$A$9:$I$120,3,0)</f>
        <v>0.83323375827918489</v>
      </c>
      <c r="O1759" s="79">
        <f>VLOOKUP(D1759,'IBGE 2014'!$A$9:$I$120,6,0)</f>
        <v>10.361611814973374</v>
      </c>
      <c r="P1759" s="80">
        <f t="shared" si="412"/>
        <v>69031.530515162711</v>
      </c>
      <c r="Q1759" s="80">
        <f t="shared" si="413"/>
        <v>230013.63059999997</v>
      </c>
      <c r="R1759" s="80">
        <f t="shared" si="414"/>
        <v>-160982.10008483726</v>
      </c>
      <c r="S1759" s="80">
        <f t="shared" si="415"/>
        <v>25</v>
      </c>
      <c r="T1759" s="80">
        <f t="shared" si="416"/>
        <v>0.23299863050389483</v>
      </c>
      <c r="U1759" s="80">
        <f>VLOOKUP(D1759,'IBGE 2014'!$A$9:$I$120,3,0)/VLOOKUP(C1759+1,'IBGE 2014'!$A$9:$I$120,3,0)</f>
        <v>0.83532461266945157</v>
      </c>
      <c r="V1759" s="80">
        <f t="shared" si="417"/>
        <v>73357.038251984763</v>
      </c>
      <c r="W1759" s="80">
        <f t="shared" si="418"/>
        <v>221166.95249999998</v>
      </c>
      <c r="X1759" s="80">
        <f t="shared" si="419"/>
        <v>-147809.91424801521</v>
      </c>
      <c r="Y1759" s="120"/>
    </row>
    <row r="1760" spans="1:25">
      <c r="A1760" s="77">
        <v>1748</v>
      </c>
      <c r="B1760" s="79">
        <v>1</v>
      </c>
      <c r="C1760" s="78">
        <v>39</v>
      </c>
      <c r="D1760" s="78">
        <f t="shared" si="405"/>
        <v>65</v>
      </c>
      <c r="E1760" s="79">
        <f t="shared" si="406"/>
        <v>65</v>
      </c>
      <c r="F1760" s="79">
        <v>4</v>
      </c>
      <c r="G1760" s="79">
        <f t="shared" si="407"/>
        <v>31</v>
      </c>
      <c r="H1760" s="79">
        <f t="shared" si="408"/>
        <v>26</v>
      </c>
      <c r="I1760" s="80">
        <v>2142.62</v>
      </c>
      <c r="J1760" s="80">
        <f>'Fator aplicado no salr'!$I$33*I1760</f>
        <v>1894.1275180674904</v>
      </c>
      <c r="K1760" s="79">
        <f t="shared" si="409"/>
        <v>26</v>
      </c>
      <c r="L1760" s="92">
        <f t="shared" si="410"/>
        <v>0.21981002877725925</v>
      </c>
      <c r="M1760" s="79">
        <f t="shared" si="411"/>
        <v>65</v>
      </c>
      <c r="N1760" s="79">
        <f>VLOOKUP(D1760,'IBGE 2014'!$A$9:$I$120,3,0)/VLOOKUP(C1760,'IBGE 2014'!$A$9:$I$120,3,0)</f>
        <v>0.83323375827918489</v>
      </c>
      <c r="O1760" s="79">
        <f>VLOOKUP(D1760,'IBGE 2014'!$A$9:$I$120,6,0)</f>
        <v>10.361611814973374</v>
      </c>
      <c r="P1760" s="80">
        <f t="shared" si="412"/>
        <v>46729.834610479629</v>
      </c>
      <c r="Q1760" s="80">
        <f t="shared" si="413"/>
        <v>155704.1954</v>
      </c>
      <c r="R1760" s="80">
        <f t="shared" si="414"/>
        <v>-108974.36078952037</v>
      </c>
      <c r="S1760" s="80">
        <f t="shared" si="415"/>
        <v>25</v>
      </c>
      <c r="T1760" s="80">
        <f t="shared" si="416"/>
        <v>0.23299863050389483</v>
      </c>
      <c r="U1760" s="80">
        <f>VLOOKUP(D1760,'IBGE 2014'!$A$9:$I$120,3,0)/VLOOKUP(C1760+1,'IBGE 2014'!$A$9:$I$120,3,0)</f>
        <v>0.83532461266945157</v>
      </c>
      <c r="V1760" s="80">
        <f t="shared" si="417"/>
        <v>49657.920655213144</v>
      </c>
      <c r="W1760" s="80">
        <f t="shared" si="418"/>
        <v>149715.57250000001</v>
      </c>
      <c r="X1760" s="80">
        <f t="shared" si="419"/>
        <v>-100057.65184478686</v>
      </c>
      <c r="Y1760" s="120"/>
    </row>
    <row r="1761" spans="1:25">
      <c r="A1761" s="77">
        <v>1749</v>
      </c>
      <c r="B1761" s="79">
        <v>1</v>
      </c>
      <c r="C1761" s="78">
        <v>44</v>
      </c>
      <c r="D1761" s="78">
        <f t="shared" si="405"/>
        <v>70</v>
      </c>
      <c r="E1761" s="79">
        <f t="shared" si="406"/>
        <v>65</v>
      </c>
      <c r="F1761" s="79">
        <v>4</v>
      </c>
      <c r="G1761" s="79">
        <f t="shared" si="407"/>
        <v>31</v>
      </c>
      <c r="H1761" s="79">
        <f t="shared" si="408"/>
        <v>26</v>
      </c>
      <c r="I1761" s="80">
        <v>1192.5</v>
      </c>
      <c r="J1761" s="80">
        <f>'Fator aplicado no salr'!$I$33*I1761</f>
        <v>1054.1986284527738</v>
      </c>
      <c r="K1761" s="79">
        <f t="shared" si="409"/>
        <v>26</v>
      </c>
      <c r="L1761" s="92">
        <f t="shared" si="410"/>
        <v>0.21981002877725925</v>
      </c>
      <c r="M1761" s="79">
        <f t="shared" si="411"/>
        <v>70</v>
      </c>
      <c r="N1761" s="79">
        <f>VLOOKUP(D1761,'IBGE 2014'!$A$9:$I$120,3,0)/VLOOKUP(C1761,'IBGE 2014'!$A$9:$I$120,3,0)</f>
        <v>0.76654613465184984</v>
      </c>
      <c r="O1761" s="79">
        <f>VLOOKUP(D1761,'IBGE 2014'!$A$9:$I$120,6,0)</f>
        <v>9.1340168195096396</v>
      </c>
      <c r="P1761" s="80">
        <f t="shared" si="412"/>
        <v>21091.788477648093</v>
      </c>
      <c r="Q1761" s="80">
        <f t="shared" si="413"/>
        <v>86658.974999999991</v>
      </c>
      <c r="R1761" s="80">
        <f t="shared" si="414"/>
        <v>-65567.186522351898</v>
      </c>
      <c r="S1761" s="80">
        <f t="shared" si="415"/>
        <v>25</v>
      </c>
      <c r="T1761" s="80">
        <f t="shared" si="416"/>
        <v>0.23299863050389483</v>
      </c>
      <c r="U1761" s="80">
        <f>VLOOKUP(D1761,'IBGE 2014'!$A$9:$I$120,3,0)/VLOOKUP(C1761+1,'IBGE 2014'!$A$9:$I$120,3,0)</f>
        <v>0.76923238535789284</v>
      </c>
      <c r="V1761" s="80">
        <f t="shared" si="417"/>
        <v>22435.643714600239</v>
      </c>
      <c r="W1761" s="80">
        <f t="shared" si="418"/>
        <v>83325.9375</v>
      </c>
      <c r="X1761" s="80">
        <f t="shared" si="419"/>
        <v>-60890.293785399757</v>
      </c>
      <c r="Y1761" s="120"/>
    </row>
    <row r="1762" spans="1:25">
      <c r="A1762" s="77">
        <v>1750</v>
      </c>
      <c r="B1762" s="79">
        <v>1</v>
      </c>
      <c r="C1762" s="78">
        <v>48</v>
      </c>
      <c r="D1762" s="78">
        <f t="shared" si="405"/>
        <v>70</v>
      </c>
      <c r="E1762" s="79">
        <f t="shared" si="406"/>
        <v>65</v>
      </c>
      <c r="F1762" s="79">
        <v>4</v>
      </c>
      <c r="G1762" s="79">
        <f t="shared" si="407"/>
        <v>31</v>
      </c>
      <c r="H1762" s="79">
        <f t="shared" si="408"/>
        <v>22</v>
      </c>
      <c r="I1762" s="80">
        <v>2142.62</v>
      </c>
      <c r="J1762" s="80">
        <f>'Fator aplicado no salr'!$I$33*I1762</f>
        <v>1894.1275180674904</v>
      </c>
      <c r="K1762" s="79">
        <f t="shared" si="409"/>
        <v>22</v>
      </c>
      <c r="L1762" s="92">
        <f t="shared" si="410"/>
        <v>0.27750509690822689</v>
      </c>
      <c r="M1762" s="79">
        <f t="shared" si="411"/>
        <v>70</v>
      </c>
      <c r="N1762" s="79">
        <f>VLOOKUP(D1762,'IBGE 2014'!$A$9:$I$120,3,0)/VLOOKUP(C1762,'IBGE 2014'!$A$9:$I$120,3,0)</f>
        <v>0.77870096266895816</v>
      </c>
      <c r="O1762" s="79">
        <f>VLOOKUP(D1762,'IBGE 2014'!$A$9:$I$120,6,0)</f>
        <v>9.1340168195096396</v>
      </c>
      <c r="P1762" s="80">
        <f t="shared" si="412"/>
        <v>48602.213476195793</v>
      </c>
      <c r="Q1762" s="80">
        <f t="shared" si="413"/>
        <v>131749.70380000002</v>
      </c>
      <c r="R1762" s="80">
        <f t="shared" si="414"/>
        <v>-83147.490323804232</v>
      </c>
      <c r="S1762" s="80">
        <f t="shared" si="415"/>
        <v>21</v>
      </c>
      <c r="T1762" s="80">
        <f t="shared" si="416"/>
        <v>0.29415540272272056</v>
      </c>
      <c r="U1762" s="80">
        <f>VLOOKUP(D1762,'IBGE 2014'!$A$9:$I$120,3,0)/VLOOKUP(C1762+1,'IBGE 2014'!$A$9:$I$120,3,0)</f>
        <v>0.78239117386008128</v>
      </c>
      <c r="V1762" s="80">
        <f t="shared" si="417"/>
        <v>51762.488243134489</v>
      </c>
      <c r="W1762" s="80">
        <f t="shared" si="418"/>
        <v>125761.0809</v>
      </c>
      <c r="X1762" s="80">
        <f t="shared" si="419"/>
        <v>-73998.592656865512</v>
      </c>
      <c r="Y1762" s="120"/>
    </row>
    <row r="1763" spans="1:25">
      <c r="A1763" s="77">
        <v>1751</v>
      </c>
      <c r="B1763" s="79">
        <v>1</v>
      </c>
      <c r="C1763" s="78">
        <v>37</v>
      </c>
      <c r="D1763" s="78">
        <f t="shared" si="405"/>
        <v>65</v>
      </c>
      <c r="E1763" s="79">
        <f t="shared" si="406"/>
        <v>65</v>
      </c>
      <c r="F1763" s="79">
        <v>4</v>
      </c>
      <c r="G1763" s="79">
        <f t="shared" si="407"/>
        <v>31</v>
      </c>
      <c r="H1763" s="79">
        <f t="shared" si="408"/>
        <v>28</v>
      </c>
      <c r="I1763" s="80">
        <v>3165.18</v>
      </c>
      <c r="J1763" s="80">
        <f>'Fator aplicado no salr'!$I$33*I1763</f>
        <v>2798.0951067556821</v>
      </c>
      <c r="K1763" s="79">
        <f t="shared" si="409"/>
        <v>28</v>
      </c>
      <c r="L1763" s="92">
        <f t="shared" si="410"/>
        <v>0.19563014309118829</v>
      </c>
      <c r="M1763" s="79">
        <f t="shared" si="411"/>
        <v>65</v>
      </c>
      <c r="N1763" s="79">
        <f>VLOOKUP(D1763,'IBGE 2014'!$A$9:$I$120,3,0)/VLOOKUP(C1763,'IBGE 2014'!$A$9:$I$120,3,0)</f>
        <v>0.82938992235441167</v>
      </c>
      <c r="O1763" s="79">
        <f>VLOOKUP(D1763,'IBGE 2014'!$A$9:$I$120,6,0)</f>
        <v>10.361611814973374</v>
      </c>
      <c r="P1763" s="80">
        <f t="shared" si="412"/>
        <v>61154.394278085638</v>
      </c>
      <c r="Q1763" s="80">
        <f t="shared" si="413"/>
        <v>247706.98679999998</v>
      </c>
      <c r="R1763" s="80">
        <f t="shared" si="414"/>
        <v>-186552.59252191434</v>
      </c>
      <c r="S1763" s="80">
        <f t="shared" si="415"/>
        <v>27</v>
      </c>
      <c r="T1763" s="80">
        <f t="shared" si="416"/>
        <v>0.20736795167665964</v>
      </c>
      <c r="U1763" s="80">
        <f>VLOOKUP(D1763,'IBGE 2014'!$A$9:$I$120,3,0)/VLOOKUP(C1763+1,'IBGE 2014'!$A$9:$I$120,3,0)</f>
        <v>0.83126079529714858</v>
      </c>
      <c r="V1763" s="80">
        <f t="shared" si="417"/>
        <v>64969.882074238427</v>
      </c>
      <c r="W1763" s="80">
        <f t="shared" si="418"/>
        <v>238860.30869999997</v>
      </c>
      <c r="X1763" s="80">
        <f t="shared" si="419"/>
        <v>-173890.42662576155</v>
      </c>
      <c r="Y1763" s="120"/>
    </row>
    <row r="1764" spans="1:25">
      <c r="A1764" s="77">
        <v>1752</v>
      </c>
      <c r="B1764" s="79">
        <v>1</v>
      </c>
      <c r="C1764" s="78">
        <v>33</v>
      </c>
      <c r="D1764" s="78">
        <f t="shared" si="405"/>
        <v>64</v>
      </c>
      <c r="E1764" s="79">
        <f t="shared" si="406"/>
        <v>65</v>
      </c>
      <c r="F1764" s="79">
        <v>4</v>
      </c>
      <c r="G1764" s="79">
        <f t="shared" si="407"/>
        <v>31</v>
      </c>
      <c r="H1764" s="79">
        <f t="shared" si="408"/>
        <v>31</v>
      </c>
      <c r="I1764" s="80">
        <v>1192.5</v>
      </c>
      <c r="J1764" s="80">
        <f>'Fator aplicado no salr'!$I$33*I1764</f>
        <v>1054.1986284527738</v>
      </c>
      <c r="K1764" s="79">
        <f t="shared" si="409"/>
        <v>31</v>
      </c>
      <c r="L1764" s="92">
        <f t="shared" si="410"/>
        <v>0.16425484048173006</v>
      </c>
      <c r="M1764" s="79">
        <f t="shared" si="411"/>
        <v>64</v>
      </c>
      <c r="N1764" s="79">
        <f>VLOOKUP(D1764,'IBGE 2014'!$A$9:$I$120,3,0)/VLOOKUP(C1764,'IBGE 2014'!$A$9:$I$120,3,0)</f>
        <v>0.83521518863696442</v>
      </c>
      <c r="O1764" s="79">
        <f>VLOOKUP(D1764,'IBGE 2014'!$A$9:$I$120,6,0)</f>
        <v>10.595687644814832</v>
      </c>
      <c r="P1764" s="80">
        <f t="shared" si="412"/>
        <v>19921.017018834034</v>
      </c>
      <c r="Q1764" s="80">
        <f t="shared" si="413"/>
        <v>103324.16249999999</v>
      </c>
      <c r="R1764" s="80">
        <f t="shared" si="414"/>
        <v>-83403.145481165964</v>
      </c>
      <c r="S1764" s="80">
        <f t="shared" si="415"/>
        <v>30</v>
      </c>
      <c r="T1764" s="80">
        <f t="shared" si="416"/>
        <v>0.1741101309106339</v>
      </c>
      <c r="U1764" s="80">
        <f>VLOOKUP(D1764,'IBGE 2014'!$A$9:$I$120,3,0)/VLOOKUP(C1764+1,'IBGE 2014'!$A$9:$I$120,3,0)</f>
        <v>0.83683254098529347</v>
      </c>
      <c r="V1764" s="80">
        <f t="shared" si="417"/>
        <v>21157.168653952602</v>
      </c>
      <c r="W1764" s="80">
        <f t="shared" si="418"/>
        <v>99991.125</v>
      </c>
      <c r="X1764" s="80">
        <f t="shared" si="419"/>
        <v>-78833.956346047402</v>
      </c>
      <c r="Y1764" s="120"/>
    </row>
    <row r="1765" spans="1:25">
      <c r="A1765" s="77">
        <v>1753</v>
      </c>
      <c r="B1765" s="79">
        <v>1</v>
      </c>
      <c r="C1765" s="78">
        <v>43</v>
      </c>
      <c r="D1765" s="78">
        <f t="shared" si="405"/>
        <v>70</v>
      </c>
      <c r="E1765" s="79">
        <f t="shared" si="406"/>
        <v>65</v>
      </c>
      <c r="F1765" s="79">
        <v>4</v>
      </c>
      <c r="G1765" s="79">
        <f t="shared" si="407"/>
        <v>31</v>
      </c>
      <c r="H1765" s="79">
        <f t="shared" si="408"/>
        <v>27</v>
      </c>
      <c r="I1765" s="80">
        <v>3165.18</v>
      </c>
      <c r="J1765" s="80">
        <f>'Fator aplicado no salr'!$I$33*I1765</f>
        <v>2798.0951067556821</v>
      </c>
      <c r="K1765" s="79">
        <f t="shared" si="409"/>
        <v>27</v>
      </c>
      <c r="L1765" s="92">
        <f t="shared" si="410"/>
        <v>0.20736795167665964</v>
      </c>
      <c r="M1765" s="79">
        <f t="shared" si="411"/>
        <v>70</v>
      </c>
      <c r="N1765" s="79">
        <f>VLOOKUP(D1765,'IBGE 2014'!$A$9:$I$120,3,0)/VLOOKUP(C1765,'IBGE 2014'!$A$9:$I$120,3,0)</f>
        <v>0.764061720155367</v>
      </c>
      <c r="O1765" s="79">
        <f>VLOOKUP(D1765,'IBGE 2014'!$A$9:$I$120,6,0)</f>
        <v>9.1340168195096396</v>
      </c>
      <c r="P1765" s="80">
        <f t="shared" si="412"/>
        <v>52642.646088978712</v>
      </c>
      <c r="Q1765" s="80">
        <f t="shared" si="413"/>
        <v>238860.30869999997</v>
      </c>
      <c r="R1765" s="80">
        <f t="shared" si="414"/>
        <v>-186217.66261102125</v>
      </c>
      <c r="S1765" s="80">
        <f t="shared" si="415"/>
        <v>26</v>
      </c>
      <c r="T1765" s="80">
        <f t="shared" si="416"/>
        <v>0.21981002877725925</v>
      </c>
      <c r="U1765" s="80">
        <f>VLOOKUP(D1765,'IBGE 2014'!$A$9:$I$120,3,0)/VLOOKUP(C1765+1,'IBGE 2014'!$A$9:$I$120,3,0)</f>
        <v>0.76654613465184984</v>
      </c>
      <c r="V1765" s="80">
        <f t="shared" si="417"/>
        <v>55982.647424471441</v>
      </c>
      <c r="W1765" s="80">
        <f t="shared" si="418"/>
        <v>230013.63059999997</v>
      </c>
      <c r="X1765" s="80">
        <f t="shared" si="419"/>
        <v>-174030.98317552853</v>
      </c>
      <c r="Y1765" s="120"/>
    </row>
    <row r="1766" spans="1:25">
      <c r="A1766" s="77">
        <v>1754</v>
      </c>
      <c r="B1766" s="79">
        <v>1</v>
      </c>
      <c r="C1766" s="78">
        <v>32</v>
      </c>
      <c r="D1766" s="78">
        <f t="shared" si="405"/>
        <v>63</v>
      </c>
      <c r="E1766" s="79">
        <f t="shared" si="406"/>
        <v>65</v>
      </c>
      <c r="F1766" s="79">
        <v>4</v>
      </c>
      <c r="G1766" s="79">
        <f t="shared" si="407"/>
        <v>31</v>
      </c>
      <c r="H1766" s="79">
        <f t="shared" si="408"/>
        <v>31</v>
      </c>
      <c r="I1766" s="80">
        <v>3165.18</v>
      </c>
      <c r="J1766" s="80">
        <f>'Fator aplicado no salr'!$I$33*I1766</f>
        <v>2798.0951067556821</v>
      </c>
      <c r="K1766" s="79">
        <f t="shared" si="409"/>
        <v>31</v>
      </c>
      <c r="L1766" s="92">
        <f t="shared" si="410"/>
        <v>0.16425484048173006</v>
      </c>
      <c r="M1766" s="79">
        <f t="shared" si="411"/>
        <v>63</v>
      </c>
      <c r="N1766" s="79">
        <f>VLOOKUP(D1766,'IBGE 2014'!$A$9:$I$120,3,0)/VLOOKUP(C1766,'IBGE 2014'!$A$9:$I$120,3,0)</f>
        <v>0.84538175163120222</v>
      </c>
      <c r="O1766" s="79">
        <f>VLOOKUP(D1766,'IBGE 2014'!$A$9:$I$120,6,0)</f>
        <v>10.825249101319233</v>
      </c>
      <c r="P1766" s="80">
        <f t="shared" si="412"/>
        <v>54678.270451476063</v>
      </c>
      <c r="Q1766" s="80">
        <f t="shared" si="413"/>
        <v>274247.02109999995</v>
      </c>
      <c r="R1766" s="80">
        <f t="shared" si="414"/>
        <v>-219568.75064852388</v>
      </c>
      <c r="S1766" s="80">
        <f t="shared" si="415"/>
        <v>30</v>
      </c>
      <c r="T1766" s="80">
        <f t="shared" si="416"/>
        <v>0.1741101309106339</v>
      </c>
      <c r="U1766" s="80">
        <f>VLOOKUP(D1766,'IBGE 2014'!$A$9:$I$120,3,0)/VLOOKUP(C1766+1,'IBGE 2014'!$A$9:$I$120,3,0)</f>
        <v>0.84697066536744614</v>
      </c>
      <c r="V1766" s="80">
        <f t="shared" si="417"/>
        <v>58067.901840834682</v>
      </c>
      <c r="W1766" s="80">
        <f t="shared" si="418"/>
        <v>265400.34299999999</v>
      </c>
      <c r="X1766" s="80">
        <f t="shared" si="419"/>
        <v>-207332.44115916532</v>
      </c>
      <c r="Y1766" s="120"/>
    </row>
    <row r="1767" spans="1:25">
      <c r="A1767" s="77">
        <v>1755</v>
      </c>
      <c r="B1767" s="79">
        <v>1</v>
      </c>
      <c r="C1767" s="78">
        <v>44</v>
      </c>
      <c r="D1767" s="78">
        <f t="shared" si="405"/>
        <v>70</v>
      </c>
      <c r="E1767" s="79">
        <f t="shared" si="406"/>
        <v>65</v>
      </c>
      <c r="F1767" s="79">
        <v>4</v>
      </c>
      <c r="G1767" s="79">
        <f t="shared" si="407"/>
        <v>31</v>
      </c>
      <c r="H1767" s="79">
        <f t="shared" si="408"/>
        <v>26</v>
      </c>
      <c r="I1767" s="80">
        <v>3165.18</v>
      </c>
      <c r="J1767" s="80">
        <f>'Fator aplicado no salr'!$I$33*I1767</f>
        <v>2798.0951067556821</v>
      </c>
      <c r="K1767" s="79">
        <f t="shared" si="409"/>
        <v>26</v>
      </c>
      <c r="L1767" s="92">
        <f t="shared" si="410"/>
        <v>0.21981002877725925</v>
      </c>
      <c r="M1767" s="79">
        <f t="shared" si="411"/>
        <v>70</v>
      </c>
      <c r="N1767" s="79">
        <f>VLOOKUP(D1767,'IBGE 2014'!$A$9:$I$120,3,0)/VLOOKUP(C1767,'IBGE 2014'!$A$9:$I$120,3,0)</f>
        <v>0.76654613465184984</v>
      </c>
      <c r="O1767" s="79">
        <f>VLOOKUP(D1767,'IBGE 2014'!$A$9:$I$120,6,0)</f>
        <v>9.1340168195096396</v>
      </c>
      <c r="P1767" s="80">
        <f t="shared" si="412"/>
        <v>55982.647424471441</v>
      </c>
      <c r="Q1767" s="80">
        <f t="shared" si="413"/>
        <v>230013.63059999997</v>
      </c>
      <c r="R1767" s="80">
        <f t="shared" si="414"/>
        <v>-174030.98317552853</v>
      </c>
      <c r="S1767" s="80">
        <f t="shared" si="415"/>
        <v>25</v>
      </c>
      <c r="T1767" s="80">
        <f t="shared" si="416"/>
        <v>0.23299863050389483</v>
      </c>
      <c r="U1767" s="80">
        <f>VLOOKUP(D1767,'IBGE 2014'!$A$9:$I$120,3,0)/VLOOKUP(C1767+1,'IBGE 2014'!$A$9:$I$120,3,0)</f>
        <v>0.76923238535789284</v>
      </c>
      <c r="V1767" s="80">
        <f t="shared" si="417"/>
        <v>59549.56039629216</v>
      </c>
      <c r="W1767" s="80">
        <f t="shared" si="418"/>
        <v>221166.95249999998</v>
      </c>
      <c r="X1767" s="80">
        <f t="shared" si="419"/>
        <v>-161617.39210370783</v>
      </c>
      <c r="Y1767" s="120"/>
    </row>
    <row r="1768" spans="1:25">
      <c r="A1768" s="77">
        <v>1756</v>
      </c>
      <c r="B1768" s="79">
        <v>1</v>
      </c>
      <c r="C1768" s="78">
        <v>41</v>
      </c>
      <c r="D1768" s="78">
        <f t="shared" si="405"/>
        <v>70</v>
      </c>
      <c r="E1768" s="79">
        <f t="shared" si="406"/>
        <v>65</v>
      </c>
      <c r="F1768" s="79">
        <v>4</v>
      </c>
      <c r="G1768" s="79">
        <f t="shared" si="407"/>
        <v>31</v>
      </c>
      <c r="H1768" s="79">
        <f t="shared" si="408"/>
        <v>29</v>
      </c>
      <c r="I1768" s="80">
        <v>2992.49</v>
      </c>
      <c r="J1768" s="80">
        <f>'Fator aplicado no salr'!$I$33*I1768</f>
        <v>2645.4330009716068</v>
      </c>
      <c r="K1768" s="79">
        <f t="shared" si="409"/>
        <v>29</v>
      </c>
      <c r="L1768" s="92">
        <f t="shared" si="410"/>
        <v>0.18455673876527198</v>
      </c>
      <c r="M1768" s="79">
        <f t="shared" si="411"/>
        <v>70</v>
      </c>
      <c r="N1768" s="79">
        <f>VLOOKUP(D1768,'IBGE 2014'!$A$9:$I$120,3,0)/VLOOKUP(C1768,'IBGE 2014'!$A$9:$I$120,3,0)</f>
        <v>0.75960609083567521</v>
      </c>
      <c r="O1768" s="79">
        <f>VLOOKUP(D1768,'IBGE 2014'!$A$9:$I$120,6,0)</f>
        <v>9.1340168195096396</v>
      </c>
      <c r="P1768" s="80">
        <f t="shared" si="412"/>
        <v>44037.258241948562</v>
      </c>
      <c r="Q1768" s="80">
        <f t="shared" si="413"/>
        <v>242556.27694999997</v>
      </c>
      <c r="R1768" s="80">
        <f t="shared" si="414"/>
        <v>-198519.01870805142</v>
      </c>
      <c r="S1768" s="80">
        <f t="shared" si="415"/>
        <v>28</v>
      </c>
      <c r="T1768" s="80">
        <f t="shared" si="416"/>
        <v>0.19563014309118829</v>
      </c>
      <c r="U1768" s="80">
        <f>VLOOKUP(D1768,'IBGE 2014'!$A$9:$I$120,3,0)/VLOOKUP(C1768+1,'IBGE 2014'!$A$9:$I$120,3,0)</f>
        <v>0.76175627933743351</v>
      </c>
      <c r="V1768" s="80">
        <f t="shared" si="417"/>
        <v>46811.627630481024</v>
      </c>
      <c r="W1768" s="80">
        <f t="shared" si="418"/>
        <v>234192.26739999995</v>
      </c>
      <c r="X1768" s="80">
        <f t="shared" si="419"/>
        <v>-187380.63976951892</v>
      </c>
      <c r="Y1768" s="120"/>
    </row>
    <row r="1769" spans="1:25">
      <c r="A1769" s="77">
        <v>1757</v>
      </c>
      <c r="B1769" s="79">
        <v>1</v>
      </c>
      <c r="C1769" s="78">
        <v>34</v>
      </c>
      <c r="D1769" s="78">
        <f t="shared" si="405"/>
        <v>65</v>
      </c>
      <c r="E1769" s="79">
        <f t="shared" si="406"/>
        <v>65</v>
      </c>
      <c r="F1769" s="79">
        <v>4</v>
      </c>
      <c r="G1769" s="79">
        <f t="shared" si="407"/>
        <v>31</v>
      </c>
      <c r="H1769" s="79">
        <f t="shared" si="408"/>
        <v>31</v>
      </c>
      <c r="I1769" s="80">
        <v>3165.18</v>
      </c>
      <c r="J1769" s="80">
        <f>'Fator aplicado no salr'!$I$33*I1769</f>
        <v>2798.0951067556821</v>
      </c>
      <c r="K1769" s="79">
        <f t="shared" si="409"/>
        <v>31</v>
      </c>
      <c r="L1769" s="92">
        <f t="shared" si="410"/>
        <v>0.16425484048173006</v>
      </c>
      <c r="M1769" s="79">
        <f t="shared" si="411"/>
        <v>65</v>
      </c>
      <c r="N1769" s="79">
        <f>VLOOKUP(D1769,'IBGE 2014'!$A$9:$I$120,3,0)/VLOOKUP(C1769,'IBGE 2014'!$A$9:$I$120,3,0)</f>
        <v>0.82425037422621905</v>
      </c>
      <c r="O1769" s="79">
        <f>VLOOKUP(D1769,'IBGE 2014'!$A$9:$I$120,6,0)</f>
        <v>10.361611814973374</v>
      </c>
      <c r="P1769" s="80">
        <f t="shared" si="412"/>
        <v>51028.226202587786</v>
      </c>
      <c r="Q1769" s="80">
        <f t="shared" si="413"/>
        <v>274247.02109999995</v>
      </c>
      <c r="R1769" s="80">
        <f t="shared" si="414"/>
        <v>-223218.79489741218</v>
      </c>
      <c r="S1769" s="80">
        <f t="shared" si="415"/>
        <v>30</v>
      </c>
      <c r="T1769" s="80">
        <f t="shared" si="416"/>
        <v>0.1741101309106339</v>
      </c>
      <c r="U1769" s="80">
        <f>VLOOKUP(D1769,'IBGE 2014'!$A$9:$I$120,3,0)/VLOOKUP(C1769+1,'IBGE 2014'!$A$9:$I$120,3,0)</f>
        <v>0.82589717900171766</v>
      </c>
      <c r="V1769" s="80">
        <f t="shared" si="417"/>
        <v>54197.988319176548</v>
      </c>
      <c r="W1769" s="80">
        <f t="shared" si="418"/>
        <v>265400.34299999999</v>
      </c>
      <c r="X1769" s="80">
        <f t="shared" si="419"/>
        <v>-211202.35468082345</v>
      </c>
      <c r="Y1769" s="120"/>
    </row>
    <row r="1770" spans="1:25">
      <c r="A1770" s="77">
        <v>1758</v>
      </c>
      <c r="B1770" s="79">
        <v>1</v>
      </c>
      <c r="C1770" s="78">
        <v>37</v>
      </c>
      <c r="D1770" s="78">
        <f t="shared" si="405"/>
        <v>65</v>
      </c>
      <c r="E1770" s="79">
        <f t="shared" si="406"/>
        <v>65</v>
      </c>
      <c r="F1770" s="79">
        <v>4</v>
      </c>
      <c r="G1770" s="79">
        <f t="shared" si="407"/>
        <v>31</v>
      </c>
      <c r="H1770" s="79">
        <f t="shared" si="408"/>
        <v>28</v>
      </c>
      <c r="I1770" s="80">
        <v>1001.7</v>
      </c>
      <c r="J1770" s="80">
        <f>'Fator aplicado no salr'!$I$33*I1770</f>
        <v>885.52684790033015</v>
      </c>
      <c r="K1770" s="79">
        <f t="shared" si="409"/>
        <v>28</v>
      </c>
      <c r="L1770" s="92">
        <f t="shared" si="410"/>
        <v>0.19563014309118829</v>
      </c>
      <c r="M1770" s="79">
        <f t="shared" si="411"/>
        <v>65</v>
      </c>
      <c r="N1770" s="79">
        <f>VLOOKUP(D1770,'IBGE 2014'!$A$9:$I$120,3,0)/VLOOKUP(C1770,'IBGE 2014'!$A$9:$I$120,3,0)</f>
        <v>0.82938992235441167</v>
      </c>
      <c r="O1770" s="79">
        <f>VLOOKUP(D1770,'IBGE 2014'!$A$9:$I$120,6,0)</f>
        <v>10.361611814973374</v>
      </c>
      <c r="P1770" s="80">
        <f t="shared" si="412"/>
        <v>19353.830350361877</v>
      </c>
      <c r="Q1770" s="80">
        <f t="shared" si="413"/>
        <v>78393.042000000001</v>
      </c>
      <c r="R1770" s="80">
        <f t="shared" si="414"/>
        <v>-59039.21164963812</v>
      </c>
      <c r="S1770" s="80">
        <f t="shared" si="415"/>
        <v>27</v>
      </c>
      <c r="T1770" s="80">
        <f t="shared" si="416"/>
        <v>0.20736795167665964</v>
      </c>
      <c r="U1770" s="80">
        <f>VLOOKUP(D1770,'IBGE 2014'!$A$9:$I$120,3,0)/VLOOKUP(C1770+1,'IBGE 2014'!$A$9:$I$120,3,0)</f>
        <v>0.83126079529714858</v>
      </c>
      <c r="V1770" s="80">
        <f t="shared" si="417"/>
        <v>20561.33644019128</v>
      </c>
      <c r="W1770" s="80">
        <f t="shared" si="418"/>
        <v>75593.290500000003</v>
      </c>
      <c r="X1770" s="80">
        <f t="shared" si="419"/>
        <v>-55031.954059808719</v>
      </c>
      <c r="Y1770" s="120"/>
    </row>
    <row r="1771" spans="1:25">
      <c r="A1771" s="77">
        <v>1759</v>
      </c>
      <c r="B1771" s="79">
        <v>1</v>
      </c>
      <c r="C1771" s="78">
        <v>45</v>
      </c>
      <c r="D1771" s="78">
        <f t="shared" si="405"/>
        <v>70</v>
      </c>
      <c r="E1771" s="79">
        <f t="shared" si="406"/>
        <v>65</v>
      </c>
      <c r="F1771" s="79">
        <v>4</v>
      </c>
      <c r="G1771" s="79">
        <f t="shared" si="407"/>
        <v>31</v>
      </c>
      <c r="H1771" s="79">
        <f t="shared" si="408"/>
        <v>25</v>
      </c>
      <c r="I1771" s="80">
        <v>3165.18</v>
      </c>
      <c r="J1771" s="80">
        <f>'Fator aplicado no salr'!$I$33*I1771</f>
        <v>2798.0951067556821</v>
      </c>
      <c r="K1771" s="79">
        <f t="shared" si="409"/>
        <v>25</v>
      </c>
      <c r="L1771" s="92">
        <f t="shared" si="410"/>
        <v>0.23299863050389483</v>
      </c>
      <c r="M1771" s="79">
        <f t="shared" si="411"/>
        <v>70</v>
      </c>
      <c r="N1771" s="79">
        <f>VLOOKUP(D1771,'IBGE 2014'!$A$9:$I$120,3,0)/VLOOKUP(C1771,'IBGE 2014'!$A$9:$I$120,3,0)</f>
        <v>0.76923238535789284</v>
      </c>
      <c r="O1771" s="79">
        <f>VLOOKUP(D1771,'IBGE 2014'!$A$9:$I$120,6,0)</f>
        <v>9.1340168195096396</v>
      </c>
      <c r="P1771" s="80">
        <f t="shared" si="412"/>
        <v>59549.56039629216</v>
      </c>
      <c r="Q1771" s="80">
        <f t="shared" si="413"/>
        <v>221166.95249999998</v>
      </c>
      <c r="R1771" s="80">
        <f t="shared" si="414"/>
        <v>-161617.39210370783</v>
      </c>
      <c r="S1771" s="80">
        <f t="shared" si="415"/>
        <v>24</v>
      </c>
      <c r="T1771" s="80">
        <f t="shared" si="416"/>
        <v>0.24697854833412852</v>
      </c>
      <c r="U1771" s="80">
        <f>VLOOKUP(D1771,'IBGE 2014'!$A$9:$I$120,3,0)/VLOOKUP(C1771+1,'IBGE 2014'!$A$9:$I$120,3,0)</f>
        <v>0.77214104728714072</v>
      </c>
      <c r="V1771" s="80">
        <f t="shared" si="417"/>
        <v>63361.216263662951</v>
      </c>
      <c r="W1771" s="80">
        <f t="shared" si="418"/>
        <v>212320.27439999999</v>
      </c>
      <c r="X1771" s="80">
        <f t="shared" si="419"/>
        <v>-148959.05813633703</v>
      </c>
      <c r="Y1771" s="120"/>
    </row>
    <row r="1772" spans="1:25">
      <c r="A1772" s="77">
        <v>1760</v>
      </c>
      <c r="B1772" s="79">
        <v>2</v>
      </c>
      <c r="C1772" s="78">
        <v>40</v>
      </c>
      <c r="D1772" s="78">
        <f t="shared" si="405"/>
        <v>60</v>
      </c>
      <c r="E1772" s="79">
        <f t="shared" si="406"/>
        <v>60</v>
      </c>
      <c r="F1772" s="79">
        <v>4</v>
      </c>
      <c r="G1772" s="79">
        <f t="shared" si="407"/>
        <v>26</v>
      </c>
      <c r="H1772" s="79">
        <f t="shared" si="408"/>
        <v>20</v>
      </c>
      <c r="I1772" s="80">
        <v>2678.28</v>
      </c>
      <c r="J1772" s="80">
        <f>'Fator aplicado no salr'!$I$33*I1772</f>
        <v>2367.6638177043988</v>
      </c>
      <c r="K1772" s="79">
        <f t="shared" si="409"/>
        <v>20</v>
      </c>
      <c r="L1772" s="92">
        <f t="shared" si="410"/>
        <v>0.31180472688608379</v>
      </c>
      <c r="M1772" s="79">
        <f t="shared" si="411"/>
        <v>60</v>
      </c>
      <c r="N1772" s="79">
        <f>VLOOKUP(D1772,'IBGE 2014'!$A$9:$I$120,3,0)/VLOOKUP(C1772,'IBGE 2014'!$A$9:$I$120,3,0)</f>
        <v>0.89162310837551761</v>
      </c>
      <c r="O1772" s="79">
        <f>VLOOKUP(D1772,'IBGE 2014'!$A$9:$I$120,6,0)</f>
        <v>11.482229001501651</v>
      </c>
      <c r="P1772" s="80">
        <f t="shared" si="412"/>
        <v>98254.761143885044</v>
      </c>
      <c r="Q1772" s="80">
        <f t="shared" si="413"/>
        <v>149715.85199999998</v>
      </c>
      <c r="R1772" s="80">
        <f t="shared" si="414"/>
        <v>-51461.090856114941</v>
      </c>
      <c r="S1772" s="80">
        <f t="shared" si="415"/>
        <v>19</v>
      </c>
      <c r="T1772" s="80">
        <f t="shared" si="416"/>
        <v>0.33051301049924886</v>
      </c>
      <c r="U1772" s="80">
        <f>VLOOKUP(D1772,'IBGE 2014'!$A$9:$I$120,3,0)/VLOOKUP(C1772+1,'IBGE 2014'!$A$9:$I$120,3,0)</f>
        <v>0.8939954596892854</v>
      </c>
      <c r="V1772" s="80">
        <f t="shared" si="417"/>
        <v>104427.15997621221</v>
      </c>
      <c r="W1772" s="80">
        <f t="shared" si="418"/>
        <v>142230.0594</v>
      </c>
      <c r="X1772" s="80">
        <f t="shared" si="419"/>
        <v>-37802.899423787792</v>
      </c>
      <c r="Y1772" s="120"/>
    </row>
    <row r="1773" spans="1:25">
      <c r="A1773" s="77">
        <v>1761</v>
      </c>
      <c r="B1773" s="79">
        <v>1</v>
      </c>
      <c r="C1773" s="78">
        <v>49</v>
      </c>
      <c r="D1773" s="78">
        <f t="shared" si="405"/>
        <v>70</v>
      </c>
      <c r="E1773" s="79">
        <f t="shared" si="406"/>
        <v>65</v>
      </c>
      <c r="F1773" s="79">
        <v>4</v>
      </c>
      <c r="G1773" s="79">
        <f t="shared" si="407"/>
        <v>31</v>
      </c>
      <c r="H1773" s="79">
        <f t="shared" si="408"/>
        <v>21</v>
      </c>
      <c r="I1773" s="80">
        <v>2678.28</v>
      </c>
      <c r="J1773" s="80">
        <f>'Fator aplicado no salr'!$I$33*I1773</f>
        <v>2367.6638177043988</v>
      </c>
      <c r="K1773" s="79">
        <f t="shared" si="409"/>
        <v>21</v>
      </c>
      <c r="L1773" s="92">
        <f t="shared" si="410"/>
        <v>0.29415540272272056</v>
      </c>
      <c r="M1773" s="79">
        <f t="shared" si="411"/>
        <v>70</v>
      </c>
      <c r="N1773" s="79">
        <f>VLOOKUP(D1773,'IBGE 2014'!$A$9:$I$120,3,0)/VLOOKUP(C1773,'IBGE 2014'!$A$9:$I$120,3,0)</f>
        <v>0.78239117386008128</v>
      </c>
      <c r="O1773" s="79">
        <f>VLOOKUP(D1773,'IBGE 2014'!$A$9:$I$120,6,0)</f>
        <v>9.1340168195096396</v>
      </c>
      <c r="P1773" s="80">
        <f t="shared" si="412"/>
        <v>64703.23109642505</v>
      </c>
      <c r="Q1773" s="80">
        <f t="shared" si="413"/>
        <v>157201.6446</v>
      </c>
      <c r="R1773" s="80">
        <f t="shared" si="414"/>
        <v>-92498.41350357495</v>
      </c>
      <c r="S1773" s="80">
        <f t="shared" si="415"/>
        <v>20</v>
      </c>
      <c r="T1773" s="80">
        <f t="shared" si="416"/>
        <v>0.31180472688608379</v>
      </c>
      <c r="U1773" s="80">
        <f>VLOOKUP(D1773,'IBGE 2014'!$A$9:$I$120,3,0)/VLOOKUP(C1773+1,'IBGE 2014'!$A$9:$I$120,3,0)</f>
        <v>0.78638304548291271</v>
      </c>
      <c r="V1773" s="80">
        <f t="shared" si="417"/>
        <v>68935.357605616678</v>
      </c>
      <c r="W1773" s="80">
        <f t="shared" si="418"/>
        <v>149715.85199999998</v>
      </c>
      <c r="X1773" s="80">
        <f t="shared" si="419"/>
        <v>-80780.494394383306</v>
      </c>
      <c r="Y1773" s="120"/>
    </row>
    <row r="1774" spans="1:25">
      <c r="A1774" s="77">
        <v>1762</v>
      </c>
      <c r="B1774" s="79">
        <v>2</v>
      </c>
      <c r="C1774" s="78">
        <v>48</v>
      </c>
      <c r="D1774" s="78">
        <f t="shared" si="405"/>
        <v>70</v>
      </c>
      <c r="E1774" s="79">
        <f t="shared" si="406"/>
        <v>60</v>
      </c>
      <c r="F1774" s="79">
        <v>5</v>
      </c>
      <c r="G1774" s="79">
        <f t="shared" si="407"/>
        <v>25</v>
      </c>
      <c r="H1774" s="79">
        <f t="shared" si="408"/>
        <v>22</v>
      </c>
      <c r="I1774" s="80">
        <v>1364.22</v>
      </c>
      <c r="J1774" s="80">
        <f>'Fator aplicado no salr'!$I$33*I1774</f>
        <v>1206.0032309499734</v>
      </c>
      <c r="K1774" s="79">
        <f t="shared" si="409"/>
        <v>22</v>
      </c>
      <c r="L1774" s="92">
        <f t="shared" si="410"/>
        <v>0.27750509690822689</v>
      </c>
      <c r="M1774" s="79">
        <f t="shared" si="411"/>
        <v>70</v>
      </c>
      <c r="N1774" s="79">
        <f>VLOOKUP(D1774,'IBGE 2014'!$A$9:$I$120,3,0)/VLOOKUP(C1774,'IBGE 2014'!$A$9:$I$120,3,0)</f>
        <v>0.77870096266895816</v>
      </c>
      <c r="O1774" s="79">
        <f>VLOOKUP(D1774,'IBGE 2014'!$A$9:$I$120,6,0)</f>
        <v>9.1340168195096396</v>
      </c>
      <c r="P1774" s="80">
        <f t="shared" si="412"/>
        <v>30945.343396633951</v>
      </c>
      <c r="Q1774" s="80">
        <f t="shared" si="413"/>
        <v>83885.887799999997</v>
      </c>
      <c r="R1774" s="80">
        <f t="shared" si="414"/>
        <v>-52940.544403366046</v>
      </c>
      <c r="S1774" s="80">
        <f t="shared" si="415"/>
        <v>21</v>
      </c>
      <c r="T1774" s="80">
        <f t="shared" si="416"/>
        <v>0.29415540272272056</v>
      </c>
      <c r="U1774" s="80">
        <f>VLOOKUP(D1774,'IBGE 2014'!$A$9:$I$120,3,0)/VLOOKUP(C1774+1,'IBGE 2014'!$A$9:$I$120,3,0)</f>
        <v>0.78239117386008128</v>
      </c>
      <c r="V1774" s="80">
        <f t="shared" si="417"/>
        <v>32957.510763013946</v>
      </c>
      <c r="W1774" s="80">
        <f t="shared" si="418"/>
        <v>80072.892900000006</v>
      </c>
      <c r="X1774" s="80">
        <f t="shared" si="419"/>
        <v>-47115.38213698606</v>
      </c>
      <c r="Y1774" s="120"/>
    </row>
    <row r="1775" spans="1:25">
      <c r="A1775" s="77">
        <v>1763</v>
      </c>
      <c r="B1775" s="79">
        <v>1</v>
      </c>
      <c r="C1775" s="78">
        <v>52</v>
      </c>
      <c r="D1775" s="78">
        <f t="shared" si="405"/>
        <v>70</v>
      </c>
      <c r="E1775" s="79">
        <f t="shared" si="406"/>
        <v>65</v>
      </c>
      <c r="F1775" s="79">
        <v>4</v>
      </c>
      <c r="G1775" s="79">
        <f t="shared" si="407"/>
        <v>31</v>
      </c>
      <c r="H1775" s="79">
        <f t="shared" si="408"/>
        <v>18</v>
      </c>
      <c r="I1775" s="80">
        <v>1269.77</v>
      </c>
      <c r="J1775" s="80">
        <f>'Fator aplicado no salr'!$I$33*I1775</f>
        <v>1122.5071634804854</v>
      </c>
      <c r="K1775" s="79">
        <f t="shared" si="409"/>
        <v>18</v>
      </c>
      <c r="L1775" s="92">
        <f t="shared" si="410"/>
        <v>0.35034379112920383</v>
      </c>
      <c r="M1775" s="79">
        <f t="shared" si="411"/>
        <v>70</v>
      </c>
      <c r="N1775" s="79">
        <f>VLOOKUP(D1775,'IBGE 2014'!$A$9:$I$120,3,0)/VLOOKUP(C1775,'IBGE 2014'!$A$9:$I$120,3,0)</f>
        <v>0.7953795781575006</v>
      </c>
      <c r="O1775" s="79">
        <f>VLOOKUP(D1775,'IBGE 2014'!$A$9:$I$120,6,0)</f>
        <v>9.1340168195096396</v>
      </c>
      <c r="P1775" s="80">
        <f t="shared" si="412"/>
        <v>37141.816648952132</v>
      </c>
      <c r="Q1775" s="80">
        <f t="shared" si="413"/>
        <v>63882.128699999987</v>
      </c>
      <c r="R1775" s="80">
        <f t="shared" si="414"/>
        <v>-26740.312051047855</v>
      </c>
      <c r="S1775" s="80">
        <f t="shared" si="415"/>
        <v>17</v>
      </c>
      <c r="T1775" s="80">
        <f t="shared" si="416"/>
        <v>0.37136441859695613</v>
      </c>
      <c r="U1775" s="80">
        <f>VLOOKUP(D1775,'IBGE 2014'!$A$9:$I$120,3,0)/VLOOKUP(C1775+1,'IBGE 2014'!$A$9:$I$120,3,0)</f>
        <v>0.80044023808591946</v>
      </c>
      <c r="V1775" s="80">
        <f t="shared" si="417"/>
        <v>39620.822184192875</v>
      </c>
      <c r="W1775" s="80">
        <f t="shared" si="418"/>
        <v>60333.121549999989</v>
      </c>
      <c r="X1775" s="80">
        <f t="shared" si="419"/>
        <v>-20712.299365807114</v>
      </c>
      <c r="Y1775" s="120"/>
    </row>
    <row r="1776" spans="1:25">
      <c r="A1776" s="77">
        <v>1764</v>
      </c>
      <c r="B1776" s="79">
        <v>1</v>
      </c>
      <c r="C1776" s="78">
        <v>35</v>
      </c>
      <c r="D1776" s="78">
        <f t="shared" si="405"/>
        <v>65</v>
      </c>
      <c r="E1776" s="79">
        <f t="shared" si="406"/>
        <v>65</v>
      </c>
      <c r="F1776" s="79">
        <v>4</v>
      </c>
      <c r="G1776" s="79">
        <f t="shared" si="407"/>
        <v>31</v>
      </c>
      <c r="H1776" s="79">
        <f t="shared" si="408"/>
        <v>30</v>
      </c>
      <c r="I1776" s="80">
        <v>954</v>
      </c>
      <c r="J1776" s="80">
        <f>'Fator aplicado no salr'!$I$33*I1776</f>
        <v>843.35890276221915</v>
      </c>
      <c r="K1776" s="79">
        <f t="shared" si="409"/>
        <v>30</v>
      </c>
      <c r="L1776" s="92">
        <f t="shared" si="410"/>
        <v>0.1741101309106339</v>
      </c>
      <c r="M1776" s="79">
        <f t="shared" si="411"/>
        <v>65</v>
      </c>
      <c r="N1776" s="79">
        <f>VLOOKUP(D1776,'IBGE 2014'!$A$9:$I$120,3,0)/VLOOKUP(C1776,'IBGE 2014'!$A$9:$I$120,3,0)</f>
        <v>0.82589717900171766</v>
      </c>
      <c r="O1776" s="79">
        <f>VLOOKUP(D1776,'IBGE 2014'!$A$9:$I$120,6,0)</f>
        <v>10.361611814973374</v>
      </c>
      <c r="P1776" s="80">
        <f t="shared" si="412"/>
        <v>16335.526212251572</v>
      </c>
      <c r="Q1776" s="80">
        <f t="shared" si="413"/>
        <v>79992.899999999994</v>
      </c>
      <c r="R1776" s="80">
        <f t="shared" si="414"/>
        <v>-63657.373787748424</v>
      </c>
      <c r="S1776" s="80">
        <f t="shared" si="415"/>
        <v>29</v>
      </c>
      <c r="T1776" s="80">
        <f t="shared" si="416"/>
        <v>0.18455673876527198</v>
      </c>
      <c r="U1776" s="80">
        <f>VLOOKUP(D1776,'IBGE 2014'!$A$9:$I$120,3,0)/VLOOKUP(C1776+1,'IBGE 2014'!$A$9:$I$120,3,0)</f>
        <v>0.82760631522705153</v>
      </c>
      <c r="V1776" s="80">
        <f t="shared" si="417"/>
        <v>17351.491323032627</v>
      </c>
      <c r="W1776" s="80">
        <f t="shared" si="418"/>
        <v>77326.47</v>
      </c>
      <c r="X1776" s="80">
        <f t="shared" si="419"/>
        <v>-59974.978676967374</v>
      </c>
      <c r="Y1776" s="120"/>
    </row>
    <row r="1777" spans="1:25">
      <c r="A1777" s="77">
        <v>1765</v>
      </c>
      <c r="B1777" s="79">
        <v>2</v>
      </c>
      <c r="C1777" s="78">
        <v>47</v>
      </c>
      <c r="D1777" s="78">
        <f t="shared" si="405"/>
        <v>70</v>
      </c>
      <c r="E1777" s="79">
        <f t="shared" si="406"/>
        <v>60</v>
      </c>
      <c r="F1777" s="79">
        <v>4</v>
      </c>
      <c r="G1777" s="79">
        <f t="shared" si="407"/>
        <v>26</v>
      </c>
      <c r="H1777" s="79">
        <f t="shared" si="408"/>
        <v>23</v>
      </c>
      <c r="I1777" s="80">
        <v>1554</v>
      </c>
      <c r="J1777" s="80">
        <f>'Fator aplicado no salr'!$I$33*I1777</f>
        <v>1373.7733070151871</v>
      </c>
      <c r="K1777" s="79">
        <f t="shared" si="409"/>
        <v>23</v>
      </c>
      <c r="L1777" s="92">
        <f t="shared" si="410"/>
        <v>0.26179726123417624</v>
      </c>
      <c r="M1777" s="79">
        <f t="shared" si="411"/>
        <v>70</v>
      </c>
      <c r="N1777" s="79">
        <f>VLOOKUP(D1777,'IBGE 2014'!$A$9:$I$120,3,0)/VLOOKUP(C1777,'IBGE 2014'!$A$9:$I$120,3,0)</f>
        <v>0.77529075218081067</v>
      </c>
      <c r="O1777" s="79">
        <f>VLOOKUP(D1777,'IBGE 2014'!$A$9:$I$120,6,0)</f>
        <v>9.1340168195096396</v>
      </c>
      <c r="P1777" s="80">
        <f t="shared" si="412"/>
        <v>33109.295159196925</v>
      </c>
      <c r="Q1777" s="80">
        <f t="shared" si="413"/>
        <v>99898.890000000014</v>
      </c>
      <c r="R1777" s="80">
        <f t="shared" si="414"/>
        <v>-66789.594840803096</v>
      </c>
      <c r="S1777" s="80">
        <f t="shared" si="415"/>
        <v>22</v>
      </c>
      <c r="T1777" s="80">
        <f t="shared" si="416"/>
        <v>0.27750509690822689</v>
      </c>
      <c r="U1777" s="80">
        <f>VLOOKUP(D1777,'IBGE 2014'!$A$9:$I$120,3,0)/VLOOKUP(C1777+1,'IBGE 2014'!$A$9:$I$120,3,0)</f>
        <v>0.77870096266895816</v>
      </c>
      <c r="V1777" s="80">
        <f t="shared" si="417"/>
        <v>35250.226237974202</v>
      </c>
      <c r="W1777" s="80">
        <f t="shared" si="418"/>
        <v>95555.46</v>
      </c>
      <c r="X1777" s="80">
        <f t="shared" si="419"/>
        <v>-60305.233762025804</v>
      </c>
      <c r="Y1777" s="120"/>
    </row>
    <row r="1778" spans="1:25">
      <c r="A1778" s="77">
        <v>1766</v>
      </c>
      <c r="B1778" s="79">
        <v>2</v>
      </c>
      <c r="C1778" s="78">
        <v>31</v>
      </c>
      <c r="D1778" s="78">
        <f t="shared" si="405"/>
        <v>57</v>
      </c>
      <c r="E1778" s="79">
        <f t="shared" si="406"/>
        <v>60</v>
      </c>
      <c r="F1778" s="79">
        <v>4</v>
      </c>
      <c r="G1778" s="79">
        <f t="shared" si="407"/>
        <v>26</v>
      </c>
      <c r="H1778" s="79">
        <f t="shared" si="408"/>
        <v>26</v>
      </c>
      <c r="I1778" s="80">
        <v>1601.7</v>
      </c>
      <c r="J1778" s="80">
        <f>'Fator aplicado no salr'!$I$33*I1778</f>
        <v>1415.9412521532981</v>
      </c>
      <c r="K1778" s="79">
        <f t="shared" si="409"/>
        <v>26</v>
      </c>
      <c r="L1778" s="92">
        <f t="shared" si="410"/>
        <v>0.21981002877725925</v>
      </c>
      <c r="M1778" s="79">
        <f t="shared" si="411"/>
        <v>57</v>
      </c>
      <c r="N1778" s="79">
        <f>VLOOKUP(D1778,'IBGE 2014'!$A$9:$I$120,3,0)/VLOOKUP(C1778,'IBGE 2014'!$A$9:$I$120,3,0)</f>
        <v>0.90081088942082976</v>
      </c>
      <c r="O1778" s="79">
        <f>VLOOKUP(D1778,'IBGE 2014'!$A$9:$I$120,6,0)</f>
        <v>12.086645895133593</v>
      </c>
      <c r="P1778" s="80">
        <f t="shared" si="412"/>
        <v>44053.002758413015</v>
      </c>
      <c r="Q1778" s="80">
        <f t="shared" si="413"/>
        <v>116395.539</v>
      </c>
      <c r="R1778" s="80">
        <f t="shared" si="414"/>
        <v>-72342.536241586989</v>
      </c>
      <c r="S1778" s="80">
        <f t="shared" si="415"/>
        <v>25</v>
      </c>
      <c r="T1778" s="80">
        <f t="shared" si="416"/>
        <v>0.23299863050389483</v>
      </c>
      <c r="U1778" s="80">
        <f>VLOOKUP(D1778,'IBGE 2014'!$A$9:$I$120,3,0)/VLOOKUP(C1778+1,'IBGE 2014'!$A$9:$I$120,3,0)</f>
        <v>0.90245392544357328</v>
      </c>
      <c r="V1778" s="80">
        <f t="shared" si="417"/>
        <v>46781.354530488796</v>
      </c>
      <c r="W1778" s="80">
        <f t="shared" si="418"/>
        <v>111918.78750000001</v>
      </c>
      <c r="X1778" s="80">
        <f t="shared" si="419"/>
        <v>-65137.43296951121</v>
      </c>
      <c r="Y1778" s="120"/>
    </row>
    <row r="1779" spans="1:25">
      <c r="A1779" s="77">
        <v>1767</v>
      </c>
      <c r="B1779" s="79">
        <v>1</v>
      </c>
      <c r="C1779" s="78">
        <v>50</v>
      </c>
      <c r="D1779" s="78">
        <f t="shared" si="405"/>
        <v>70</v>
      </c>
      <c r="E1779" s="79">
        <f t="shared" si="406"/>
        <v>65</v>
      </c>
      <c r="F1779" s="79">
        <v>4</v>
      </c>
      <c r="G1779" s="79">
        <f t="shared" si="407"/>
        <v>31</v>
      </c>
      <c r="H1779" s="79">
        <f t="shared" si="408"/>
        <v>20</v>
      </c>
      <c r="I1779" s="80">
        <v>1202.04</v>
      </c>
      <c r="J1779" s="80">
        <f>'Fator aplicado no salr'!$I$33*I1779</f>
        <v>1062.6322174803961</v>
      </c>
      <c r="K1779" s="79">
        <f t="shared" si="409"/>
        <v>20</v>
      </c>
      <c r="L1779" s="92">
        <f t="shared" si="410"/>
        <v>0.31180472688608379</v>
      </c>
      <c r="M1779" s="79">
        <f t="shared" si="411"/>
        <v>70</v>
      </c>
      <c r="N1779" s="79">
        <f>VLOOKUP(D1779,'IBGE 2014'!$A$9:$I$120,3,0)/VLOOKUP(C1779,'IBGE 2014'!$A$9:$I$120,3,0)</f>
        <v>0.78638304548291271</v>
      </c>
      <c r="O1779" s="79">
        <f>VLOOKUP(D1779,'IBGE 2014'!$A$9:$I$120,6,0)</f>
        <v>9.1340168195096396</v>
      </c>
      <c r="P1779" s="80">
        <f t="shared" si="412"/>
        <v>30938.907528807842</v>
      </c>
      <c r="Q1779" s="80">
        <f t="shared" si="413"/>
        <v>67194.036000000007</v>
      </c>
      <c r="R1779" s="80">
        <f t="shared" si="414"/>
        <v>-36255.128471192162</v>
      </c>
      <c r="S1779" s="80">
        <f t="shared" si="415"/>
        <v>19</v>
      </c>
      <c r="T1779" s="80">
        <f t="shared" si="416"/>
        <v>0.33051301049924886</v>
      </c>
      <c r="U1779" s="80">
        <f>VLOOKUP(D1779,'IBGE 2014'!$A$9:$I$120,3,0)/VLOOKUP(C1779+1,'IBGE 2014'!$A$9:$I$120,3,0)</f>
        <v>0.79070302512191992</v>
      </c>
      <c r="V1779" s="80">
        <f t="shared" si="417"/>
        <v>32975.401990885002</v>
      </c>
      <c r="W1779" s="80">
        <f t="shared" si="418"/>
        <v>63834.334200000005</v>
      </c>
      <c r="X1779" s="80">
        <f t="shared" si="419"/>
        <v>-30858.932209115002</v>
      </c>
      <c r="Y1779" s="120"/>
    </row>
    <row r="1780" spans="1:25">
      <c r="A1780" s="77">
        <v>1768</v>
      </c>
      <c r="B1780" s="79">
        <v>1</v>
      </c>
      <c r="C1780" s="78">
        <v>36</v>
      </c>
      <c r="D1780" s="78">
        <f t="shared" si="405"/>
        <v>65</v>
      </c>
      <c r="E1780" s="79">
        <f t="shared" si="406"/>
        <v>65</v>
      </c>
      <c r="F1780" s="79">
        <v>4</v>
      </c>
      <c r="G1780" s="79">
        <f t="shared" si="407"/>
        <v>31</v>
      </c>
      <c r="H1780" s="79">
        <f t="shared" si="408"/>
        <v>29</v>
      </c>
      <c r="I1780" s="80">
        <v>1144.8</v>
      </c>
      <c r="J1780" s="80">
        <f>'Fator aplicado no salr'!$I$33*I1780</f>
        <v>1012.030683314663</v>
      </c>
      <c r="K1780" s="79">
        <f t="shared" si="409"/>
        <v>29</v>
      </c>
      <c r="L1780" s="92">
        <f t="shared" si="410"/>
        <v>0.18455673876527198</v>
      </c>
      <c r="M1780" s="79">
        <f t="shared" si="411"/>
        <v>65</v>
      </c>
      <c r="N1780" s="79">
        <f>VLOOKUP(D1780,'IBGE 2014'!$A$9:$I$120,3,0)/VLOOKUP(C1780,'IBGE 2014'!$A$9:$I$120,3,0)</f>
        <v>0.82760631522705153</v>
      </c>
      <c r="O1780" s="79">
        <f>VLOOKUP(D1780,'IBGE 2014'!$A$9:$I$120,6,0)</f>
        <v>10.361611814973374</v>
      </c>
      <c r="P1780" s="80">
        <f t="shared" si="412"/>
        <v>20821.789587639149</v>
      </c>
      <c r="Q1780" s="80">
        <f t="shared" si="413"/>
        <v>92791.763999999996</v>
      </c>
      <c r="R1780" s="80">
        <f t="shared" si="414"/>
        <v>-71969.97441236084</v>
      </c>
      <c r="S1780" s="80">
        <f t="shared" si="415"/>
        <v>28</v>
      </c>
      <c r="T1780" s="80">
        <f t="shared" si="416"/>
        <v>0.19563014309118829</v>
      </c>
      <c r="U1780" s="80">
        <f>VLOOKUP(D1780,'IBGE 2014'!$A$9:$I$120,3,0)/VLOOKUP(C1780+1,'IBGE 2014'!$A$9:$I$120,3,0)</f>
        <v>0.82938992235441167</v>
      </c>
      <c r="V1780" s="80">
        <f t="shared" si="417"/>
        <v>22118.663257556429</v>
      </c>
      <c r="W1780" s="80">
        <f t="shared" si="418"/>
        <v>89592.047999999995</v>
      </c>
      <c r="X1780" s="80">
        <f t="shared" si="419"/>
        <v>-67473.384742443566</v>
      </c>
      <c r="Y1780" s="120"/>
    </row>
    <row r="1781" spans="1:25">
      <c r="A1781" s="77">
        <v>1769</v>
      </c>
      <c r="B1781" s="79">
        <v>2</v>
      </c>
      <c r="C1781" s="78">
        <v>64</v>
      </c>
      <c r="D1781" s="78">
        <f t="shared" si="405"/>
        <v>70</v>
      </c>
      <c r="E1781" s="79">
        <f t="shared" si="406"/>
        <v>60</v>
      </c>
      <c r="F1781" s="79">
        <v>4</v>
      </c>
      <c r="G1781" s="79">
        <f t="shared" si="407"/>
        <v>26</v>
      </c>
      <c r="H1781" s="79">
        <f t="shared" si="408"/>
        <v>6</v>
      </c>
      <c r="I1781" s="80">
        <v>1001.7</v>
      </c>
      <c r="J1781" s="80">
        <f>'Fator aplicado no salr'!$I$33*I1781</f>
        <v>885.52684790033015</v>
      </c>
      <c r="K1781" s="79">
        <f t="shared" si="409"/>
        <v>6</v>
      </c>
      <c r="L1781" s="92">
        <f t="shared" si="410"/>
        <v>0.70496054043967604</v>
      </c>
      <c r="M1781" s="79">
        <f t="shared" si="411"/>
        <v>70</v>
      </c>
      <c r="N1781" s="79">
        <f>VLOOKUP(D1781,'IBGE 2014'!$A$9:$I$120,3,0)/VLOOKUP(C1781,'IBGE 2014'!$A$9:$I$120,3,0)</f>
        <v>0.89330498213394294</v>
      </c>
      <c r="O1781" s="79">
        <f>VLOOKUP(D1781,'IBGE 2014'!$A$9:$I$120,6,0)</f>
        <v>9.1340168195096396</v>
      </c>
      <c r="P1781" s="80">
        <f t="shared" si="412"/>
        <v>66217.298211128014</v>
      </c>
      <c r="Q1781" s="80">
        <f t="shared" si="413"/>
        <v>16798.508999999998</v>
      </c>
      <c r="R1781" s="80">
        <f t="shared" si="414"/>
        <v>49418.789211128016</v>
      </c>
      <c r="S1781" s="80">
        <f t="shared" si="415"/>
        <v>5</v>
      </c>
      <c r="T1781" s="80">
        <f t="shared" si="416"/>
        <v>0.74725817286605678</v>
      </c>
      <c r="U1781" s="80">
        <f>VLOOKUP(D1781,'IBGE 2014'!$A$9:$I$120,3,0)/VLOOKUP(C1781+1,'IBGE 2014'!$A$9:$I$120,3,0)</f>
        <v>0.90694126620900062</v>
      </c>
      <c r="V1781" s="80">
        <f t="shared" si="417"/>
        <v>71261.790289743178</v>
      </c>
      <c r="W1781" s="80">
        <f t="shared" si="418"/>
        <v>13998.7575</v>
      </c>
      <c r="X1781" s="80">
        <f t="shared" si="419"/>
        <v>57263.032789743178</v>
      </c>
      <c r="Y1781" s="120"/>
    </row>
    <row r="1782" spans="1:25">
      <c r="A1782" s="77">
        <v>1770</v>
      </c>
      <c r="B1782" s="79">
        <v>1</v>
      </c>
      <c r="C1782" s="78">
        <v>50</v>
      </c>
      <c r="D1782" s="78">
        <f t="shared" si="405"/>
        <v>70</v>
      </c>
      <c r="E1782" s="79">
        <f t="shared" si="406"/>
        <v>65</v>
      </c>
      <c r="F1782" s="79">
        <v>4</v>
      </c>
      <c r="G1782" s="79">
        <f t="shared" si="407"/>
        <v>31</v>
      </c>
      <c r="H1782" s="79">
        <f t="shared" si="408"/>
        <v>20</v>
      </c>
      <c r="I1782" s="80">
        <v>1001.7</v>
      </c>
      <c r="J1782" s="80">
        <f>'Fator aplicado no salr'!$I$33*I1782</f>
        <v>885.52684790033015</v>
      </c>
      <c r="K1782" s="79">
        <f t="shared" si="409"/>
        <v>20</v>
      </c>
      <c r="L1782" s="92">
        <f t="shared" si="410"/>
        <v>0.31180472688608379</v>
      </c>
      <c r="M1782" s="79">
        <f t="shared" si="411"/>
        <v>70</v>
      </c>
      <c r="N1782" s="79">
        <f>VLOOKUP(D1782,'IBGE 2014'!$A$9:$I$120,3,0)/VLOOKUP(C1782,'IBGE 2014'!$A$9:$I$120,3,0)</f>
        <v>0.78638304548291271</v>
      </c>
      <c r="O1782" s="79">
        <f>VLOOKUP(D1782,'IBGE 2014'!$A$9:$I$120,6,0)</f>
        <v>9.1340168195096396</v>
      </c>
      <c r="P1782" s="80">
        <f t="shared" si="412"/>
        <v>25782.422940673201</v>
      </c>
      <c r="Q1782" s="80">
        <f t="shared" si="413"/>
        <v>55995.03</v>
      </c>
      <c r="R1782" s="80">
        <f t="shared" si="414"/>
        <v>-30212.607059326798</v>
      </c>
      <c r="S1782" s="80">
        <f t="shared" si="415"/>
        <v>19</v>
      </c>
      <c r="T1782" s="80">
        <f t="shared" si="416"/>
        <v>0.33051301049924886</v>
      </c>
      <c r="U1782" s="80">
        <f>VLOOKUP(D1782,'IBGE 2014'!$A$9:$I$120,3,0)/VLOOKUP(C1782+1,'IBGE 2014'!$A$9:$I$120,3,0)</f>
        <v>0.79070302512191992</v>
      </c>
      <c r="V1782" s="80">
        <f t="shared" si="417"/>
        <v>27479.501659070836</v>
      </c>
      <c r="W1782" s="80">
        <f t="shared" si="418"/>
        <v>53195.2785</v>
      </c>
      <c r="X1782" s="80">
        <f t="shared" si="419"/>
        <v>-25715.776840929164</v>
      </c>
      <c r="Y1782" s="120"/>
    </row>
    <row r="1783" spans="1:25">
      <c r="A1783" s="77">
        <v>1771</v>
      </c>
      <c r="B1783" s="79">
        <v>1</v>
      </c>
      <c r="C1783" s="78">
        <v>60</v>
      </c>
      <c r="D1783" s="78">
        <f t="shared" si="405"/>
        <v>70</v>
      </c>
      <c r="E1783" s="79">
        <f t="shared" si="406"/>
        <v>65</v>
      </c>
      <c r="F1783" s="79">
        <v>4</v>
      </c>
      <c r="G1783" s="79">
        <f t="shared" si="407"/>
        <v>31</v>
      </c>
      <c r="H1783" s="79">
        <f t="shared" si="408"/>
        <v>10</v>
      </c>
      <c r="I1783" s="80">
        <v>1001.7</v>
      </c>
      <c r="J1783" s="80">
        <f>'Fator aplicado no salr'!$I$33*I1783</f>
        <v>885.52684790033015</v>
      </c>
      <c r="K1783" s="79">
        <f t="shared" si="409"/>
        <v>10</v>
      </c>
      <c r="L1783" s="92">
        <f t="shared" si="410"/>
        <v>0.55839477691511752</v>
      </c>
      <c r="M1783" s="79">
        <f t="shared" si="411"/>
        <v>70</v>
      </c>
      <c r="N1783" s="79">
        <f>VLOOKUP(D1783,'IBGE 2014'!$A$9:$I$120,3,0)/VLOOKUP(C1783,'IBGE 2014'!$A$9:$I$120,3,0)</f>
        <v>0.8496755577480023</v>
      </c>
      <c r="O1783" s="79">
        <f>VLOOKUP(D1783,'IBGE 2014'!$A$9:$I$120,6,0)</f>
        <v>9.1340168195096396</v>
      </c>
      <c r="P1783" s="80">
        <f t="shared" si="412"/>
        <v>49888.605527142026</v>
      </c>
      <c r="Q1783" s="80">
        <f t="shared" si="413"/>
        <v>27997.514999999999</v>
      </c>
      <c r="R1783" s="80">
        <f t="shared" si="414"/>
        <v>21891.090527142027</v>
      </c>
      <c r="S1783" s="80">
        <f t="shared" si="415"/>
        <v>9</v>
      </c>
      <c r="T1783" s="80">
        <f t="shared" si="416"/>
        <v>0.59189846353002462</v>
      </c>
      <c r="U1783" s="80">
        <f>VLOOKUP(D1783,'IBGE 2014'!$A$9:$I$120,3,0)/VLOOKUP(C1783+1,'IBGE 2014'!$A$9:$I$120,3,0)</f>
        <v>0.85922071543303169</v>
      </c>
      <c r="V1783" s="80">
        <f t="shared" si="417"/>
        <v>53475.991298836845</v>
      </c>
      <c r="W1783" s="80">
        <f t="shared" si="418"/>
        <v>25197.763499999997</v>
      </c>
      <c r="X1783" s="80">
        <f t="shared" si="419"/>
        <v>28278.227798836848</v>
      </c>
      <c r="Y1783" s="120"/>
    </row>
    <row r="1784" spans="1:25">
      <c r="A1784" s="77">
        <v>1772</v>
      </c>
      <c r="B1784" s="79">
        <v>1</v>
      </c>
      <c r="C1784" s="78">
        <v>50</v>
      </c>
      <c r="D1784" s="78">
        <f t="shared" si="405"/>
        <v>70</v>
      </c>
      <c r="E1784" s="79">
        <f t="shared" si="406"/>
        <v>65</v>
      </c>
      <c r="F1784" s="79">
        <v>4</v>
      </c>
      <c r="G1784" s="79">
        <f t="shared" si="407"/>
        <v>31</v>
      </c>
      <c r="H1784" s="79">
        <f t="shared" si="408"/>
        <v>20</v>
      </c>
      <c r="I1784" s="80">
        <v>1202.04</v>
      </c>
      <c r="J1784" s="80">
        <f>'Fator aplicado no salr'!$I$33*I1784</f>
        <v>1062.6322174803961</v>
      </c>
      <c r="K1784" s="79">
        <f t="shared" si="409"/>
        <v>20</v>
      </c>
      <c r="L1784" s="92">
        <f t="shared" si="410"/>
        <v>0.31180472688608379</v>
      </c>
      <c r="M1784" s="79">
        <f t="shared" si="411"/>
        <v>70</v>
      </c>
      <c r="N1784" s="79">
        <f>VLOOKUP(D1784,'IBGE 2014'!$A$9:$I$120,3,0)/VLOOKUP(C1784,'IBGE 2014'!$A$9:$I$120,3,0)</f>
        <v>0.78638304548291271</v>
      </c>
      <c r="O1784" s="79">
        <f>VLOOKUP(D1784,'IBGE 2014'!$A$9:$I$120,6,0)</f>
        <v>9.1340168195096396</v>
      </c>
      <c r="P1784" s="80">
        <f t="shared" si="412"/>
        <v>30938.907528807842</v>
      </c>
      <c r="Q1784" s="80">
        <f t="shared" si="413"/>
        <v>67194.036000000007</v>
      </c>
      <c r="R1784" s="80">
        <f t="shared" si="414"/>
        <v>-36255.128471192162</v>
      </c>
      <c r="S1784" s="80">
        <f t="shared" si="415"/>
        <v>19</v>
      </c>
      <c r="T1784" s="80">
        <f t="shared" si="416"/>
        <v>0.33051301049924886</v>
      </c>
      <c r="U1784" s="80">
        <f>VLOOKUP(D1784,'IBGE 2014'!$A$9:$I$120,3,0)/VLOOKUP(C1784+1,'IBGE 2014'!$A$9:$I$120,3,0)</f>
        <v>0.79070302512191992</v>
      </c>
      <c r="V1784" s="80">
        <f t="shared" si="417"/>
        <v>32975.401990885002</v>
      </c>
      <c r="W1784" s="80">
        <f t="shared" si="418"/>
        <v>63834.334200000005</v>
      </c>
      <c r="X1784" s="80">
        <f t="shared" si="419"/>
        <v>-30858.932209115002</v>
      </c>
      <c r="Y1784" s="120"/>
    </row>
    <row r="1785" spans="1:25">
      <c r="A1785" s="77">
        <v>1773</v>
      </c>
      <c r="B1785" s="79">
        <v>1</v>
      </c>
      <c r="C1785" s="78">
        <v>29</v>
      </c>
      <c r="D1785" s="78">
        <f t="shared" si="405"/>
        <v>60</v>
      </c>
      <c r="E1785" s="79">
        <f t="shared" si="406"/>
        <v>65</v>
      </c>
      <c r="F1785" s="79">
        <v>4</v>
      </c>
      <c r="G1785" s="79">
        <f t="shared" si="407"/>
        <v>31</v>
      </c>
      <c r="H1785" s="79">
        <f t="shared" si="408"/>
        <v>31</v>
      </c>
      <c r="I1785" s="80">
        <v>1001.7</v>
      </c>
      <c r="J1785" s="80">
        <f>'Fator aplicado no salr'!$I$33*I1785</f>
        <v>885.52684790033015</v>
      </c>
      <c r="K1785" s="79">
        <f t="shared" si="409"/>
        <v>31</v>
      </c>
      <c r="L1785" s="92">
        <f t="shared" si="410"/>
        <v>0.16425484048173006</v>
      </c>
      <c r="M1785" s="79">
        <f t="shared" si="411"/>
        <v>60</v>
      </c>
      <c r="N1785" s="79">
        <f>VLOOKUP(D1785,'IBGE 2014'!$A$9:$I$120,3,0)/VLOOKUP(C1785,'IBGE 2014'!$A$9:$I$120,3,0)</f>
        <v>0.87181489555752378</v>
      </c>
      <c r="O1785" s="79">
        <f>VLOOKUP(D1785,'IBGE 2014'!$A$9:$I$120,6,0)</f>
        <v>11.482229001501651</v>
      </c>
      <c r="P1785" s="80">
        <f t="shared" si="412"/>
        <v>18928.393294585585</v>
      </c>
      <c r="Q1785" s="80">
        <f t="shared" si="413"/>
        <v>86792.296499999997</v>
      </c>
      <c r="R1785" s="80">
        <f t="shared" si="414"/>
        <v>-67863.903205414419</v>
      </c>
      <c r="S1785" s="80">
        <f t="shared" si="415"/>
        <v>30</v>
      </c>
      <c r="T1785" s="80">
        <f t="shared" si="416"/>
        <v>0.1741101309106339</v>
      </c>
      <c r="U1785" s="80">
        <f>VLOOKUP(D1785,'IBGE 2014'!$A$9:$I$120,3,0)/VLOOKUP(C1785+1,'IBGE 2014'!$A$9:$I$120,3,0)</f>
        <v>0.87331239096249591</v>
      </c>
      <c r="V1785" s="80">
        <f t="shared" si="417"/>
        <v>20098.560507248472</v>
      </c>
      <c r="W1785" s="80">
        <f t="shared" si="418"/>
        <v>83992.544999999998</v>
      </c>
      <c r="X1785" s="80">
        <f t="shared" si="419"/>
        <v>-63893.984492751522</v>
      </c>
      <c r="Y1785" s="120"/>
    </row>
    <row r="1786" spans="1:25">
      <c r="A1786" s="77">
        <v>1774</v>
      </c>
      <c r="B1786" s="79">
        <v>1</v>
      </c>
      <c r="C1786" s="78">
        <v>32</v>
      </c>
      <c r="D1786" s="78">
        <f t="shared" si="405"/>
        <v>63</v>
      </c>
      <c r="E1786" s="79">
        <f t="shared" si="406"/>
        <v>65</v>
      </c>
      <c r="F1786" s="79">
        <v>4</v>
      </c>
      <c r="G1786" s="79">
        <f t="shared" si="407"/>
        <v>31</v>
      </c>
      <c r="H1786" s="79">
        <f t="shared" si="408"/>
        <v>31</v>
      </c>
      <c r="I1786" s="80">
        <v>1001.7</v>
      </c>
      <c r="J1786" s="80">
        <f>'Fator aplicado no salr'!$I$33*I1786</f>
        <v>885.52684790033015</v>
      </c>
      <c r="K1786" s="79">
        <f t="shared" si="409"/>
        <v>31</v>
      </c>
      <c r="L1786" s="92">
        <f t="shared" si="410"/>
        <v>0.16425484048173006</v>
      </c>
      <c r="M1786" s="79">
        <f t="shared" si="411"/>
        <v>63</v>
      </c>
      <c r="N1786" s="79">
        <f>VLOOKUP(D1786,'IBGE 2014'!$A$9:$I$120,3,0)/VLOOKUP(C1786,'IBGE 2014'!$A$9:$I$120,3,0)</f>
        <v>0.84538175163120222</v>
      </c>
      <c r="O1786" s="79">
        <f>VLOOKUP(D1786,'IBGE 2014'!$A$9:$I$120,6,0)</f>
        <v>10.825249101319233</v>
      </c>
      <c r="P1786" s="80">
        <f t="shared" si="412"/>
        <v>17304.29975901642</v>
      </c>
      <c r="Q1786" s="80">
        <f t="shared" si="413"/>
        <v>86792.296499999997</v>
      </c>
      <c r="R1786" s="80">
        <f t="shared" si="414"/>
        <v>-69487.996740983581</v>
      </c>
      <c r="S1786" s="80">
        <f t="shared" si="415"/>
        <v>30</v>
      </c>
      <c r="T1786" s="80">
        <f t="shared" si="416"/>
        <v>0.1741101309106339</v>
      </c>
      <c r="U1786" s="80">
        <f>VLOOKUP(D1786,'IBGE 2014'!$A$9:$I$120,3,0)/VLOOKUP(C1786+1,'IBGE 2014'!$A$9:$I$120,3,0)</f>
        <v>0.84697066536744614</v>
      </c>
      <c r="V1786" s="80">
        <f t="shared" si="417"/>
        <v>18377.032988317922</v>
      </c>
      <c r="W1786" s="80">
        <f t="shared" si="418"/>
        <v>83992.544999999998</v>
      </c>
      <c r="X1786" s="80">
        <f t="shared" si="419"/>
        <v>-65615.512011682076</v>
      </c>
      <c r="Y1786" s="120"/>
    </row>
    <row r="1787" spans="1:25">
      <c r="A1787" s="77">
        <v>1775</v>
      </c>
      <c r="B1787" s="79">
        <v>1</v>
      </c>
      <c r="C1787" s="78">
        <v>36</v>
      </c>
      <c r="D1787" s="78">
        <f t="shared" si="405"/>
        <v>65</v>
      </c>
      <c r="E1787" s="79">
        <f t="shared" si="406"/>
        <v>65</v>
      </c>
      <c r="F1787" s="79">
        <v>4</v>
      </c>
      <c r="G1787" s="79">
        <f t="shared" si="407"/>
        <v>31</v>
      </c>
      <c r="H1787" s="79">
        <f t="shared" si="408"/>
        <v>29</v>
      </c>
      <c r="I1787" s="80">
        <v>954</v>
      </c>
      <c r="J1787" s="80">
        <f>'Fator aplicado no salr'!$I$33*I1787</f>
        <v>843.35890276221915</v>
      </c>
      <c r="K1787" s="79">
        <f t="shared" si="409"/>
        <v>29</v>
      </c>
      <c r="L1787" s="92">
        <f t="shared" si="410"/>
        <v>0.18455673876527198</v>
      </c>
      <c r="M1787" s="79">
        <f t="shared" si="411"/>
        <v>65</v>
      </c>
      <c r="N1787" s="79">
        <f>VLOOKUP(D1787,'IBGE 2014'!$A$9:$I$120,3,0)/VLOOKUP(C1787,'IBGE 2014'!$A$9:$I$120,3,0)</f>
        <v>0.82760631522705153</v>
      </c>
      <c r="O1787" s="79">
        <f>VLOOKUP(D1787,'IBGE 2014'!$A$9:$I$120,6,0)</f>
        <v>10.361611814973374</v>
      </c>
      <c r="P1787" s="80">
        <f t="shared" si="412"/>
        <v>17351.491323032627</v>
      </c>
      <c r="Q1787" s="80">
        <f t="shared" si="413"/>
        <v>77326.47</v>
      </c>
      <c r="R1787" s="80">
        <f t="shared" si="414"/>
        <v>-59974.978676967374</v>
      </c>
      <c r="S1787" s="80">
        <f t="shared" si="415"/>
        <v>28</v>
      </c>
      <c r="T1787" s="80">
        <f t="shared" si="416"/>
        <v>0.19563014309118829</v>
      </c>
      <c r="U1787" s="80">
        <f>VLOOKUP(D1787,'IBGE 2014'!$A$9:$I$120,3,0)/VLOOKUP(C1787+1,'IBGE 2014'!$A$9:$I$120,3,0)</f>
        <v>0.82938992235441167</v>
      </c>
      <c r="V1787" s="80">
        <f t="shared" si="417"/>
        <v>18432.219381297022</v>
      </c>
      <c r="W1787" s="80">
        <f t="shared" si="418"/>
        <v>74660.039999999994</v>
      </c>
      <c r="X1787" s="80">
        <f t="shared" si="419"/>
        <v>-56227.820618702972</v>
      </c>
      <c r="Y1787" s="120"/>
    </row>
    <row r="1788" spans="1:25">
      <c r="A1788" s="77">
        <v>1776</v>
      </c>
      <c r="B1788" s="79">
        <v>1</v>
      </c>
      <c r="C1788" s="78">
        <v>37</v>
      </c>
      <c r="D1788" s="78">
        <f t="shared" si="405"/>
        <v>65</v>
      </c>
      <c r="E1788" s="79">
        <f t="shared" si="406"/>
        <v>65</v>
      </c>
      <c r="F1788" s="79">
        <v>4</v>
      </c>
      <c r="G1788" s="79">
        <f t="shared" si="407"/>
        <v>31</v>
      </c>
      <c r="H1788" s="79">
        <f t="shared" si="408"/>
        <v>28</v>
      </c>
      <c r="I1788" s="80">
        <v>1154.3399999999999</v>
      </c>
      <c r="J1788" s="80">
        <f>'Fator aplicado no salr'!$I$33*I1788</f>
        <v>1020.4642723422851</v>
      </c>
      <c r="K1788" s="79">
        <f t="shared" si="409"/>
        <v>28</v>
      </c>
      <c r="L1788" s="92">
        <f t="shared" si="410"/>
        <v>0.19563014309118829</v>
      </c>
      <c r="M1788" s="79">
        <f t="shared" si="411"/>
        <v>65</v>
      </c>
      <c r="N1788" s="79">
        <f>VLOOKUP(D1788,'IBGE 2014'!$A$9:$I$120,3,0)/VLOOKUP(C1788,'IBGE 2014'!$A$9:$I$120,3,0)</f>
        <v>0.82938992235441167</v>
      </c>
      <c r="O1788" s="79">
        <f>VLOOKUP(D1788,'IBGE 2014'!$A$9:$I$120,6,0)</f>
        <v>10.361611814973374</v>
      </c>
      <c r="P1788" s="80">
        <f t="shared" si="412"/>
        <v>22302.985451369397</v>
      </c>
      <c r="Q1788" s="80">
        <f t="shared" si="413"/>
        <v>90338.648399999991</v>
      </c>
      <c r="R1788" s="80">
        <f t="shared" si="414"/>
        <v>-68035.66294863059</v>
      </c>
      <c r="S1788" s="80">
        <f t="shared" si="415"/>
        <v>27</v>
      </c>
      <c r="T1788" s="80">
        <f t="shared" si="416"/>
        <v>0.20736795167665964</v>
      </c>
      <c r="U1788" s="80">
        <f>VLOOKUP(D1788,'IBGE 2014'!$A$9:$I$120,3,0)/VLOOKUP(C1788+1,'IBGE 2014'!$A$9:$I$120,3,0)</f>
        <v>0.83126079529714858</v>
      </c>
      <c r="V1788" s="80">
        <f t="shared" si="417"/>
        <v>23694.492469172808</v>
      </c>
      <c r="W1788" s="80">
        <f t="shared" si="418"/>
        <v>87112.268100000001</v>
      </c>
      <c r="X1788" s="80">
        <f t="shared" si="419"/>
        <v>-63417.775630827193</v>
      </c>
      <c r="Y1788" s="120"/>
    </row>
    <row r="1789" spans="1:25">
      <c r="A1789" s="77">
        <v>1777</v>
      </c>
      <c r="B1789" s="79">
        <v>1</v>
      </c>
      <c r="C1789" s="78">
        <v>44</v>
      </c>
      <c r="D1789" s="78">
        <f t="shared" si="405"/>
        <v>70</v>
      </c>
      <c r="E1789" s="79">
        <f t="shared" si="406"/>
        <v>65</v>
      </c>
      <c r="F1789" s="79">
        <v>4</v>
      </c>
      <c r="G1789" s="79">
        <f t="shared" si="407"/>
        <v>31</v>
      </c>
      <c r="H1789" s="79">
        <f t="shared" si="408"/>
        <v>26</v>
      </c>
      <c r="I1789" s="80">
        <v>954</v>
      </c>
      <c r="J1789" s="80">
        <f>'Fator aplicado no salr'!$I$33*I1789</f>
        <v>843.35890276221915</v>
      </c>
      <c r="K1789" s="79">
        <f t="shared" si="409"/>
        <v>26</v>
      </c>
      <c r="L1789" s="92">
        <f t="shared" si="410"/>
        <v>0.21981002877725925</v>
      </c>
      <c r="M1789" s="79">
        <f t="shared" si="411"/>
        <v>70</v>
      </c>
      <c r="N1789" s="79">
        <f>VLOOKUP(D1789,'IBGE 2014'!$A$9:$I$120,3,0)/VLOOKUP(C1789,'IBGE 2014'!$A$9:$I$120,3,0)</f>
        <v>0.76654613465184984</v>
      </c>
      <c r="O1789" s="79">
        <f>VLOOKUP(D1789,'IBGE 2014'!$A$9:$I$120,6,0)</f>
        <v>9.1340168195096396</v>
      </c>
      <c r="P1789" s="80">
        <f t="shared" si="412"/>
        <v>16873.430782118478</v>
      </c>
      <c r="Q1789" s="80">
        <f t="shared" si="413"/>
        <v>69327.179999999993</v>
      </c>
      <c r="R1789" s="80">
        <f t="shared" si="414"/>
        <v>-52453.749217881516</v>
      </c>
      <c r="S1789" s="80">
        <f t="shared" si="415"/>
        <v>25</v>
      </c>
      <c r="T1789" s="80">
        <f t="shared" si="416"/>
        <v>0.23299863050389483</v>
      </c>
      <c r="U1789" s="80">
        <f>VLOOKUP(D1789,'IBGE 2014'!$A$9:$I$120,3,0)/VLOOKUP(C1789+1,'IBGE 2014'!$A$9:$I$120,3,0)</f>
        <v>0.76923238535789284</v>
      </c>
      <c r="V1789" s="80">
        <f t="shared" si="417"/>
        <v>17948.514971680193</v>
      </c>
      <c r="W1789" s="80">
        <f t="shared" si="418"/>
        <v>66660.75</v>
      </c>
      <c r="X1789" s="80">
        <f t="shared" si="419"/>
        <v>-48712.235028319803</v>
      </c>
      <c r="Y1789" s="120"/>
    </row>
    <row r="1790" spans="1:25">
      <c r="A1790" s="77">
        <v>1778</v>
      </c>
      <c r="B1790" s="79">
        <v>1</v>
      </c>
      <c r="C1790" s="78">
        <v>27</v>
      </c>
      <c r="D1790" s="78">
        <f t="shared" si="405"/>
        <v>60</v>
      </c>
      <c r="E1790" s="79">
        <f t="shared" si="406"/>
        <v>65</v>
      </c>
      <c r="F1790" s="79">
        <v>4</v>
      </c>
      <c r="G1790" s="79">
        <f t="shared" si="407"/>
        <v>31</v>
      </c>
      <c r="H1790" s="79">
        <f t="shared" si="408"/>
        <v>33</v>
      </c>
      <c r="I1790" s="80">
        <v>1049.4000000000001</v>
      </c>
      <c r="J1790" s="80">
        <f>'Fator aplicado no salr'!$I$33*I1790</f>
        <v>927.69479303844116</v>
      </c>
      <c r="K1790" s="79">
        <f t="shared" si="409"/>
        <v>33</v>
      </c>
      <c r="L1790" s="92">
        <f t="shared" si="410"/>
        <v>0.14618622328384659</v>
      </c>
      <c r="M1790" s="79">
        <f t="shared" si="411"/>
        <v>60</v>
      </c>
      <c r="N1790" s="79">
        <f>VLOOKUP(D1790,'IBGE 2014'!$A$9:$I$120,3,0)/VLOOKUP(C1790,'IBGE 2014'!$A$9:$I$120,3,0)</f>
        <v>0.86893333970392839</v>
      </c>
      <c r="O1790" s="79">
        <f>VLOOKUP(D1790,'IBGE 2014'!$A$9:$I$120,6,0)</f>
        <v>11.482229001501651</v>
      </c>
      <c r="P1790" s="80">
        <f t="shared" si="412"/>
        <v>17590.070599281054</v>
      </c>
      <c r="Q1790" s="80">
        <f t="shared" si="413"/>
        <v>96791.409000000014</v>
      </c>
      <c r="R1790" s="80">
        <f t="shared" si="414"/>
        <v>-79201.33840071896</v>
      </c>
      <c r="S1790" s="80">
        <f t="shared" si="415"/>
        <v>32</v>
      </c>
      <c r="T1790" s="80">
        <f t="shared" si="416"/>
        <v>0.15495739668087741</v>
      </c>
      <c r="U1790" s="80">
        <f>VLOOKUP(D1790,'IBGE 2014'!$A$9:$I$120,3,0)/VLOOKUP(C1790+1,'IBGE 2014'!$A$9:$I$120,3,0)</f>
        <v>0.87036035316906168</v>
      </c>
      <c r="V1790" s="80">
        <f t="shared" si="417"/>
        <v>18676.095531254432</v>
      </c>
      <c r="W1790" s="80">
        <f t="shared" si="418"/>
        <v>93858.33600000001</v>
      </c>
      <c r="X1790" s="80">
        <f t="shared" si="419"/>
        <v>-75182.240468745586</v>
      </c>
      <c r="Y1790" s="120"/>
    </row>
    <row r="1791" spans="1:25">
      <c r="A1791" s="77">
        <v>1779</v>
      </c>
      <c r="B1791" s="79">
        <v>1</v>
      </c>
      <c r="C1791" s="78">
        <v>30</v>
      </c>
      <c r="D1791" s="78">
        <f t="shared" si="405"/>
        <v>61</v>
      </c>
      <c r="E1791" s="79">
        <f t="shared" si="406"/>
        <v>65</v>
      </c>
      <c r="F1791" s="79">
        <v>4</v>
      </c>
      <c r="G1791" s="79">
        <f t="shared" si="407"/>
        <v>31</v>
      </c>
      <c r="H1791" s="79">
        <f t="shared" si="408"/>
        <v>31</v>
      </c>
      <c r="I1791" s="80">
        <v>1001.7</v>
      </c>
      <c r="J1791" s="80">
        <f>'Fator aplicado no salr'!$I$33*I1791</f>
        <v>885.52684790033015</v>
      </c>
      <c r="K1791" s="79">
        <f t="shared" si="409"/>
        <v>31</v>
      </c>
      <c r="L1791" s="92">
        <f t="shared" si="410"/>
        <v>0.16425484048173006</v>
      </c>
      <c r="M1791" s="79">
        <f t="shared" si="411"/>
        <v>61</v>
      </c>
      <c r="N1791" s="79">
        <f>VLOOKUP(D1791,'IBGE 2014'!$A$9:$I$120,3,0)/VLOOKUP(C1791,'IBGE 2014'!$A$9:$I$120,3,0)</f>
        <v>0.86361068762795057</v>
      </c>
      <c r="O1791" s="79">
        <f>VLOOKUP(D1791,'IBGE 2014'!$A$9:$I$120,6,0)</f>
        <v>11.26894206432668</v>
      </c>
      <c r="P1791" s="80">
        <f t="shared" si="412"/>
        <v>18401.97415576188</v>
      </c>
      <c r="Q1791" s="80">
        <f t="shared" si="413"/>
        <v>86792.296499999997</v>
      </c>
      <c r="R1791" s="80">
        <f t="shared" si="414"/>
        <v>-68390.322344238113</v>
      </c>
      <c r="S1791" s="80">
        <f t="shared" si="415"/>
        <v>30</v>
      </c>
      <c r="T1791" s="80">
        <f t="shared" si="416"/>
        <v>0.1741101309106339</v>
      </c>
      <c r="U1791" s="80">
        <f>VLOOKUP(D1791,'IBGE 2014'!$A$9:$I$120,3,0)/VLOOKUP(C1791+1,'IBGE 2014'!$A$9:$I$120,3,0)</f>
        <v>0.86514019417807453</v>
      </c>
      <c r="V1791" s="80">
        <f t="shared" si="417"/>
        <v>19540.639070122736</v>
      </c>
      <c r="W1791" s="80">
        <f t="shared" si="418"/>
        <v>83992.544999999998</v>
      </c>
      <c r="X1791" s="80">
        <f t="shared" si="419"/>
        <v>-64451.905929877263</v>
      </c>
      <c r="Y1791" s="120"/>
    </row>
    <row r="1792" spans="1:25">
      <c r="A1792" s="77">
        <v>1780</v>
      </c>
      <c r="B1792" s="79">
        <v>2</v>
      </c>
      <c r="C1792" s="78">
        <v>32</v>
      </c>
      <c r="D1792" s="78">
        <f t="shared" si="405"/>
        <v>58</v>
      </c>
      <c r="E1792" s="79">
        <f t="shared" si="406"/>
        <v>60</v>
      </c>
      <c r="F1792" s="79">
        <v>4</v>
      </c>
      <c r="G1792" s="79">
        <f t="shared" si="407"/>
        <v>26</v>
      </c>
      <c r="H1792" s="79">
        <f t="shared" si="408"/>
        <v>26</v>
      </c>
      <c r="I1792" s="80">
        <v>954</v>
      </c>
      <c r="J1792" s="80">
        <f>'Fator aplicado no salr'!$I$33*I1792</f>
        <v>843.35890276221915</v>
      </c>
      <c r="K1792" s="79">
        <f t="shared" si="409"/>
        <v>26</v>
      </c>
      <c r="L1792" s="92">
        <f t="shared" si="410"/>
        <v>0.21981002877725925</v>
      </c>
      <c r="M1792" s="79">
        <f t="shared" si="411"/>
        <v>58</v>
      </c>
      <c r="N1792" s="79">
        <f>VLOOKUP(D1792,'IBGE 2014'!$A$9:$I$120,3,0)/VLOOKUP(C1792,'IBGE 2014'!$A$9:$I$120,3,0)</f>
        <v>0.8942973066775467</v>
      </c>
      <c r="O1792" s="79">
        <f>VLOOKUP(D1792,'IBGE 2014'!$A$9:$I$120,6,0)</f>
        <v>11.890960856490537</v>
      </c>
      <c r="P1792" s="80">
        <f t="shared" si="412"/>
        <v>25627.259204021768</v>
      </c>
      <c r="Q1792" s="80">
        <f t="shared" si="413"/>
        <v>69327.179999999993</v>
      </c>
      <c r="R1792" s="80">
        <f t="shared" si="414"/>
        <v>-43699.920795978222</v>
      </c>
      <c r="S1792" s="80">
        <f t="shared" si="415"/>
        <v>25</v>
      </c>
      <c r="T1792" s="80">
        <f t="shared" si="416"/>
        <v>0.23299863050389483</v>
      </c>
      <c r="U1792" s="80">
        <f>VLOOKUP(D1792,'IBGE 2014'!$A$9:$I$120,3,0)/VLOOKUP(C1792+1,'IBGE 2014'!$A$9:$I$120,3,0)</f>
        <v>0.8959781582834917</v>
      </c>
      <c r="V1792" s="80">
        <f t="shared" si="417"/>
        <v>27215.951777944178</v>
      </c>
      <c r="W1792" s="80">
        <f t="shared" si="418"/>
        <v>66660.75</v>
      </c>
      <c r="X1792" s="80">
        <f t="shared" si="419"/>
        <v>-39444.798222055819</v>
      </c>
      <c r="Y1792" s="120"/>
    </row>
    <row r="1793" spans="1:25">
      <c r="A1793" s="77">
        <v>1781</v>
      </c>
      <c r="B1793" s="79">
        <v>1</v>
      </c>
      <c r="C1793" s="78">
        <v>35</v>
      </c>
      <c r="D1793" s="78">
        <f t="shared" si="405"/>
        <v>65</v>
      </c>
      <c r="E1793" s="79">
        <f t="shared" si="406"/>
        <v>65</v>
      </c>
      <c r="F1793" s="79">
        <v>4</v>
      </c>
      <c r="G1793" s="79">
        <f t="shared" si="407"/>
        <v>31</v>
      </c>
      <c r="H1793" s="79">
        <f t="shared" si="408"/>
        <v>30</v>
      </c>
      <c r="I1793" s="80">
        <v>1101.8699999999999</v>
      </c>
      <c r="J1793" s="80">
        <f>'Fator aplicado no salr'!$I$33*I1793</f>
        <v>974.07953269036295</v>
      </c>
      <c r="K1793" s="79">
        <f t="shared" si="409"/>
        <v>30</v>
      </c>
      <c r="L1793" s="92">
        <f t="shared" si="410"/>
        <v>0.1741101309106339</v>
      </c>
      <c r="M1793" s="79">
        <f t="shared" si="411"/>
        <v>65</v>
      </c>
      <c r="N1793" s="79">
        <f>VLOOKUP(D1793,'IBGE 2014'!$A$9:$I$120,3,0)/VLOOKUP(C1793,'IBGE 2014'!$A$9:$I$120,3,0)</f>
        <v>0.82589717900171766</v>
      </c>
      <c r="O1793" s="79">
        <f>VLOOKUP(D1793,'IBGE 2014'!$A$9:$I$120,6,0)</f>
        <v>10.361611814973374</v>
      </c>
      <c r="P1793" s="80">
        <f t="shared" si="412"/>
        <v>18867.532775150561</v>
      </c>
      <c r="Q1793" s="80">
        <f t="shared" si="413"/>
        <v>92391.799499999994</v>
      </c>
      <c r="R1793" s="80">
        <f t="shared" si="414"/>
        <v>-73524.26672484944</v>
      </c>
      <c r="S1793" s="80">
        <f t="shared" si="415"/>
        <v>29</v>
      </c>
      <c r="T1793" s="80">
        <f t="shared" si="416"/>
        <v>0.18455673876527198</v>
      </c>
      <c r="U1793" s="80">
        <f>VLOOKUP(D1793,'IBGE 2014'!$A$9:$I$120,3,0)/VLOOKUP(C1793+1,'IBGE 2014'!$A$9:$I$120,3,0)</f>
        <v>0.82760631522705153</v>
      </c>
      <c r="V1793" s="80">
        <f t="shared" si="417"/>
        <v>20040.972478102678</v>
      </c>
      <c r="W1793" s="80">
        <f t="shared" si="418"/>
        <v>89312.072849999982</v>
      </c>
      <c r="X1793" s="80">
        <f t="shared" si="419"/>
        <v>-69271.100371897308</v>
      </c>
      <c r="Y1793" s="120"/>
    </row>
    <row r="1794" spans="1:25">
      <c r="A1794" s="77">
        <v>1782</v>
      </c>
      <c r="B1794" s="79">
        <v>1</v>
      </c>
      <c r="C1794" s="78">
        <v>42</v>
      </c>
      <c r="D1794" s="78">
        <f t="shared" si="405"/>
        <v>70</v>
      </c>
      <c r="E1794" s="79">
        <f t="shared" si="406"/>
        <v>65</v>
      </c>
      <c r="F1794" s="79">
        <v>4</v>
      </c>
      <c r="G1794" s="79">
        <f t="shared" si="407"/>
        <v>31</v>
      </c>
      <c r="H1794" s="79">
        <f t="shared" si="408"/>
        <v>28</v>
      </c>
      <c r="I1794" s="80">
        <v>1101.8699999999999</v>
      </c>
      <c r="J1794" s="80">
        <f>'Fator aplicado no salr'!$I$33*I1794</f>
        <v>974.07953269036295</v>
      </c>
      <c r="K1794" s="79">
        <f t="shared" si="409"/>
        <v>28</v>
      </c>
      <c r="L1794" s="92">
        <f t="shared" si="410"/>
        <v>0.19563014309118829</v>
      </c>
      <c r="M1794" s="79">
        <f t="shared" si="411"/>
        <v>70</v>
      </c>
      <c r="N1794" s="79">
        <f>VLOOKUP(D1794,'IBGE 2014'!$A$9:$I$120,3,0)/VLOOKUP(C1794,'IBGE 2014'!$A$9:$I$120,3,0)</f>
        <v>0.76175627933743351</v>
      </c>
      <c r="O1794" s="79">
        <f>VLOOKUP(D1794,'IBGE 2014'!$A$9:$I$120,6,0)</f>
        <v>9.1340168195096396</v>
      </c>
      <c r="P1794" s="80">
        <f t="shared" si="412"/>
        <v>17236.591646821918</v>
      </c>
      <c r="Q1794" s="80">
        <f t="shared" si="413"/>
        <v>86232.346199999985</v>
      </c>
      <c r="R1794" s="80">
        <f t="shared" si="414"/>
        <v>-68995.754553178063</v>
      </c>
      <c r="S1794" s="80">
        <f t="shared" si="415"/>
        <v>27</v>
      </c>
      <c r="T1794" s="80">
        <f t="shared" si="416"/>
        <v>0.20736795167665964</v>
      </c>
      <c r="U1794" s="80">
        <f>VLOOKUP(D1794,'IBGE 2014'!$A$9:$I$120,3,0)/VLOOKUP(C1794+1,'IBGE 2014'!$A$9:$I$120,3,0)</f>
        <v>0.764061720155367</v>
      </c>
      <c r="V1794" s="80">
        <f t="shared" si="417"/>
        <v>18326.083333669165</v>
      </c>
      <c r="W1794" s="80">
        <f t="shared" si="418"/>
        <v>83152.619549999989</v>
      </c>
      <c r="X1794" s="80">
        <f t="shared" si="419"/>
        <v>-64826.536216330824</v>
      </c>
      <c r="Y1794" s="120"/>
    </row>
    <row r="1795" spans="1:25">
      <c r="A1795" s="77">
        <v>1783</v>
      </c>
      <c r="B1795" s="79">
        <v>2</v>
      </c>
      <c r="C1795" s="78">
        <v>52</v>
      </c>
      <c r="D1795" s="78">
        <f t="shared" si="405"/>
        <v>70</v>
      </c>
      <c r="E1795" s="79">
        <f t="shared" si="406"/>
        <v>60</v>
      </c>
      <c r="F1795" s="79">
        <v>4</v>
      </c>
      <c r="G1795" s="79">
        <f t="shared" si="407"/>
        <v>26</v>
      </c>
      <c r="H1795" s="79">
        <f t="shared" si="408"/>
        <v>18</v>
      </c>
      <c r="I1795" s="80">
        <v>3571.03</v>
      </c>
      <c r="J1795" s="80">
        <f>'Fator aplicado no salr'!$I$33*I1795</f>
        <v>3156.8762500324606</v>
      </c>
      <c r="K1795" s="79">
        <f t="shared" si="409"/>
        <v>18</v>
      </c>
      <c r="L1795" s="92">
        <f t="shared" si="410"/>
        <v>0.35034379112920383</v>
      </c>
      <c r="M1795" s="79">
        <f t="shared" si="411"/>
        <v>70</v>
      </c>
      <c r="N1795" s="79">
        <f>VLOOKUP(D1795,'IBGE 2014'!$A$9:$I$120,3,0)/VLOOKUP(C1795,'IBGE 2014'!$A$9:$I$120,3,0)</f>
        <v>0.7953795781575006</v>
      </c>
      <c r="O1795" s="79">
        <f>VLOOKUP(D1795,'IBGE 2014'!$A$9:$I$120,6,0)</f>
        <v>9.1340168195096396</v>
      </c>
      <c r="P1795" s="80">
        <f t="shared" si="412"/>
        <v>104455.56400600704</v>
      </c>
      <c r="Q1795" s="80">
        <f t="shared" si="413"/>
        <v>179658.51930000001</v>
      </c>
      <c r="R1795" s="80">
        <f t="shared" si="414"/>
        <v>-75202.955293992971</v>
      </c>
      <c r="S1795" s="80">
        <f t="shared" si="415"/>
        <v>17</v>
      </c>
      <c r="T1795" s="80">
        <f t="shared" si="416"/>
        <v>0.37136441859695613</v>
      </c>
      <c r="U1795" s="80">
        <f>VLOOKUP(D1795,'IBGE 2014'!$A$9:$I$120,3,0)/VLOOKUP(C1795+1,'IBGE 2014'!$A$9:$I$120,3,0)</f>
        <v>0.80044023808591946</v>
      </c>
      <c r="V1795" s="80">
        <f t="shared" si="417"/>
        <v>111427.380269197</v>
      </c>
      <c r="W1795" s="80">
        <f t="shared" si="418"/>
        <v>169677.49045000001</v>
      </c>
      <c r="X1795" s="80">
        <f t="shared" si="419"/>
        <v>-58250.110180803007</v>
      </c>
      <c r="Y1795" s="120"/>
    </row>
    <row r="1796" spans="1:25">
      <c r="A1796" s="77">
        <v>1784</v>
      </c>
      <c r="B1796" s="79">
        <v>2</v>
      </c>
      <c r="C1796" s="78">
        <v>52</v>
      </c>
      <c r="D1796" s="78">
        <f t="shared" si="405"/>
        <v>70</v>
      </c>
      <c r="E1796" s="79">
        <f t="shared" si="406"/>
        <v>60</v>
      </c>
      <c r="F1796" s="79">
        <v>4</v>
      </c>
      <c r="G1796" s="79">
        <f t="shared" si="407"/>
        <v>26</v>
      </c>
      <c r="H1796" s="79">
        <f t="shared" si="408"/>
        <v>18</v>
      </c>
      <c r="I1796" s="80">
        <v>1001.7</v>
      </c>
      <c r="J1796" s="80">
        <f>'Fator aplicado no salr'!$I$33*I1796</f>
        <v>885.52684790033015</v>
      </c>
      <c r="K1796" s="79">
        <f t="shared" si="409"/>
        <v>18</v>
      </c>
      <c r="L1796" s="92">
        <f t="shared" si="410"/>
        <v>0.35034379112920383</v>
      </c>
      <c r="M1796" s="79">
        <f t="shared" si="411"/>
        <v>70</v>
      </c>
      <c r="N1796" s="79">
        <f>VLOOKUP(D1796,'IBGE 2014'!$A$9:$I$120,3,0)/VLOOKUP(C1796,'IBGE 2014'!$A$9:$I$120,3,0)</f>
        <v>0.7953795781575006</v>
      </c>
      <c r="O1796" s="79">
        <f>VLOOKUP(D1796,'IBGE 2014'!$A$9:$I$120,6,0)</f>
        <v>9.1340168195096396</v>
      </c>
      <c r="P1796" s="80">
        <f t="shared" si="412"/>
        <v>29300.548711385025</v>
      </c>
      <c r="Q1796" s="80">
        <f t="shared" si="413"/>
        <v>50395.526999999995</v>
      </c>
      <c r="R1796" s="80">
        <f t="shared" si="414"/>
        <v>-21094.97828861497</v>
      </c>
      <c r="S1796" s="80">
        <f t="shared" si="415"/>
        <v>17</v>
      </c>
      <c r="T1796" s="80">
        <f t="shared" si="416"/>
        <v>0.37136441859695613</v>
      </c>
      <c r="U1796" s="80">
        <f>VLOOKUP(D1796,'IBGE 2014'!$A$9:$I$120,3,0)/VLOOKUP(C1796+1,'IBGE 2014'!$A$9:$I$120,3,0)</f>
        <v>0.80044023808591946</v>
      </c>
      <c r="V1796" s="80">
        <f t="shared" si="417"/>
        <v>31256.194099644821</v>
      </c>
      <c r="W1796" s="80">
        <f t="shared" si="418"/>
        <v>47595.775499999996</v>
      </c>
      <c r="X1796" s="80">
        <f t="shared" si="419"/>
        <v>-16339.581400355175</v>
      </c>
      <c r="Y1796" s="120"/>
    </row>
    <row r="1797" spans="1:25">
      <c r="A1797" s="77">
        <v>1785</v>
      </c>
      <c r="B1797" s="79">
        <v>1</v>
      </c>
      <c r="C1797" s="78">
        <v>48</v>
      </c>
      <c r="D1797" s="78">
        <f t="shared" si="405"/>
        <v>70</v>
      </c>
      <c r="E1797" s="79">
        <f t="shared" si="406"/>
        <v>65</v>
      </c>
      <c r="F1797" s="79">
        <v>4</v>
      </c>
      <c r="G1797" s="79">
        <f t="shared" si="407"/>
        <v>31</v>
      </c>
      <c r="H1797" s="79">
        <f t="shared" si="408"/>
        <v>22</v>
      </c>
      <c r="I1797" s="80">
        <v>2678.28</v>
      </c>
      <c r="J1797" s="80">
        <f>'Fator aplicado no salr'!$I$33*I1797</f>
        <v>2367.6638177043988</v>
      </c>
      <c r="K1797" s="79">
        <f t="shared" si="409"/>
        <v>22</v>
      </c>
      <c r="L1797" s="92">
        <f t="shared" si="410"/>
        <v>0.27750509690822689</v>
      </c>
      <c r="M1797" s="79">
        <f t="shared" si="411"/>
        <v>70</v>
      </c>
      <c r="N1797" s="79">
        <f>VLOOKUP(D1797,'IBGE 2014'!$A$9:$I$120,3,0)/VLOOKUP(C1797,'IBGE 2014'!$A$9:$I$120,3,0)</f>
        <v>0.77870096266895816</v>
      </c>
      <c r="O1797" s="79">
        <f>VLOOKUP(D1797,'IBGE 2014'!$A$9:$I$120,6,0)</f>
        <v>9.1340168195096396</v>
      </c>
      <c r="P1797" s="80">
        <f t="shared" si="412"/>
        <v>60752.880262961095</v>
      </c>
      <c r="Q1797" s="80">
        <f t="shared" si="413"/>
        <v>164687.43719999999</v>
      </c>
      <c r="R1797" s="80">
        <f t="shared" si="414"/>
        <v>-103934.5569370389</v>
      </c>
      <c r="S1797" s="80">
        <f t="shared" si="415"/>
        <v>21</v>
      </c>
      <c r="T1797" s="80">
        <f t="shared" si="416"/>
        <v>0.29415540272272056</v>
      </c>
      <c r="U1797" s="80">
        <f>VLOOKUP(D1797,'IBGE 2014'!$A$9:$I$120,3,0)/VLOOKUP(C1797+1,'IBGE 2014'!$A$9:$I$120,3,0)</f>
        <v>0.78239117386008128</v>
      </c>
      <c r="V1797" s="80">
        <f t="shared" si="417"/>
        <v>64703.23109642505</v>
      </c>
      <c r="W1797" s="80">
        <f t="shared" si="418"/>
        <v>157201.6446</v>
      </c>
      <c r="X1797" s="80">
        <f t="shared" si="419"/>
        <v>-92498.41350357495</v>
      </c>
      <c r="Y1797" s="120"/>
    </row>
    <row r="1798" spans="1:25">
      <c r="A1798" s="77">
        <v>1786</v>
      </c>
      <c r="B1798" s="79">
        <v>1</v>
      </c>
      <c r="C1798" s="78">
        <v>43</v>
      </c>
      <c r="D1798" s="78">
        <f t="shared" si="405"/>
        <v>70</v>
      </c>
      <c r="E1798" s="79">
        <f t="shared" si="406"/>
        <v>65</v>
      </c>
      <c r="F1798" s="79">
        <v>4</v>
      </c>
      <c r="G1798" s="79">
        <f t="shared" si="407"/>
        <v>31</v>
      </c>
      <c r="H1798" s="79">
        <f t="shared" si="408"/>
        <v>27</v>
      </c>
      <c r="I1798" s="80">
        <v>3165.18</v>
      </c>
      <c r="J1798" s="80">
        <f>'Fator aplicado no salr'!$I$33*I1798</f>
        <v>2798.0951067556821</v>
      </c>
      <c r="K1798" s="79">
        <f t="shared" si="409"/>
        <v>27</v>
      </c>
      <c r="L1798" s="92">
        <f t="shared" si="410"/>
        <v>0.20736795167665964</v>
      </c>
      <c r="M1798" s="79">
        <f t="shared" si="411"/>
        <v>70</v>
      </c>
      <c r="N1798" s="79">
        <f>VLOOKUP(D1798,'IBGE 2014'!$A$9:$I$120,3,0)/VLOOKUP(C1798,'IBGE 2014'!$A$9:$I$120,3,0)</f>
        <v>0.764061720155367</v>
      </c>
      <c r="O1798" s="79">
        <f>VLOOKUP(D1798,'IBGE 2014'!$A$9:$I$120,6,0)</f>
        <v>9.1340168195096396</v>
      </c>
      <c r="P1798" s="80">
        <f t="shared" si="412"/>
        <v>52642.646088978712</v>
      </c>
      <c r="Q1798" s="80">
        <f t="shared" si="413"/>
        <v>238860.30869999997</v>
      </c>
      <c r="R1798" s="80">
        <f t="shared" si="414"/>
        <v>-186217.66261102125</v>
      </c>
      <c r="S1798" s="80">
        <f t="shared" si="415"/>
        <v>26</v>
      </c>
      <c r="T1798" s="80">
        <f t="shared" si="416"/>
        <v>0.21981002877725925</v>
      </c>
      <c r="U1798" s="80">
        <f>VLOOKUP(D1798,'IBGE 2014'!$A$9:$I$120,3,0)/VLOOKUP(C1798+1,'IBGE 2014'!$A$9:$I$120,3,0)</f>
        <v>0.76654613465184984</v>
      </c>
      <c r="V1798" s="80">
        <f t="shared" si="417"/>
        <v>55982.647424471441</v>
      </c>
      <c r="W1798" s="80">
        <f t="shared" si="418"/>
        <v>230013.63059999997</v>
      </c>
      <c r="X1798" s="80">
        <f t="shared" si="419"/>
        <v>-174030.98317552853</v>
      </c>
      <c r="Y1798" s="120"/>
    </row>
    <row r="1799" spans="1:25">
      <c r="A1799" s="77">
        <v>1787</v>
      </c>
      <c r="B1799" s="79">
        <v>2</v>
      </c>
      <c r="C1799" s="78">
        <v>45</v>
      </c>
      <c r="D1799" s="78">
        <f t="shared" si="405"/>
        <v>70</v>
      </c>
      <c r="E1799" s="79">
        <f t="shared" si="406"/>
        <v>60</v>
      </c>
      <c r="F1799" s="79">
        <v>4</v>
      </c>
      <c r="G1799" s="79">
        <f t="shared" si="407"/>
        <v>26</v>
      </c>
      <c r="H1799" s="79">
        <f t="shared" si="408"/>
        <v>25</v>
      </c>
      <c r="I1799" s="80">
        <v>4220.24</v>
      </c>
      <c r="J1799" s="80">
        <f>'Fator aplicado no salr'!$I$33*I1799</f>
        <v>3730.7934756742425</v>
      </c>
      <c r="K1799" s="79">
        <f t="shared" si="409"/>
        <v>25</v>
      </c>
      <c r="L1799" s="92">
        <f t="shared" si="410"/>
        <v>0.23299863050389483</v>
      </c>
      <c r="M1799" s="79">
        <f t="shared" si="411"/>
        <v>70</v>
      </c>
      <c r="N1799" s="79">
        <f>VLOOKUP(D1799,'IBGE 2014'!$A$9:$I$120,3,0)/VLOOKUP(C1799,'IBGE 2014'!$A$9:$I$120,3,0)</f>
        <v>0.76923238535789284</v>
      </c>
      <c r="O1799" s="79">
        <f>VLOOKUP(D1799,'IBGE 2014'!$A$9:$I$120,6,0)</f>
        <v>9.1340168195096396</v>
      </c>
      <c r="P1799" s="80">
        <f t="shared" si="412"/>
        <v>79399.41386172286</v>
      </c>
      <c r="Q1799" s="80">
        <f t="shared" si="413"/>
        <v>294889.26999999996</v>
      </c>
      <c r="R1799" s="80">
        <f t="shared" si="414"/>
        <v>-215489.8561382771</v>
      </c>
      <c r="S1799" s="80">
        <f t="shared" si="415"/>
        <v>24</v>
      </c>
      <c r="T1799" s="80">
        <f t="shared" si="416"/>
        <v>0.24697854833412852</v>
      </c>
      <c r="U1799" s="80">
        <f>VLOOKUP(D1799,'IBGE 2014'!$A$9:$I$120,3,0)/VLOOKUP(C1799+1,'IBGE 2014'!$A$9:$I$120,3,0)</f>
        <v>0.77214104728714072</v>
      </c>
      <c r="V1799" s="80">
        <f t="shared" si="417"/>
        <v>84481.621684883925</v>
      </c>
      <c r="W1799" s="80">
        <f t="shared" si="418"/>
        <v>283093.69919999997</v>
      </c>
      <c r="X1799" s="80">
        <f t="shared" si="419"/>
        <v>-198612.07751511605</v>
      </c>
      <c r="Y1799" s="120"/>
    </row>
    <row r="1800" spans="1:25">
      <c r="A1800" s="77">
        <v>1788</v>
      </c>
      <c r="B1800" s="79">
        <v>1</v>
      </c>
      <c r="C1800" s="78">
        <v>55</v>
      </c>
      <c r="D1800" s="78">
        <f t="shared" si="405"/>
        <v>70</v>
      </c>
      <c r="E1800" s="79">
        <f t="shared" si="406"/>
        <v>65</v>
      </c>
      <c r="F1800" s="79">
        <v>4</v>
      </c>
      <c r="G1800" s="79">
        <f t="shared" si="407"/>
        <v>31</v>
      </c>
      <c r="H1800" s="79">
        <f t="shared" si="408"/>
        <v>15</v>
      </c>
      <c r="I1800" s="80">
        <v>2678.28</v>
      </c>
      <c r="J1800" s="80">
        <f>'Fator aplicado no salr'!$I$33*I1800</f>
        <v>2367.6638177043988</v>
      </c>
      <c r="K1800" s="79">
        <f t="shared" si="409"/>
        <v>15</v>
      </c>
      <c r="L1800" s="92">
        <f t="shared" si="410"/>
        <v>0.41726506073553998</v>
      </c>
      <c r="M1800" s="79">
        <f t="shared" si="411"/>
        <v>70</v>
      </c>
      <c r="N1800" s="79">
        <f>VLOOKUP(D1800,'IBGE 2014'!$A$9:$I$120,3,0)/VLOOKUP(C1800,'IBGE 2014'!$A$9:$I$120,3,0)</f>
        <v>0.81183466248225811</v>
      </c>
      <c r="O1800" s="79">
        <f>VLOOKUP(D1800,'IBGE 2014'!$A$9:$I$120,6,0)</f>
        <v>9.1340168195096396</v>
      </c>
      <c r="P1800" s="80">
        <f t="shared" si="412"/>
        <v>95236.802946334647</v>
      </c>
      <c r="Q1800" s="80">
        <f t="shared" si="413"/>
        <v>112286.889</v>
      </c>
      <c r="R1800" s="80">
        <f t="shared" si="414"/>
        <v>-17050.086053665349</v>
      </c>
      <c r="S1800" s="80">
        <f t="shared" si="415"/>
        <v>14</v>
      </c>
      <c r="T1800" s="80">
        <f t="shared" si="416"/>
        <v>0.44230096437967248</v>
      </c>
      <c r="U1800" s="80">
        <f>VLOOKUP(D1800,'IBGE 2014'!$A$9:$I$120,3,0)/VLOOKUP(C1800+1,'IBGE 2014'!$A$9:$I$120,3,0)</f>
        <v>0.81824688059570916</v>
      </c>
      <c r="V1800" s="80">
        <f t="shared" si="417"/>
        <v>101748.36547617427</v>
      </c>
      <c r="W1800" s="80">
        <f t="shared" si="418"/>
        <v>104801.09639999999</v>
      </c>
      <c r="X1800" s="80">
        <f t="shared" si="419"/>
        <v>-3052.7309238257294</v>
      </c>
      <c r="Y1800" s="120"/>
    </row>
    <row r="1801" spans="1:25">
      <c r="A1801" s="77">
        <v>1789</v>
      </c>
      <c r="B1801" s="79">
        <v>2</v>
      </c>
      <c r="C1801" s="78">
        <v>56</v>
      </c>
      <c r="D1801" s="78">
        <f t="shared" si="405"/>
        <v>70</v>
      </c>
      <c r="E1801" s="79">
        <f t="shared" si="406"/>
        <v>60</v>
      </c>
      <c r="F1801" s="79">
        <v>4</v>
      </c>
      <c r="G1801" s="79">
        <f t="shared" si="407"/>
        <v>26</v>
      </c>
      <c r="H1801" s="79">
        <f t="shared" si="408"/>
        <v>14</v>
      </c>
      <c r="I1801" s="80">
        <v>2678.28</v>
      </c>
      <c r="J1801" s="80">
        <f>'Fator aplicado no salr'!$I$33*I1801</f>
        <v>2367.6638177043988</v>
      </c>
      <c r="K1801" s="79">
        <f t="shared" si="409"/>
        <v>14</v>
      </c>
      <c r="L1801" s="92">
        <f t="shared" si="410"/>
        <v>0.44230096437967248</v>
      </c>
      <c r="M1801" s="79">
        <f t="shared" si="411"/>
        <v>70</v>
      </c>
      <c r="N1801" s="79">
        <f>VLOOKUP(D1801,'IBGE 2014'!$A$9:$I$120,3,0)/VLOOKUP(C1801,'IBGE 2014'!$A$9:$I$120,3,0)</f>
        <v>0.81824688059570916</v>
      </c>
      <c r="O1801" s="79">
        <f>VLOOKUP(D1801,'IBGE 2014'!$A$9:$I$120,6,0)</f>
        <v>9.1340168195096396</v>
      </c>
      <c r="P1801" s="80">
        <f t="shared" si="412"/>
        <v>101748.36547617427</v>
      </c>
      <c r="Q1801" s="80">
        <f t="shared" si="413"/>
        <v>104801.09639999999</v>
      </c>
      <c r="R1801" s="80">
        <f t="shared" si="414"/>
        <v>-3052.7309238257294</v>
      </c>
      <c r="S1801" s="80">
        <f t="shared" si="415"/>
        <v>13</v>
      </c>
      <c r="T1801" s="80">
        <f t="shared" si="416"/>
        <v>0.46883902224245294</v>
      </c>
      <c r="U1801" s="80">
        <f>VLOOKUP(D1801,'IBGE 2014'!$A$9:$I$120,3,0)/VLOOKUP(C1801+1,'IBGE 2014'!$A$9:$I$120,3,0)</f>
        <v>0.82519692570489089</v>
      </c>
      <c r="V1801" s="80">
        <f t="shared" si="417"/>
        <v>108769.35409130795</v>
      </c>
      <c r="W1801" s="80">
        <f t="shared" si="418"/>
        <v>97315.303799999994</v>
      </c>
      <c r="X1801" s="80">
        <f t="shared" si="419"/>
        <v>11454.050291307954</v>
      </c>
      <c r="Y1801" s="120"/>
    </row>
    <row r="1802" spans="1:25">
      <c r="A1802" s="77">
        <v>1790</v>
      </c>
      <c r="B1802" s="79">
        <v>1</v>
      </c>
      <c r="C1802" s="78">
        <v>37</v>
      </c>
      <c r="D1802" s="78">
        <f t="shared" si="405"/>
        <v>65</v>
      </c>
      <c r="E1802" s="79">
        <f t="shared" si="406"/>
        <v>65</v>
      </c>
      <c r="F1802" s="79">
        <v>4</v>
      </c>
      <c r="G1802" s="79">
        <f t="shared" si="407"/>
        <v>31</v>
      </c>
      <c r="H1802" s="79">
        <f t="shared" si="408"/>
        <v>28</v>
      </c>
      <c r="I1802" s="80">
        <v>3165.18</v>
      </c>
      <c r="J1802" s="80">
        <f>'Fator aplicado no salr'!$I$33*I1802</f>
        <v>2798.0951067556821</v>
      </c>
      <c r="K1802" s="79">
        <f t="shared" si="409"/>
        <v>28</v>
      </c>
      <c r="L1802" s="92">
        <f t="shared" si="410"/>
        <v>0.19563014309118829</v>
      </c>
      <c r="M1802" s="79">
        <f t="shared" si="411"/>
        <v>65</v>
      </c>
      <c r="N1802" s="79">
        <f>VLOOKUP(D1802,'IBGE 2014'!$A$9:$I$120,3,0)/VLOOKUP(C1802,'IBGE 2014'!$A$9:$I$120,3,0)</f>
        <v>0.82938992235441167</v>
      </c>
      <c r="O1802" s="79">
        <f>VLOOKUP(D1802,'IBGE 2014'!$A$9:$I$120,6,0)</f>
        <v>10.361611814973374</v>
      </c>
      <c r="P1802" s="80">
        <f t="shared" si="412"/>
        <v>61154.394278085638</v>
      </c>
      <c r="Q1802" s="80">
        <f t="shared" si="413"/>
        <v>247706.98679999998</v>
      </c>
      <c r="R1802" s="80">
        <f t="shared" si="414"/>
        <v>-186552.59252191434</v>
      </c>
      <c r="S1802" s="80">
        <f t="shared" si="415"/>
        <v>27</v>
      </c>
      <c r="T1802" s="80">
        <f t="shared" si="416"/>
        <v>0.20736795167665964</v>
      </c>
      <c r="U1802" s="80">
        <f>VLOOKUP(D1802,'IBGE 2014'!$A$9:$I$120,3,0)/VLOOKUP(C1802+1,'IBGE 2014'!$A$9:$I$120,3,0)</f>
        <v>0.83126079529714858</v>
      </c>
      <c r="V1802" s="80">
        <f t="shared" si="417"/>
        <v>64969.882074238427</v>
      </c>
      <c r="W1802" s="80">
        <f t="shared" si="418"/>
        <v>238860.30869999997</v>
      </c>
      <c r="X1802" s="80">
        <f t="shared" si="419"/>
        <v>-173890.42662576155</v>
      </c>
      <c r="Y1802" s="120"/>
    </row>
    <row r="1803" spans="1:25">
      <c r="A1803" s="77">
        <v>1791</v>
      </c>
      <c r="B1803" s="79">
        <v>1</v>
      </c>
      <c r="C1803" s="78">
        <v>38</v>
      </c>
      <c r="D1803" s="78">
        <f t="shared" si="405"/>
        <v>65</v>
      </c>
      <c r="E1803" s="79">
        <f t="shared" si="406"/>
        <v>65</v>
      </c>
      <c r="F1803" s="79">
        <v>4</v>
      </c>
      <c r="G1803" s="79">
        <f t="shared" si="407"/>
        <v>31</v>
      </c>
      <c r="H1803" s="79">
        <f t="shared" si="408"/>
        <v>27</v>
      </c>
      <c r="I1803" s="80">
        <v>3165.18</v>
      </c>
      <c r="J1803" s="80">
        <f>'Fator aplicado no salr'!$I$33*I1803</f>
        <v>2798.0951067556821</v>
      </c>
      <c r="K1803" s="79">
        <f t="shared" si="409"/>
        <v>27</v>
      </c>
      <c r="L1803" s="92">
        <f t="shared" si="410"/>
        <v>0.20736795167665964</v>
      </c>
      <c r="M1803" s="79">
        <f t="shared" si="411"/>
        <v>65</v>
      </c>
      <c r="N1803" s="79">
        <f>VLOOKUP(D1803,'IBGE 2014'!$A$9:$I$120,3,0)/VLOOKUP(C1803,'IBGE 2014'!$A$9:$I$120,3,0)</f>
        <v>0.83126079529714858</v>
      </c>
      <c r="O1803" s="79">
        <f>VLOOKUP(D1803,'IBGE 2014'!$A$9:$I$120,6,0)</f>
        <v>10.361611814973374</v>
      </c>
      <c r="P1803" s="80">
        <f t="shared" si="412"/>
        <v>64969.882074238427</v>
      </c>
      <c r="Q1803" s="80">
        <f t="shared" si="413"/>
        <v>238860.30869999997</v>
      </c>
      <c r="R1803" s="80">
        <f t="shared" si="414"/>
        <v>-173890.42662576155</v>
      </c>
      <c r="S1803" s="80">
        <f t="shared" si="415"/>
        <v>26</v>
      </c>
      <c r="T1803" s="80">
        <f t="shared" si="416"/>
        <v>0.21981002877725925</v>
      </c>
      <c r="U1803" s="80">
        <f>VLOOKUP(D1803,'IBGE 2014'!$A$9:$I$120,3,0)/VLOOKUP(C1803+1,'IBGE 2014'!$A$9:$I$120,3,0)</f>
        <v>0.83323375827918489</v>
      </c>
      <c r="V1803" s="80">
        <f t="shared" si="417"/>
        <v>69031.530515162711</v>
      </c>
      <c r="W1803" s="80">
        <f t="shared" si="418"/>
        <v>230013.63059999997</v>
      </c>
      <c r="X1803" s="80">
        <f t="shared" si="419"/>
        <v>-160982.10008483726</v>
      </c>
      <c r="Y1803" s="120"/>
    </row>
    <row r="1804" spans="1:25">
      <c r="A1804" s="77">
        <v>1792</v>
      </c>
      <c r="B1804" s="79">
        <v>2</v>
      </c>
      <c r="C1804" s="78">
        <v>33</v>
      </c>
      <c r="D1804" s="78">
        <f t="shared" si="405"/>
        <v>59</v>
      </c>
      <c r="E1804" s="79">
        <f t="shared" si="406"/>
        <v>60</v>
      </c>
      <c r="F1804" s="79">
        <v>4</v>
      </c>
      <c r="G1804" s="79">
        <f t="shared" si="407"/>
        <v>26</v>
      </c>
      <c r="H1804" s="79">
        <f t="shared" si="408"/>
        <v>26</v>
      </c>
      <c r="I1804" s="80">
        <v>1192.5</v>
      </c>
      <c r="J1804" s="80">
        <f>'Fator aplicado no salr'!$I$33*I1804</f>
        <v>1054.1986284527738</v>
      </c>
      <c r="K1804" s="79">
        <f t="shared" si="409"/>
        <v>26</v>
      </c>
      <c r="L1804" s="92">
        <f t="shared" si="410"/>
        <v>0.21981002877725925</v>
      </c>
      <c r="M1804" s="79">
        <f t="shared" si="411"/>
        <v>59</v>
      </c>
      <c r="N1804" s="79">
        <f>VLOOKUP(D1804,'IBGE 2014'!$A$9:$I$120,3,0)/VLOOKUP(C1804,'IBGE 2014'!$A$9:$I$120,3,0)</f>
        <v>0.88730248509626231</v>
      </c>
      <c r="O1804" s="79">
        <f>VLOOKUP(D1804,'IBGE 2014'!$A$9:$I$120,6,0)</f>
        <v>11.689545286895596</v>
      </c>
      <c r="P1804" s="80">
        <f t="shared" si="412"/>
        <v>31245.150287951801</v>
      </c>
      <c r="Q1804" s="80">
        <f t="shared" si="413"/>
        <v>86658.974999999991</v>
      </c>
      <c r="R1804" s="80">
        <f t="shared" si="414"/>
        <v>-55413.82471204819</v>
      </c>
      <c r="S1804" s="80">
        <f t="shared" si="415"/>
        <v>25</v>
      </c>
      <c r="T1804" s="80">
        <f t="shared" si="416"/>
        <v>0.23299863050389483</v>
      </c>
      <c r="U1804" s="80">
        <f>VLOOKUP(D1804,'IBGE 2014'!$A$9:$I$120,3,0)/VLOOKUP(C1804+1,'IBGE 2014'!$A$9:$I$120,3,0)</f>
        <v>0.88902070188335247</v>
      </c>
      <c r="V1804" s="80">
        <f t="shared" si="417"/>
        <v>33183.994252668097</v>
      </c>
      <c r="W1804" s="80">
        <f t="shared" si="418"/>
        <v>83325.9375</v>
      </c>
      <c r="X1804" s="80">
        <f t="shared" si="419"/>
        <v>-50141.943247331903</v>
      </c>
      <c r="Y1804" s="120"/>
    </row>
    <row r="1805" spans="1:25">
      <c r="A1805" s="77">
        <v>1793</v>
      </c>
      <c r="B1805" s="79">
        <v>1</v>
      </c>
      <c r="C1805" s="78">
        <v>29</v>
      </c>
      <c r="D1805" s="78">
        <f t="shared" si="405"/>
        <v>60</v>
      </c>
      <c r="E1805" s="79">
        <f t="shared" si="406"/>
        <v>65</v>
      </c>
      <c r="F1805" s="79">
        <v>4</v>
      </c>
      <c r="G1805" s="79">
        <f t="shared" si="407"/>
        <v>31</v>
      </c>
      <c r="H1805" s="79">
        <f t="shared" si="408"/>
        <v>31</v>
      </c>
      <c r="I1805" s="80">
        <v>1192.5</v>
      </c>
      <c r="J1805" s="80">
        <f>'Fator aplicado no salr'!$I$33*I1805</f>
        <v>1054.1986284527738</v>
      </c>
      <c r="K1805" s="79">
        <f t="shared" si="409"/>
        <v>31</v>
      </c>
      <c r="L1805" s="92">
        <f t="shared" si="410"/>
        <v>0.16425484048173006</v>
      </c>
      <c r="M1805" s="79">
        <f t="shared" si="411"/>
        <v>60</v>
      </c>
      <c r="N1805" s="79">
        <f>VLOOKUP(D1805,'IBGE 2014'!$A$9:$I$120,3,0)/VLOOKUP(C1805,'IBGE 2014'!$A$9:$I$120,3,0)</f>
        <v>0.87181489555752378</v>
      </c>
      <c r="O1805" s="79">
        <f>VLOOKUP(D1805,'IBGE 2014'!$A$9:$I$120,6,0)</f>
        <v>11.482229001501651</v>
      </c>
      <c r="P1805" s="80">
        <f t="shared" si="412"/>
        <v>22533.801541173307</v>
      </c>
      <c r="Q1805" s="80">
        <f t="shared" si="413"/>
        <v>103324.16249999999</v>
      </c>
      <c r="R1805" s="80">
        <f t="shared" si="414"/>
        <v>-80790.360958826685</v>
      </c>
      <c r="S1805" s="80">
        <f t="shared" si="415"/>
        <v>30</v>
      </c>
      <c r="T1805" s="80">
        <f t="shared" si="416"/>
        <v>0.1741101309106339</v>
      </c>
      <c r="U1805" s="80">
        <f>VLOOKUP(D1805,'IBGE 2014'!$A$9:$I$120,3,0)/VLOOKUP(C1805+1,'IBGE 2014'!$A$9:$I$120,3,0)</f>
        <v>0.87331239096249591</v>
      </c>
      <c r="V1805" s="80">
        <f t="shared" si="417"/>
        <v>23926.857746724367</v>
      </c>
      <c r="W1805" s="80">
        <f t="shared" si="418"/>
        <v>99991.125</v>
      </c>
      <c r="X1805" s="80">
        <f t="shared" si="419"/>
        <v>-76064.267253275641</v>
      </c>
      <c r="Y1805" s="120"/>
    </row>
    <row r="1806" spans="1:25">
      <c r="A1806" s="77">
        <v>1794</v>
      </c>
      <c r="B1806" s="79">
        <v>1</v>
      </c>
      <c r="C1806" s="78">
        <v>41</v>
      </c>
      <c r="D1806" s="78">
        <f t="shared" ref="D1806:D1869" si="420">IF(IF(C1806+G1806&gt;70,70,IF(C1806+G1806&lt;E1806,IF(B1806=1,IF(C1806+G1806&lt;60,60,C1806+G1806),IF(C1806+G1806&lt;55,55,C1806+G1806)),E1806))&lt;C1806,C1806,IF(C1806+G1806&gt;70,70,IF(C1806+G1806&lt;E1806,IF(B1806=1,IF(C1806+G1806&lt;60,60,C1806+G1806),IF(C1806+G1806&lt;55,55,C1806+G1806)),E1806)))</f>
        <v>70</v>
      </c>
      <c r="E1806" s="79">
        <f t="shared" ref="E1806:E1869" si="421">IF(B1806=1,65,60)</f>
        <v>65</v>
      </c>
      <c r="F1806" s="79">
        <v>4</v>
      </c>
      <c r="G1806" s="79">
        <f t="shared" ref="G1806:G1869" si="422">IF(B1806=1,IF(35-F1806&lt;=1,1,35-F1806),IF(30-F1806&lt;=1,1,30-F1806))</f>
        <v>31</v>
      </c>
      <c r="H1806" s="79">
        <f t="shared" ref="H1806:H1869" si="423">D1806-C1806</f>
        <v>29</v>
      </c>
      <c r="I1806" s="80">
        <v>954</v>
      </c>
      <c r="J1806" s="80">
        <f>'Fator aplicado no salr'!$I$33*I1806</f>
        <v>843.35890276221915</v>
      </c>
      <c r="K1806" s="79">
        <f t="shared" ref="K1806:K1869" si="424">H1806</f>
        <v>29</v>
      </c>
      <c r="L1806" s="92">
        <f t="shared" ref="L1806:L1869" si="425">(1/(1+$F$6))^K1806</f>
        <v>0.18455673876527198</v>
      </c>
      <c r="M1806" s="79">
        <f t="shared" ref="M1806:M1869" si="426">D1806</f>
        <v>70</v>
      </c>
      <c r="N1806" s="79">
        <f>VLOOKUP(D1806,'IBGE 2014'!$A$9:$I$120,3,0)/VLOOKUP(C1806,'IBGE 2014'!$A$9:$I$120,3,0)</f>
        <v>0.75960609083567521</v>
      </c>
      <c r="O1806" s="79">
        <f>VLOOKUP(D1806,'IBGE 2014'!$A$9:$I$120,6,0)</f>
        <v>9.1340168195096396</v>
      </c>
      <c r="P1806" s="80">
        <f t="shared" ref="P1806:P1869" si="427">J1806*L1806*N1806*O1806*13</f>
        <v>14038.992398577418</v>
      </c>
      <c r="Q1806" s="80">
        <f t="shared" ref="Q1806:Q1869" si="428">0.215*I1806*13*H1806+IF(J1806&gt;5839.45,0.11*(J1806-5839.45)*O1806*N1806*L1806*13,0)</f>
        <v>77326.47</v>
      </c>
      <c r="R1806" s="80">
        <f t="shared" ref="R1806:R1869" si="429">P1806-Q1806</f>
        <v>-63287.477601422579</v>
      </c>
      <c r="S1806" s="80">
        <f t="shared" ref="S1806:S1869" si="430">IF(K1806=0,0,K1806-1)</f>
        <v>28</v>
      </c>
      <c r="T1806" s="80">
        <f t="shared" ref="T1806:T1869" si="431">(1/(1+$F$6))^S1806</f>
        <v>0.19563014309118829</v>
      </c>
      <c r="U1806" s="80">
        <f>VLOOKUP(D1806,'IBGE 2014'!$A$9:$I$120,3,0)/VLOOKUP(C1806+1,'IBGE 2014'!$A$9:$I$120,3,0)</f>
        <v>0.76175627933743351</v>
      </c>
      <c r="V1806" s="80">
        <f t="shared" ref="V1806:V1869" si="432">J1806*T1806*U1806*13*O1806</f>
        <v>14923.45597127439</v>
      </c>
      <c r="W1806" s="80">
        <f t="shared" ref="W1806:W1869" si="433">0.215*I1806*13*S1806+IF(J1806&gt;5839.45,0.11*(J1806-5839.45)*O1806*U1806*T1806*13,0)</f>
        <v>74660.039999999994</v>
      </c>
      <c r="X1806" s="80">
        <f t="shared" ref="X1806:X1869" si="434">V1806-W1806</f>
        <v>-59736.5840287256</v>
      </c>
      <c r="Y1806" s="120"/>
    </row>
    <row r="1807" spans="1:25">
      <c r="A1807" s="77">
        <v>1795</v>
      </c>
      <c r="B1807" s="79">
        <v>1</v>
      </c>
      <c r="C1807" s="78">
        <v>44</v>
      </c>
      <c r="D1807" s="78">
        <f t="shared" si="420"/>
        <v>70</v>
      </c>
      <c r="E1807" s="79">
        <f t="shared" si="421"/>
        <v>65</v>
      </c>
      <c r="F1807" s="79">
        <v>4</v>
      </c>
      <c r="G1807" s="79">
        <f t="shared" si="422"/>
        <v>31</v>
      </c>
      <c r="H1807" s="79">
        <f t="shared" si="423"/>
        <v>26</v>
      </c>
      <c r="I1807" s="80">
        <v>3571.03</v>
      </c>
      <c r="J1807" s="80">
        <f>'Fator aplicado no salr'!$I$33*I1807</f>
        <v>3156.8762500324606</v>
      </c>
      <c r="K1807" s="79">
        <f t="shared" si="424"/>
        <v>26</v>
      </c>
      <c r="L1807" s="92">
        <f t="shared" si="425"/>
        <v>0.21981002877725925</v>
      </c>
      <c r="M1807" s="79">
        <f t="shared" si="426"/>
        <v>70</v>
      </c>
      <c r="N1807" s="79">
        <f>VLOOKUP(D1807,'IBGE 2014'!$A$9:$I$120,3,0)/VLOOKUP(C1807,'IBGE 2014'!$A$9:$I$120,3,0)</f>
        <v>0.76654613465184984</v>
      </c>
      <c r="O1807" s="79">
        <f>VLOOKUP(D1807,'IBGE 2014'!$A$9:$I$120,6,0)</f>
        <v>9.1340168195096396</v>
      </c>
      <c r="P1807" s="80">
        <f t="shared" si="427"/>
        <v>63160.930320616899</v>
      </c>
      <c r="Q1807" s="80">
        <f t="shared" si="428"/>
        <v>259506.7501</v>
      </c>
      <c r="R1807" s="80">
        <f t="shared" si="429"/>
        <v>-196345.81977938311</v>
      </c>
      <c r="S1807" s="80">
        <f t="shared" si="430"/>
        <v>25</v>
      </c>
      <c r="T1807" s="80">
        <f t="shared" si="431"/>
        <v>0.23299863050389483</v>
      </c>
      <c r="U1807" s="80">
        <f>VLOOKUP(D1807,'IBGE 2014'!$A$9:$I$120,3,0)/VLOOKUP(C1807+1,'IBGE 2014'!$A$9:$I$120,3,0)</f>
        <v>0.76923238535789284</v>
      </c>
      <c r="V1807" s="80">
        <f t="shared" si="432"/>
        <v>67185.204842053587</v>
      </c>
      <c r="W1807" s="80">
        <f t="shared" si="433"/>
        <v>249525.72125</v>
      </c>
      <c r="X1807" s="80">
        <f t="shared" si="434"/>
        <v>-182340.51640794642</v>
      </c>
      <c r="Y1807" s="120"/>
    </row>
    <row r="1808" spans="1:25">
      <c r="A1808" s="77">
        <v>1796</v>
      </c>
      <c r="B1808" s="79">
        <v>1</v>
      </c>
      <c r="C1808" s="78">
        <v>54</v>
      </c>
      <c r="D1808" s="78">
        <f t="shared" si="420"/>
        <v>70</v>
      </c>
      <c r="E1808" s="79">
        <f t="shared" si="421"/>
        <v>65</v>
      </c>
      <c r="F1808" s="79">
        <v>4</v>
      </c>
      <c r="G1808" s="79">
        <f t="shared" si="422"/>
        <v>31</v>
      </c>
      <c r="H1808" s="79">
        <f t="shared" si="423"/>
        <v>16</v>
      </c>
      <c r="I1808" s="80">
        <v>3165.18</v>
      </c>
      <c r="J1808" s="80">
        <f>'Fator aplicado no salr'!$I$33*I1808</f>
        <v>2798.0951067556821</v>
      </c>
      <c r="K1808" s="79">
        <f t="shared" si="424"/>
        <v>16</v>
      </c>
      <c r="L1808" s="92">
        <f t="shared" si="425"/>
        <v>0.39364628371277355</v>
      </c>
      <c r="M1808" s="79">
        <f t="shared" si="426"/>
        <v>70</v>
      </c>
      <c r="N1808" s="79">
        <f>VLOOKUP(D1808,'IBGE 2014'!$A$9:$I$120,3,0)/VLOOKUP(C1808,'IBGE 2014'!$A$9:$I$120,3,0)</f>
        <v>0.80591419118490248</v>
      </c>
      <c r="O1808" s="79">
        <f>VLOOKUP(D1808,'IBGE 2014'!$A$9:$I$120,6,0)</f>
        <v>9.1340168195096396</v>
      </c>
      <c r="P1808" s="80">
        <f t="shared" si="427"/>
        <v>105405.33437628944</v>
      </c>
      <c r="Q1808" s="80">
        <f t="shared" si="428"/>
        <v>141546.84959999999</v>
      </c>
      <c r="R1808" s="80">
        <f t="shared" si="429"/>
        <v>-36141.51522371055</v>
      </c>
      <c r="S1808" s="80">
        <f t="shared" si="430"/>
        <v>15</v>
      </c>
      <c r="T1808" s="80">
        <f t="shared" si="431"/>
        <v>0.41726506073553998</v>
      </c>
      <c r="U1808" s="80">
        <f>VLOOKUP(D1808,'IBGE 2014'!$A$9:$I$120,3,0)/VLOOKUP(C1808+1,'IBGE 2014'!$A$9:$I$120,3,0)</f>
        <v>0.81183466248225811</v>
      </c>
      <c r="V1808" s="80">
        <f t="shared" si="432"/>
        <v>112550.45176369887</v>
      </c>
      <c r="W1808" s="80">
        <f t="shared" si="433"/>
        <v>132700.1715</v>
      </c>
      <c r="X1808" s="80">
        <f t="shared" si="434"/>
        <v>-20149.719736301122</v>
      </c>
      <c r="Y1808" s="120"/>
    </row>
    <row r="1809" spans="1:25">
      <c r="A1809" s="77">
        <v>1797</v>
      </c>
      <c r="B1809" s="79">
        <v>1</v>
      </c>
      <c r="C1809" s="78">
        <v>42</v>
      </c>
      <c r="D1809" s="78">
        <f t="shared" si="420"/>
        <v>70</v>
      </c>
      <c r="E1809" s="79">
        <f t="shared" si="421"/>
        <v>65</v>
      </c>
      <c r="F1809" s="79">
        <v>4</v>
      </c>
      <c r="G1809" s="79">
        <f t="shared" si="422"/>
        <v>31</v>
      </c>
      <c r="H1809" s="79">
        <f t="shared" si="423"/>
        <v>28</v>
      </c>
      <c r="I1809" s="80">
        <v>3740.61</v>
      </c>
      <c r="J1809" s="80">
        <f>'Fator aplicado no salr'!$I$33*I1809</f>
        <v>3306.7890411544913</v>
      </c>
      <c r="K1809" s="79">
        <f t="shared" si="424"/>
        <v>28</v>
      </c>
      <c r="L1809" s="92">
        <f t="shared" si="425"/>
        <v>0.19563014309118829</v>
      </c>
      <c r="M1809" s="79">
        <f t="shared" si="426"/>
        <v>70</v>
      </c>
      <c r="N1809" s="79">
        <f>VLOOKUP(D1809,'IBGE 2014'!$A$9:$I$120,3,0)/VLOOKUP(C1809,'IBGE 2014'!$A$9:$I$120,3,0)</f>
        <v>0.76175627933743351</v>
      </c>
      <c r="O1809" s="79">
        <f>VLOOKUP(D1809,'IBGE 2014'!$A$9:$I$120,6,0)</f>
        <v>9.1340168195096396</v>
      </c>
      <c r="P1809" s="80">
        <f t="shared" si="427"/>
        <v>58514.495430512266</v>
      </c>
      <c r="Q1809" s="80">
        <f t="shared" si="428"/>
        <v>292740.13860000001</v>
      </c>
      <c r="R1809" s="80">
        <f t="shared" si="429"/>
        <v>-234225.64316948774</v>
      </c>
      <c r="S1809" s="80">
        <f t="shared" si="430"/>
        <v>27</v>
      </c>
      <c r="T1809" s="80">
        <f t="shared" si="431"/>
        <v>0.20736795167665964</v>
      </c>
      <c r="U1809" s="80">
        <f>VLOOKUP(D1809,'IBGE 2014'!$A$9:$I$120,3,0)/VLOOKUP(C1809+1,'IBGE 2014'!$A$9:$I$120,3,0)</f>
        <v>0.764061720155367</v>
      </c>
      <c r="V1809" s="80">
        <f t="shared" si="432"/>
        <v>62213.083738332323</v>
      </c>
      <c r="W1809" s="80">
        <f t="shared" si="433"/>
        <v>282285.13365000003</v>
      </c>
      <c r="X1809" s="80">
        <f t="shared" si="434"/>
        <v>-220072.04991166771</v>
      </c>
      <c r="Y1809" s="120"/>
    </row>
    <row r="1810" spans="1:25">
      <c r="A1810" s="77">
        <v>1798</v>
      </c>
      <c r="B1810" s="79">
        <v>1</v>
      </c>
      <c r="C1810" s="78">
        <v>33</v>
      </c>
      <c r="D1810" s="78">
        <f t="shared" si="420"/>
        <v>64</v>
      </c>
      <c r="E1810" s="79">
        <f t="shared" si="421"/>
        <v>65</v>
      </c>
      <c r="F1810" s="79">
        <v>4</v>
      </c>
      <c r="G1810" s="79">
        <f t="shared" si="422"/>
        <v>31</v>
      </c>
      <c r="H1810" s="79">
        <f t="shared" si="423"/>
        <v>31</v>
      </c>
      <c r="I1810" s="80">
        <v>3165.18</v>
      </c>
      <c r="J1810" s="80">
        <f>'Fator aplicado no salr'!$I$33*I1810</f>
        <v>2798.0951067556821</v>
      </c>
      <c r="K1810" s="79">
        <f t="shared" si="424"/>
        <v>31</v>
      </c>
      <c r="L1810" s="92">
        <f t="shared" si="425"/>
        <v>0.16425484048173006</v>
      </c>
      <c r="M1810" s="79">
        <f t="shared" si="426"/>
        <v>64</v>
      </c>
      <c r="N1810" s="79">
        <f>VLOOKUP(D1810,'IBGE 2014'!$A$9:$I$120,3,0)/VLOOKUP(C1810,'IBGE 2014'!$A$9:$I$120,3,0)</f>
        <v>0.83521518863696442</v>
      </c>
      <c r="O1810" s="79">
        <f>VLOOKUP(D1810,'IBGE 2014'!$A$9:$I$120,6,0)</f>
        <v>10.595687644814832</v>
      </c>
      <c r="P1810" s="80">
        <f t="shared" si="427"/>
        <v>52875.140165763616</v>
      </c>
      <c r="Q1810" s="80">
        <f t="shared" si="428"/>
        <v>274247.02109999995</v>
      </c>
      <c r="R1810" s="80">
        <f t="shared" si="429"/>
        <v>-221371.88093423634</v>
      </c>
      <c r="S1810" s="80">
        <f t="shared" si="430"/>
        <v>30</v>
      </c>
      <c r="T1810" s="80">
        <f t="shared" si="431"/>
        <v>0.1741101309106339</v>
      </c>
      <c r="U1810" s="80">
        <f>VLOOKUP(D1810,'IBGE 2014'!$A$9:$I$120,3,0)/VLOOKUP(C1810+1,'IBGE 2014'!$A$9:$I$120,3,0)</f>
        <v>0.83683254098529347</v>
      </c>
      <c r="V1810" s="80">
        <f t="shared" si="432"/>
        <v>56156.182037834558</v>
      </c>
      <c r="W1810" s="80">
        <f t="shared" si="433"/>
        <v>265400.34299999999</v>
      </c>
      <c r="X1810" s="80">
        <f t="shared" si="434"/>
        <v>-209244.16096216545</v>
      </c>
      <c r="Y1810" s="120"/>
    </row>
    <row r="1811" spans="1:25">
      <c r="A1811" s="77">
        <v>1799</v>
      </c>
      <c r="B1811" s="79">
        <v>2</v>
      </c>
      <c r="C1811" s="78">
        <v>29</v>
      </c>
      <c r="D1811" s="78">
        <f t="shared" si="420"/>
        <v>55</v>
      </c>
      <c r="E1811" s="79">
        <f t="shared" si="421"/>
        <v>60</v>
      </c>
      <c r="F1811" s="79">
        <v>4</v>
      </c>
      <c r="G1811" s="79">
        <f t="shared" si="422"/>
        <v>26</v>
      </c>
      <c r="H1811" s="79">
        <f t="shared" si="423"/>
        <v>26</v>
      </c>
      <c r="I1811" s="80">
        <v>1001.7</v>
      </c>
      <c r="J1811" s="80">
        <f>'Fator aplicado no salr'!$I$33*I1811</f>
        <v>885.52684790033015</v>
      </c>
      <c r="K1811" s="79">
        <f t="shared" si="424"/>
        <v>26</v>
      </c>
      <c r="L1811" s="92">
        <f t="shared" si="425"/>
        <v>0.21981002877725925</v>
      </c>
      <c r="M1811" s="79">
        <f t="shared" si="426"/>
        <v>55</v>
      </c>
      <c r="N1811" s="79">
        <f>VLOOKUP(D1811,'IBGE 2014'!$A$9:$I$120,3,0)/VLOOKUP(C1811,'IBGE 2014'!$A$9:$I$120,3,0)</f>
        <v>0.91245156417800033</v>
      </c>
      <c r="O1811" s="79">
        <f>VLOOKUP(D1811,'IBGE 2014'!$A$9:$I$120,6,0)</f>
        <v>12.461864196915771</v>
      </c>
      <c r="P1811" s="80">
        <f t="shared" si="427"/>
        <v>28773.018342418556</v>
      </c>
      <c r="Q1811" s="80">
        <f t="shared" si="428"/>
        <v>72793.53899999999</v>
      </c>
      <c r="R1811" s="80">
        <f t="shared" si="429"/>
        <v>-44020.520657581437</v>
      </c>
      <c r="S1811" s="80">
        <f t="shared" si="430"/>
        <v>25</v>
      </c>
      <c r="T1811" s="80">
        <f t="shared" si="431"/>
        <v>0.23299863050389483</v>
      </c>
      <c r="U1811" s="80">
        <f>VLOOKUP(D1811,'IBGE 2014'!$A$9:$I$120,3,0)/VLOOKUP(C1811+1,'IBGE 2014'!$A$9:$I$120,3,0)</f>
        <v>0.91401886020790168</v>
      </c>
      <c r="V1811" s="80">
        <f t="shared" si="432"/>
        <v>30551.78752528823</v>
      </c>
      <c r="W1811" s="80">
        <f t="shared" si="433"/>
        <v>69993.787499999991</v>
      </c>
      <c r="X1811" s="80">
        <f t="shared" si="434"/>
        <v>-39441.999974711762</v>
      </c>
      <c r="Y1811" s="120"/>
    </row>
    <row r="1812" spans="1:25">
      <c r="A1812" s="77">
        <v>1800</v>
      </c>
      <c r="B1812" s="79">
        <v>1</v>
      </c>
      <c r="C1812" s="78">
        <v>54</v>
      </c>
      <c r="D1812" s="78">
        <f t="shared" si="420"/>
        <v>70</v>
      </c>
      <c r="E1812" s="79">
        <f t="shared" si="421"/>
        <v>65</v>
      </c>
      <c r="F1812" s="79">
        <v>4</v>
      </c>
      <c r="G1812" s="79">
        <f t="shared" si="422"/>
        <v>31</v>
      </c>
      <c r="H1812" s="79">
        <f t="shared" si="423"/>
        <v>16</v>
      </c>
      <c r="I1812" s="80">
        <v>1469.16</v>
      </c>
      <c r="J1812" s="80">
        <f>'Fator aplicado no salr'!$I$33*I1812</f>
        <v>1298.7727102538174</v>
      </c>
      <c r="K1812" s="79">
        <f t="shared" si="424"/>
        <v>16</v>
      </c>
      <c r="L1812" s="92">
        <f t="shared" si="425"/>
        <v>0.39364628371277355</v>
      </c>
      <c r="M1812" s="79">
        <f t="shared" si="426"/>
        <v>70</v>
      </c>
      <c r="N1812" s="79">
        <f>VLOOKUP(D1812,'IBGE 2014'!$A$9:$I$120,3,0)/VLOOKUP(C1812,'IBGE 2014'!$A$9:$I$120,3,0)</f>
        <v>0.80591419118490248</v>
      </c>
      <c r="O1812" s="79">
        <f>VLOOKUP(D1812,'IBGE 2014'!$A$9:$I$120,6,0)</f>
        <v>9.1340168195096396</v>
      </c>
      <c r="P1812" s="80">
        <f t="shared" si="427"/>
        <v>48925.274724429379</v>
      </c>
      <c r="Q1812" s="80">
        <f t="shared" si="428"/>
        <v>65700.835200000001</v>
      </c>
      <c r="R1812" s="80">
        <f t="shared" si="429"/>
        <v>-16775.560475570623</v>
      </c>
      <c r="S1812" s="80">
        <f t="shared" si="430"/>
        <v>15</v>
      </c>
      <c r="T1812" s="80">
        <f t="shared" si="431"/>
        <v>0.41726506073553998</v>
      </c>
      <c r="U1812" s="80">
        <f>VLOOKUP(D1812,'IBGE 2014'!$A$9:$I$120,3,0)/VLOOKUP(C1812+1,'IBGE 2014'!$A$9:$I$120,3,0)</f>
        <v>0.81183466248225811</v>
      </c>
      <c r="V1812" s="80">
        <f t="shared" si="432"/>
        <v>52241.775100675426</v>
      </c>
      <c r="W1812" s="80">
        <f t="shared" si="433"/>
        <v>61594.533000000003</v>
      </c>
      <c r="X1812" s="80">
        <f t="shared" si="434"/>
        <v>-9352.757899324577</v>
      </c>
      <c r="Y1812" s="120"/>
    </row>
    <row r="1813" spans="1:25">
      <c r="A1813" s="77">
        <v>1801</v>
      </c>
      <c r="B1813" s="79">
        <v>1</v>
      </c>
      <c r="C1813" s="78">
        <v>54</v>
      </c>
      <c r="D1813" s="78">
        <f t="shared" si="420"/>
        <v>70</v>
      </c>
      <c r="E1813" s="79">
        <f t="shared" si="421"/>
        <v>65</v>
      </c>
      <c r="F1813" s="79">
        <v>4</v>
      </c>
      <c r="G1813" s="79">
        <f t="shared" si="422"/>
        <v>31</v>
      </c>
      <c r="H1813" s="79">
        <f t="shared" si="423"/>
        <v>16</v>
      </c>
      <c r="I1813" s="80">
        <v>1259.28</v>
      </c>
      <c r="J1813" s="80">
        <f>'Fator aplicado no salr'!$I$33*I1813</f>
        <v>1113.2337516461291</v>
      </c>
      <c r="K1813" s="79">
        <f t="shared" si="424"/>
        <v>16</v>
      </c>
      <c r="L1813" s="92">
        <f t="shared" si="425"/>
        <v>0.39364628371277355</v>
      </c>
      <c r="M1813" s="79">
        <f t="shared" si="426"/>
        <v>70</v>
      </c>
      <c r="N1813" s="79">
        <f>VLOOKUP(D1813,'IBGE 2014'!$A$9:$I$120,3,0)/VLOOKUP(C1813,'IBGE 2014'!$A$9:$I$120,3,0)</f>
        <v>0.80591419118490248</v>
      </c>
      <c r="O1813" s="79">
        <f>VLOOKUP(D1813,'IBGE 2014'!$A$9:$I$120,6,0)</f>
        <v>9.1340168195096396</v>
      </c>
      <c r="P1813" s="80">
        <f t="shared" si="427"/>
        <v>41935.949763796598</v>
      </c>
      <c r="Q1813" s="80">
        <f t="shared" si="428"/>
        <v>56315.001600000003</v>
      </c>
      <c r="R1813" s="80">
        <f t="shared" si="429"/>
        <v>-14379.051836203405</v>
      </c>
      <c r="S1813" s="80">
        <f t="shared" si="430"/>
        <v>15</v>
      </c>
      <c r="T1813" s="80">
        <f t="shared" si="431"/>
        <v>0.41726506073553998</v>
      </c>
      <c r="U1813" s="80">
        <f>VLOOKUP(D1813,'IBGE 2014'!$A$9:$I$120,3,0)/VLOOKUP(C1813+1,'IBGE 2014'!$A$9:$I$120,3,0)</f>
        <v>0.81183466248225811</v>
      </c>
      <c r="V1813" s="80">
        <f t="shared" si="432"/>
        <v>44778.664372007515</v>
      </c>
      <c r="W1813" s="80">
        <f t="shared" si="433"/>
        <v>52795.314000000006</v>
      </c>
      <c r="X1813" s="80">
        <f t="shared" si="434"/>
        <v>-8016.6496279924904</v>
      </c>
      <c r="Y1813" s="120"/>
    </row>
    <row r="1814" spans="1:25">
      <c r="A1814" s="77">
        <v>1802</v>
      </c>
      <c r="B1814" s="79">
        <v>2</v>
      </c>
      <c r="C1814" s="78">
        <v>37</v>
      </c>
      <c r="D1814" s="78">
        <f t="shared" si="420"/>
        <v>60</v>
      </c>
      <c r="E1814" s="79">
        <f t="shared" si="421"/>
        <v>60</v>
      </c>
      <c r="F1814" s="79">
        <v>4</v>
      </c>
      <c r="G1814" s="79">
        <f t="shared" si="422"/>
        <v>26</v>
      </c>
      <c r="H1814" s="79">
        <f t="shared" si="423"/>
        <v>23</v>
      </c>
      <c r="I1814" s="80">
        <v>1364.22</v>
      </c>
      <c r="J1814" s="80">
        <f>'Fator aplicado no salr'!$I$33*I1814</f>
        <v>1206.0032309499734</v>
      </c>
      <c r="K1814" s="79">
        <f t="shared" si="424"/>
        <v>23</v>
      </c>
      <c r="L1814" s="92">
        <f t="shared" si="425"/>
        <v>0.26179726123417624</v>
      </c>
      <c r="M1814" s="79">
        <f t="shared" si="426"/>
        <v>60</v>
      </c>
      <c r="N1814" s="79">
        <f>VLOOKUP(D1814,'IBGE 2014'!$A$9:$I$120,3,0)/VLOOKUP(C1814,'IBGE 2014'!$A$9:$I$120,3,0)</f>
        <v>0.88528843686496339</v>
      </c>
      <c r="O1814" s="79">
        <f>VLOOKUP(D1814,'IBGE 2014'!$A$9:$I$120,6,0)</f>
        <v>11.482229001501651</v>
      </c>
      <c r="P1814" s="80">
        <f t="shared" si="427"/>
        <v>41722.268964999581</v>
      </c>
      <c r="Q1814" s="80">
        <f t="shared" si="428"/>
        <v>87698.882700000002</v>
      </c>
      <c r="R1814" s="80">
        <f t="shared" si="429"/>
        <v>-45976.613735000421</v>
      </c>
      <c r="S1814" s="80">
        <f t="shared" si="430"/>
        <v>22</v>
      </c>
      <c r="T1814" s="80">
        <f t="shared" si="431"/>
        <v>0.27750509690822689</v>
      </c>
      <c r="U1814" s="80">
        <f>VLOOKUP(D1814,'IBGE 2014'!$A$9:$I$120,3,0)/VLOOKUP(C1814+1,'IBGE 2014'!$A$9:$I$120,3,0)</f>
        <v>0.88728540130642519</v>
      </c>
      <c r="V1814" s="80">
        <f t="shared" si="432"/>
        <v>44325.365765204595</v>
      </c>
      <c r="W1814" s="80">
        <f t="shared" si="433"/>
        <v>83885.887799999997</v>
      </c>
      <c r="X1814" s="80">
        <f t="shared" si="434"/>
        <v>-39560.522034795402</v>
      </c>
      <c r="Y1814" s="120"/>
    </row>
    <row r="1815" spans="1:25">
      <c r="A1815" s="77">
        <v>1803</v>
      </c>
      <c r="B1815" s="79">
        <v>1</v>
      </c>
      <c r="C1815" s="78">
        <v>33</v>
      </c>
      <c r="D1815" s="78">
        <f t="shared" si="420"/>
        <v>64</v>
      </c>
      <c r="E1815" s="79">
        <f t="shared" si="421"/>
        <v>65</v>
      </c>
      <c r="F1815" s="79">
        <v>4</v>
      </c>
      <c r="G1815" s="79">
        <f t="shared" si="422"/>
        <v>31</v>
      </c>
      <c r="H1815" s="79">
        <f t="shared" si="423"/>
        <v>31</v>
      </c>
      <c r="I1815" s="80">
        <v>1259.28</v>
      </c>
      <c r="J1815" s="80">
        <f>'Fator aplicado no salr'!$I$33*I1815</f>
        <v>1113.2337516461291</v>
      </c>
      <c r="K1815" s="79">
        <f t="shared" si="424"/>
        <v>31</v>
      </c>
      <c r="L1815" s="92">
        <f t="shared" si="425"/>
        <v>0.16425484048173006</v>
      </c>
      <c r="M1815" s="79">
        <f t="shared" si="426"/>
        <v>64</v>
      </c>
      <c r="N1815" s="79">
        <f>VLOOKUP(D1815,'IBGE 2014'!$A$9:$I$120,3,0)/VLOOKUP(C1815,'IBGE 2014'!$A$9:$I$120,3,0)</f>
        <v>0.83521518863696442</v>
      </c>
      <c r="O1815" s="79">
        <f>VLOOKUP(D1815,'IBGE 2014'!$A$9:$I$120,6,0)</f>
        <v>10.595687644814832</v>
      </c>
      <c r="P1815" s="80">
        <f t="shared" si="427"/>
        <v>21036.593971888742</v>
      </c>
      <c r="Q1815" s="80">
        <f t="shared" si="428"/>
        <v>109110.3156</v>
      </c>
      <c r="R1815" s="80">
        <f t="shared" si="429"/>
        <v>-88073.721628111263</v>
      </c>
      <c r="S1815" s="80">
        <f t="shared" si="430"/>
        <v>30</v>
      </c>
      <c r="T1815" s="80">
        <f t="shared" si="431"/>
        <v>0.1741101309106339</v>
      </c>
      <c r="U1815" s="80">
        <f>VLOOKUP(D1815,'IBGE 2014'!$A$9:$I$120,3,0)/VLOOKUP(C1815+1,'IBGE 2014'!$A$9:$I$120,3,0)</f>
        <v>0.83683254098529347</v>
      </c>
      <c r="V1815" s="80">
        <f t="shared" si="432"/>
        <v>22341.970098573951</v>
      </c>
      <c r="W1815" s="80">
        <f t="shared" si="433"/>
        <v>105590.62800000001</v>
      </c>
      <c r="X1815" s="80">
        <f t="shared" si="434"/>
        <v>-83248.657901426064</v>
      </c>
      <c r="Y1815" s="120"/>
    </row>
    <row r="1816" spans="1:25">
      <c r="A1816" s="77">
        <v>1804</v>
      </c>
      <c r="B1816" s="79">
        <v>1</v>
      </c>
      <c r="C1816" s="78">
        <v>29</v>
      </c>
      <c r="D1816" s="78">
        <f t="shared" si="420"/>
        <v>60</v>
      </c>
      <c r="E1816" s="79">
        <f t="shared" si="421"/>
        <v>65</v>
      </c>
      <c r="F1816" s="79">
        <v>4</v>
      </c>
      <c r="G1816" s="79">
        <f t="shared" si="422"/>
        <v>31</v>
      </c>
      <c r="H1816" s="79">
        <f t="shared" si="423"/>
        <v>31</v>
      </c>
      <c r="I1816" s="80">
        <v>1001.7</v>
      </c>
      <c r="J1816" s="80">
        <f>'Fator aplicado no salr'!$I$33*I1816</f>
        <v>885.52684790033015</v>
      </c>
      <c r="K1816" s="79">
        <f t="shared" si="424"/>
        <v>31</v>
      </c>
      <c r="L1816" s="92">
        <f t="shared" si="425"/>
        <v>0.16425484048173006</v>
      </c>
      <c r="M1816" s="79">
        <f t="shared" si="426"/>
        <v>60</v>
      </c>
      <c r="N1816" s="79">
        <f>VLOOKUP(D1816,'IBGE 2014'!$A$9:$I$120,3,0)/VLOOKUP(C1816,'IBGE 2014'!$A$9:$I$120,3,0)</f>
        <v>0.87181489555752378</v>
      </c>
      <c r="O1816" s="79">
        <f>VLOOKUP(D1816,'IBGE 2014'!$A$9:$I$120,6,0)</f>
        <v>11.482229001501651</v>
      </c>
      <c r="P1816" s="80">
        <f t="shared" si="427"/>
        <v>18928.393294585585</v>
      </c>
      <c r="Q1816" s="80">
        <f t="shared" si="428"/>
        <v>86792.296499999997</v>
      </c>
      <c r="R1816" s="80">
        <f t="shared" si="429"/>
        <v>-67863.903205414419</v>
      </c>
      <c r="S1816" s="80">
        <f t="shared" si="430"/>
        <v>30</v>
      </c>
      <c r="T1816" s="80">
        <f t="shared" si="431"/>
        <v>0.1741101309106339</v>
      </c>
      <c r="U1816" s="80">
        <f>VLOOKUP(D1816,'IBGE 2014'!$A$9:$I$120,3,0)/VLOOKUP(C1816+1,'IBGE 2014'!$A$9:$I$120,3,0)</f>
        <v>0.87331239096249591</v>
      </c>
      <c r="V1816" s="80">
        <f t="shared" si="432"/>
        <v>20098.560507248472</v>
      </c>
      <c r="W1816" s="80">
        <f t="shared" si="433"/>
        <v>83992.544999999998</v>
      </c>
      <c r="X1816" s="80">
        <f t="shared" si="434"/>
        <v>-63893.984492751522</v>
      </c>
      <c r="Y1816" s="120"/>
    </row>
    <row r="1817" spans="1:25">
      <c r="A1817" s="77">
        <v>1805</v>
      </c>
      <c r="B1817" s="79">
        <v>1</v>
      </c>
      <c r="C1817" s="78">
        <v>50</v>
      </c>
      <c r="D1817" s="78">
        <f t="shared" si="420"/>
        <v>70</v>
      </c>
      <c r="E1817" s="79">
        <f t="shared" si="421"/>
        <v>65</v>
      </c>
      <c r="F1817" s="79">
        <v>4</v>
      </c>
      <c r="G1817" s="79">
        <f t="shared" si="422"/>
        <v>31</v>
      </c>
      <c r="H1817" s="79">
        <f t="shared" si="423"/>
        <v>20</v>
      </c>
      <c r="I1817" s="80">
        <v>1259.28</v>
      </c>
      <c r="J1817" s="80">
        <f>'Fator aplicado no salr'!$I$33*I1817</f>
        <v>1113.2337516461291</v>
      </c>
      <c r="K1817" s="79">
        <f t="shared" si="424"/>
        <v>20</v>
      </c>
      <c r="L1817" s="92">
        <f t="shared" si="425"/>
        <v>0.31180472688608379</v>
      </c>
      <c r="M1817" s="79">
        <f t="shared" si="426"/>
        <v>70</v>
      </c>
      <c r="N1817" s="79">
        <f>VLOOKUP(D1817,'IBGE 2014'!$A$9:$I$120,3,0)/VLOOKUP(C1817,'IBGE 2014'!$A$9:$I$120,3,0)</f>
        <v>0.78638304548291271</v>
      </c>
      <c r="O1817" s="79">
        <f>VLOOKUP(D1817,'IBGE 2014'!$A$9:$I$120,6,0)</f>
        <v>9.1340168195096396</v>
      </c>
      <c r="P1817" s="80">
        <f t="shared" si="427"/>
        <v>32412.188839703453</v>
      </c>
      <c r="Q1817" s="80">
        <f t="shared" si="428"/>
        <v>70393.752000000008</v>
      </c>
      <c r="R1817" s="80">
        <f t="shared" si="429"/>
        <v>-37981.563160296559</v>
      </c>
      <c r="S1817" s="80">
        <f t="shared" si="430"/>
        <v>19</v>
      </c>
      <c r="T1817" s="80">
        <f t="shared" si="431"/>
        <v>0.33051301049924886</v>
      </c>
      <c r="U1817" s="80">
        <f>VLOOKUP(D1817,'IBGE 2014'!$A$9:$I$120,3,0)/VLOOKUP(C1817+1,'IBGE 2014'!$A$9:$I$120,3,0)</f>
        <v>0.79070302512191992</v>
      </c>
      <c r="V1817" s="80">
        <f t="shared" si="432"/>
        <v>34545.659228546181</v>
      </c>
      <c r="W1817" s="80">
        <f t="shared" si="433"/>
        <v>66874.064400000003</v>
      </c>
      <c r="X1817" s="80">
        <f t="shared" si="434"/>
        <v>-32328.405171453822</v>
      </c>
      <c r="Y1817" s="120"/>
    </row>
    <row r="1818" spans="1:25">
      <c r="A1818" s="77">
        <v>1806</v>
      </c>
      <c r="B1818" s="79">
        <v>2</v>
      </c>
      <c r="C1818" s="78">
        <v>62</v>
      </c>
      <c r="D1818" s="78">
        <f t="shared" si="420"/>
        <v>70</v>
      </c>
      <c r="E1818" s="79">
        <f t="shared" si="421"/>
        <v>60</v>
      </c>
      <c r="F1818" s="79">
        <v>4</v>
      </c>
      <c r="G1818" s="79">
        <f t="shared" si="422"/>
        <v>26</v>
      </c>
      <c r="H1818" s="79">
        <f t="shared" si="423"/>
        <v>8</v>
      </c>
      <c r="I1818" s="80">
        <v>3165.18</v>
      </c>
      <c r="J1818" s="80">
        <f>'Fator aplicado no salr'!$I$33*I1818</f>
        <v>2798.0951067556821</v>
      </c>
      <c r="K1818" s="79">
        <f t="shared" si="424"/>
        <v>8</v>
      </c>
      <c r="L1818" s="92">
        <f t="shared" si="425"/>
        <v>0.62741237134182615</v>
      </c>
      <c r="M1818" s="79">
        <f t="shared" si="426"/>
        <v>70</v>
      </c>
      <c r="N1818" s="79">
        <f>VLOOKUP(D1818,'IBGE 2014'!$A$9:$I$120,3,0)/VLOOKUP(C1818,'IBGE 2014'!$A$9:$I$120,3,0)</f>
        <v>0.86959219073996574</v>
      </c>
      <c r="O1818" s="79">
        <f>VLOOKUP(D1818,'IBGE 2014'!$A$9:$I$120,6,0)</f>
        <v>9.1340168195096396</v>
      </c>
      <c r="P1818" s="80">
        <f t="shared" si="427"/>
        <v>181274.34315647976</v>
      </c>
      <c r="Q1818" s="80">
        <f t="shared" si="428"/>
        <v>70773.424799999993</v>
      </c>
      <c r="R1818" s="80">
        <f t="shared" si="429"/>
        <v>110500.91835647977</v>
      </c>
      <c r="S1818" s="80">
        <f t="shared" si="430"/>
        <v>7</v>
      </c>
      <c r="T1818" s="80">
        <f t="shared" si="431"/>
        <v>0.66505711362233577</v>
      </c>
      <c r="U1818" s="80">
        <f>VLOOKUP(D1818,'IBGE 2014'!$A$9:$I$120,3,0)/VLOOKUP(C1818+1,'IBGE 2014'!$A$9:$I$120,3,0)</f>
        <v>0.88090641113249846</v>
      </c>
      <c r="V1818" s="80">
        <f t="shared" si="432"/>
        <v>194650.86821900177</v>
      </c>
      <c r="W1818" s="80">
        <f t="shared" si="433"/>
        <v>61926.746699999996</v>
      </c>
      <c r="X1818" s="80">
        <f t="shared" si="434"/>
        <v>132724.12151900178</v>
      </c>
      <c r="Y1818" s="120"/>
    </row>
    <row r="1819" spans="1:25">
      <c r="A1819" s="77">
        <v>1807</v>
      </c>
      <c r="B1819" s="79">
        <v>1</v>
      </c>
      <c r="C1819" s="78">
        <v>36</v>
      </c>
      <c r="D1819" s="78">
        <f t="shared" si="420"/>
        <v>65</v>
      </c>
      <c r="E1819" s="79">
        <f t="shared" si="421"/>
        <v>65</v>
      </c>
      <c r="F1819" s="79">
        <v>4</v>
      </c>
      <c r="G1819" s="79">
        <f t="shared" si="422"/>
        <v>31</v>
      </c>
      <c r="H1819" s="79">
        <f t="shared" si="423"/>
        <v>29</v>
      </c>
      <c r="I1819" s="80">
        <v>954</v>
      </c>
      <c r="J1819" s="80">
        <f>'Fator aplicado no salr'!$I$33*I1819</f>
        <v>843.35890276221915</v>
      </c>
      <c r="K1819" s="79">
        <f t="shared" si="424"/>
        <v>29</v>
      </c>
      <c r="L1819" s="92">
        <f t="shared" si="425"/>
        <v>0.18455673876527198</v>
      </c>
      <c r="M1819" s="79">
        <f t="shared" si="426"/>
        <v>65</v>
      </c>
      <c r="N1819" s="79">
        <f>VLOOKUP(D1819,'IBGE 2014'!$A$9:$I$120,3,0)/VLOOKUP(C1819,'IBGE 2014'!$A$9:$I$120,3,0)</f>
        <v>0.82760631522705153</v>
      </c>
      <c r="O1819" s="79">
        <f>VLOOKUP(D1819,'IBGE 2014'!$A$9:$I$120,6,0)</f>
        <v>10.361611814973374</v>
      </c>
      <c r="P1819" s="80">
        <f t="shared" si="427"/>
        <v>17351.491323032627</v>
      </c>
      <c r="Q1819" s="80">
        <f t="shared" si="428"/>
        <v>77326.47</v>
      </c>
      <c r="R1819" s="80">
        <f t="shared" si="429"/>
        <v>-59974.978676967374</v>
      </c>
      <c r="S1819" s="80">
        <f t="shared" si="430"/>
        <v>28</v>
      </c>
      <c r="T1819" s="80">
        <f t="shared" si="431"/>
        <v>0.19563014309118829</v>
      </c>
      <c r="U1819" s="80">
        <f>VLOOKUP(D1819,'IBGE 2014'!$A$9:$I$120,3,0)/VLOOKUP(C1819+1,'IBGE 2014'!$A$9:$I$120,3,0)</f>
        <v>0.82938992235441167</v>
      </c>
      <c r="V1819" s="80">
        <f t="shared" si="432"/>
        <v>18432.219381297022</v>
      </c>
      <c r="W1819" s="80">
        <f t="shared" si="433"/>
        <v>74660.039999999994</v>
      </c>
      <c r="X1819" s="80">
        <f t="shared" si="434"/>
        <v>-56227.820618702972</v>
      </c>
      <c r="Y1819" s="120"/>
    </row>
    <row r="1820" spans="1:25">
      <c r="A1820" s="77">
        <v>1808</v>
      </c>
      <c r="B1820" s="79">
        <v>2</v>
      </c>
      <c r="C1820" s="78">
        <v>39</v>
      </c>
      <c r="D1820" s="78">
        <f t="shared" si="420"/>
        <v>60</v>
      </c>
      <c r="E1820" s="79">
        <f t="shared" si="421"/>
        <v>60</v>
      </c>
      <c r="F1820" s="79">
        <v>4</v>
      </c>
      <c r="G1820" s="79">
        <f t="shared" si="422"/>
        <v>26</v>
      </c>
      <c r="H1820" s="79">
        <f t="shared" si="423"/>
        <v>21</v>
      </c>
      <c r="I1820" s="80">
        <v>954</v>
      </c>
      <c r="J1820" s="80">
        <f>'Fator aplicado no salr'!$I$33*I1820</f>
        <v>843.35890276221915</v>
      </c>
      <c r="K1820" s="79">
        <f t="shared" si="424"/>
        <v>21</v>
      </c>
      <c r="L1820" s="92">
        <f t="shared" si="425"/>
        <v>0.29415540272272056</v>
      </c>
      <c r="M1820" s="79">
        <f t="shared" si="426"/>
        <v>60</v>
      </c>
      <c r="N1820" s="79">
        <f>VLOOKUP(D1820,'IBGE 2014'!$A$9:$I$120,3,0)/VLOOKUP(C1820,'IBGE 2014'!$A$9:$I$120,3,0)</f>
        <v>0.88939133636457135</v>
      </c>
      <c r="O1820" s="79">
        <f>VLOOKUP(D1820,'IBGE 2014'!$A$9:$I$120,6,0)</f>
        <v>11.482229001501651</v>
      </c>
      <c r="P1820" s="80">
        <f t="shared" si="427"/>
        <v>32934.548525309947</v>
      </c>
      <c r="Q1820" s="80">
        <f t="shared" si="428"/>
        <v>55995.03</v>
      </c>
      <c r="R1820" s="80">
        <f t="shared" si="429"/>
        <v>-23060.481474690052</v>
      </c>
      <c r="S1820" s="80">
        <f t="shared" si="430"/>
        <v>20</v>
      </c>
      <c r="T1820" s="80">
        <f t="shared" si="431"/>
        <v>0.31180472688608379</v>
      </c>
      <c r="U1820" s="80">
        <f>VLOOKUP(D1820,'IBGE 2014'!$A$9:$I$120,3,0)/VLOOKUP(C1820+1,'IBGE 2014'!$A$9:$I$120,3,0)</f>
        <v>0.89162310837551761</v>
      </c>
      <c r="V1820" s="80">
        <f t="shared" si="432"/>
        <v>34998.223535726785</v>
      </c>
      <c r="W1820" s="80">
        <f t="shared" si="433"/>
        <v>53328.6</v>
      </c>
      <c r="X1820" s="80">
        <f t="shared" si="434"/>
        <v>-18330.376464273213</v>
      </c>
      <c r="Y1820" s="120"/>
    </row>
    <row r="1821" spans="1:25">
      <c r="A1821" s="77">
        <v>1809</v>
      </c>
      <c r="B1821" s="79">
        <v>1</v>
      </c>
      <c r="C1821" s="78">
        <v>44</v>
      </c>
      <c r="D1821" s="78">
        <f t="shared" si="420"/>
        <v>70</v>
      </c>
      <c r="E1821" s="79">
        <f t="shared" si="421"/>
        <v>65</v>
      </c>
      <c r="F1821" s="79">
        <v>4</v>
      </c>
      <c r="G1821" s="79">
        <f t="shared" si="422"/>
        <v>31</v>
      </c>
      <c r="H1821" s="79">
        <f t="shared" si="423"/>
        <v>26</v>
      </c>
      <c r="I1821" s="80">
        <v>954</v>
      </c>
      <c r="J1821" s="80">
        <f>'Fator aplicado no salr'!$I$33*I1821</f>
        <v>843.35890276221915</v>
      </c>
      <c r="K1821" s="79">
        <f t="shared" si="424"/>
        <v>26</v>
      </c>
      <c r="L1821" s="92">
        <f t="shared" si="425"/>
        <v>0.21981002877725925</v>
      </c>
      <c r="M1821" s="79">
        <f t="shared" si="426"/>
        <v>70</v>
      </c>
      <c r="N1821" s="79">
        <f>VLOOKUP(D1821,'IBGE 2014'!$A$9:$I$120,3,0)/VLOOKUP(C1821,'IBGE 2014'!$A$9:$I$120,3,0)</f>
        <v>0.76654613465184984</v>
      </c>
      <c r="O1821" s="79">
        <f>VLOOKUP(D1821,'IBGE 2014'!$A$9:$I$120,6,0)</f>
        <v>9.1340168195096396</v>
      </c>
      <c r="P1821" s="80">
        <f t="shared" si="427"/>
        <v>16873.430782118478</v>
      </c>
      <c r="Q1821" s="80">
        <f t="shared" si="428"/>
        <v>69327.179999999993</v>
      </c>
      <c r="R1821" s="80">
        <f t="shared" si="429"/>
        <v>-52453.749217881516</v>
      </c>
      <c r="S1821" s="80">
        <f t="shared" si="430"/>
        <v>25</v>
      </c>
      <c r="T1821" s="80">
        <f t="shared" si="431"/>
        <v>0.23299863050389483</v>
      </c>
      <c r="U1821" s="80">
        <f>VLOOKUP(D1821,'IBGE 2014'!$A$9:$I$120,3,0)/VLOOKUP(C1821+1,'IBGE 2014'!$A$9:$I$120,3,0)</f>
        <v>0.76923238535789284</v>
      </c>
      <c r="V1821" s="80">
        <f t="shared" si="432"/>
        <v>17948.514971680193</v>
      </c>
      <c r="W1821" s="80">
        <f t="shared" si="433"/>
        <v>66660.75</v>
      </c>
      <c r="X1821" s="80">
        <f t="shared" si="434"/>
        <v>-48712.235028319803</v>
      </c>
      <c r="Y1821" s="120"/>
    </row>
    <row r="1822" spans="1:25">
      <c r="A1822" s="77">
        <v>1810</v>
      </c>
      <c r="B1822" s="79">
        <v>1</v>
      </c>
      <c r="C1822" s="78">
        <v>43</v>
      </c>
      <c r="D1822" s="78">
        <f t="shared" si="420"/>
        <v>70</v>
      </c>
      <c r="E1822" s="79">
        <f t="shared" si="421"/>
        <v>65</v>
      </c>
      <c r="F1822" s="79">
        <v>4</v>
      </c>
      <c r="G1822" s="79">
        <f t="shared" si="422"/>
        <v>31</v>
      </c>
      <c r="H1822" s="79">
        <f t="shared" si="423"/>
        <v>27</v>
      </c>
      <c r="I1822" s="80">
        <v>2142.62</v>
      </c>
      <c r="J1822" s="80">
        <f>'Fator aplicado no salr'!$I$33*I1822</f>
        <v>1894.1275180674904</v>
      </c>
      <c r="K1822" s="79">
        <f t="shared" si="424"/>
        <v>27</v>
      </c>
      <c r="L1822" s="92">
        <f t="shared" si="425"/>
        <v>0.20736795167665964</v>
      </c>
      <c r="M1822" s="79">
        <f t="shared" si="426"/>
        <v>70</v>
      </c>
      <c r="N1822" s="79">
        <f>VLOOKUP(D1822,'IBGE 2014'!$A$9:$I$120,3,0)/VLOOKUP(C1822,'IBGE 2014'!$A$9:$I$120,3,0)</f>
        <v>0.764061720155367</v>
      </c>
      <c r="O1822" s="79">
        <f>VLOOKUP(D1822,'IBGE 2014'!$A$9:$I$120,6,0)</f>
        <v>9.1340168195096396</v>
      </c>
      <c r="P1822" s="80">
        <f t="shared" si="427"/>
        <v>35635.630947739955</v>
      </c>
      <c r="Q1822" s="80">
        <f t="shared" si="428"/>
        <v>161692.81830000001</v>
      </c>
      <c r="R1822" s="80">
        <f t="shared" si="429"/>
        <v>-126057.18735226005</v>
      </c>
      <c r="S1822" s="80">
        <f t="shared" si="430"/>
        <v>26</v>
      </c>
      <c r="T1822" s="80">
        <f t="shared" si="431"/>
        <v>0.21981002877725925</v>
      </c>
      <c r="U1822" s="80">
        <f>VLOOKUP(D1822,'IBGE 2014'!$A$9:$I$120,3,0)/VLOOKUP(C1822+1,'IBGE 2014'!$A$9:$I$120,3,0)</f>
        <v>0.76654613465184984</v>
      </c>
      <c r="V1822" s="80">
        <f t="shared" si="432"/>
        <v>37896.593566438874</v>
      </c>
      <c r="W1822" s="80">
        <f t="shared" si="433"/>
        <v>155704.1954</v>
      </c>
      <c r="X1822" s="80">
        <f t="shared" si="434"/>
        <v>-117807.60183356112</v>
      </c>
      <c r="Y1822" s="120"/>
    </row>
    <row r="1823" spans="1:25">
      <c r="A1823" s="77">
        <v>1811</v>
      </c>
      <c r="B1823" s="79">
        <v>1</v>
      </c>
      <c r="C1823" s="78">
        <v>30</v>
      </c>
      <c r="D1823" s="78">
        <f t="shared" si="420"/>
        <v>61</v>
      </c>
      <c r="E1823" s="79">
        <f t="shared" si="421"/>
        <v>65</v>
      </c>
      <c r="F1823" s="79">
        <v>4</v>
      </c>
      <c r="G1823" s="79">
        <f t="shared" si="422"/>
        <v>31</v>
      </c>
      <c r="H1823" s="79">
        <f t="shared" si="423"/>
        <v>31</v>
      </c>
      <c r="I1823" s="80">
        <v>954</v>
      </c>
      <c r="J1823" s="80">
        <f>'Fator aplicado no salr'!$I$33*I1823</f>
        <v>843.35890276221915</v>
      </c>
      <c r="K1823" s="79">
        <f t="shared" si="424"/>
        <v>31</v>
      </c>
      <c r="L1823" s="92">
        <f t="shared" si="425"/>
        <v>0.16425484048173006</v>
      </c>
      <c r="M1823" s="79">
        <f t="shared" si="426"/>
        <v>61</v>
      </c>
      <c r="N1823" s="79">
        <f>VLOOKUP(D1823,'IBGE 2014'!$A$9:$I$120,3,0)/VLOOKUP(C1823,'IBGE 2014'!$A$9:$I$120,3,0)</f>
        <v>0.86361068762795057</v>
      </c>
      <c r="O1823" s="79">
        <f>VLOOKUP(D1823,'IBGE 2014'!$A$9:$I$120,6,0)</f>
        <v>11.26894206432668</v>
      </c>
      <c r="P1823" s="80">
        <f t="shared" si="427"/>
        <v>17525.689672154171</v>
      </c>
      <c r="Q1823" s="80">
        <f t="shared" si="428"/>
        <v>82659.33</v>
      </c>
      <c r="R1823" s="80">
        <f t="shared" si="429"/>
        <v>-65133.640327845831</v>
      </c>
      <c r="S1823" s="80">
        <f t="shared" si="430"/>
        <v>30</v>
      </c>
      <c r="T1823" s="80">
        <f t="shared" si="431"/>
        <v>0.1741101309106339</v>
      </c>
      <c r="U1823" s="80">
        <f>VLOOKUP(D1823,'IBGE 2014'!$A$9:$I$120,3,0)/VLOOKUP(C1823+1,'IBGE 2014'!$A$9:$I$120,3,0)</f>
        <v>0.86514019417807453</v>
      </c>
      <c r="V1823" s="80">
        <f t="shared" si="432"/>
        <v>18610.132447735938</v>
      </c>
      <c r="W1823" s="80">
        <f t="shared" si="433"/>
        <v>79992.899999999994</v>
      </c>
      <c r="X1823" s="80">
        <f t="shared" si="434"/>
        <v>-61382.767552264057</v>
      </c>
      <c r="Y1823" s="120"/>
    </row>
    <row r="1824" spans="1:25">
      <c r="A1824" s="77">
        <v>1812</v>
      </c>
      <c r="B1824" s="79">
        <v>1</v>
      </c>
      <c r="C1824" s="78">
        <v>52</v>
      </c>
      <c r="D1824" s="78">
        <f t="shared" si="420"/>
        <v>70</v>
      </c>
      <c r="E1824" s="79">
        <f t="shared" si="421"/>
        <v>65</v>
      </c>
      <c r="F1824" s="79">
        <v>4</v>
      </c>
      <c r="G1824" s="79">
        <f t="shared" si="422"/>
        <v>31</v>
      </c>
      <c r="H1824" s="79">
        <f t="shared" si="423"/>
        <v>18</v>
      </c>
      <c r="I1824" s="80">
        <v>1554</v>
      </c>
      <c r="J1824" s="80">
        <f>'Fator aplicado no salr'!$I$33*I1824</f>
        <v>1373.7733070151871</v>
      </c>
      <c r="K1824" s="79">
        <f t="shared" si="424"/>
        <v>18</v>
      </c>
      <c r="L1824" s="92">
        <f t="shared" si="425"/>
        <v>0.35034379112920383</v>
      </c>
      <c r="M1824" s="79">
        <f t="shared" si="426"/>
        <v>70</v>
      </c>
      <c r="N1824" s="79">
        <f>VLOOKUP(D1824,'IBGE 2014'!$A$9:$I$120,3,0)/VLOOKUP(C1824,'IBGE 2014'!$A$9:$I$120,3,0)</f>
        <v>0.7953795781575006</v>
      </c>
      <c r="O1824" s="79">
        <f>VLOOKUP(D1824,'IBGE 2014'!$A$9:$I$120,6,0)</f>
        <v>9.1340168195096396</v>
      </c>
      <c r="P1824" s="80">
        <f t="shared" si="427"/>
        <v>45455.777875104635</v>
      </c>
      <c r="Q1824" s="80">
        <f t="shared" si="428"/>
        <v>78181.740000000005</v>
      </c>
      <c r="R1824" s="80">
        <f t="shared" si="429"/>
        <v>-32725.96212489537</v>
      </c>
      <c r="S1824" s="80">
        <f t="shared" si="430"/>
        <v>17</v>
      </c>
      <c r="T1824" s="80">
        <f t="shared" si="431"/>
        <v>0.37136441859695613</v>
      </c>
      <c r="U1824" s="80">
        <f>VLOOKUP(D1824,'IBGE 2014'!$A$9:$I$120,3,0)/VLOOKUP(C1824+1,'IBGE 2014'!$A$9:$I$120,3,0)</f>
        <v>0.80044023808591946</v>
      </c>
      <c r="V1824" s="80">
        <f t="shared" si="432"/>
        <v>48489.693152488813</v>
      </c>
      <c r="W1824" s="80">
        <f t="shared" si="433"/>
        <v>73838.31</v>
      </c>
      <c r="X1824" s="80">
        <f t="shared" si="434"/>
        <v>-25348.616847511184</v>
      </c>
      <c r="Y1824" s="120"/>
    </row>
    <row r="1825" spans="1:25">
      <c r="A1825" s="77">
        <v>1813</v>
      </c>
      <c r="B1825" s="79">
        <v>2</v>
      </c>
      <c r="C1825" s="78">
        <v>29</v>
      </c>
      <c r="D1825" s="78">
        <f t="shared" si="420"/>
        <v>55</v>
      </c>
      <c r="E1825" s="79">
        <f t="shared" si="421"/>
        <v>60</v>
      </c>
      <c r="F1825" s="79">
        <v>4</v>
      </c>
      <c r="G1825" s="79">
        <f t="shared" si="422"/>
        <v>26</v>
      </c>
      <c r="H1825" s="79">
        <f t="shared" si="423"/>
        <v>26</v>
      </c>
      <c r="I1825" s="80">
        <v>954</v>
      </c>
      <c r="J1825" s="80">
        <f>'Fator aplicado no salr'!$I$33*I1825</f>
        <v>843.35890276221915</v>
      </c>
      <c r="K1825" s="79">
        <f t="shared" si="424"/>
        <v>26</v>
      </c>
      <c r="L1825" s="92">
        <f t="shared" si="425"/>
        <v>0.21981002877725925</v>
      </c>
      <c r="M1825" s="79">
        <f t="shared" si="426"/>
        <v>55</v>
      </c>
      <c r="N1825" s="79">
        <f>VLOOKUP(D1825,'IBGE 2014'!$A$9:$I$120,3,0)/VLOOKUP(C1825,'IBGE 2014'!$A$9:$I$120,3,0)</f>
        <v>0.91245156417800033</v>
      </c>
      <c r="O1825" s="79">
        <f>VLOOKUP(D1825,'IBGE 2014'!$A$9:$I$120,6,0)</f>
        <v>12.461864196915771</v>
      </c>
      <c r="P1825" s="80">
        <f t="shared" si="427"/>
        <v>27402.874611827196</v>
      </c>
      <c r="Q1825" s="80">
        <f t="shared" si="428"/>
        <v>69327.179999999993</v>
      </c>
      <c r="R1825" s="80">
        <f t="shared" si="429"/>
        <v>-41924.305388172797</v>
      </c>
      <c r="S1825" s="80">
        <f t="shared" si="430"/>
        <v>25</v>
      </c>
      <c r="T1825" s="80">
        <f t="shared" si="431"/>
        <v>0.23299863050389483</v>
      </c>
      <c r="U1825" s="80">
        <f>VLOOKUP(D1825,'IBGE 2014'!$A$9:$I$120,3,0)/VLOOKUP(C1825+1,'IBGE 2014'!$A$9:$I$120,3,0)</f>
        <v>0.91401886020790168</v>
      </c>
      <c r="V1825" s="80">
        <f t="shared" si="432"/>
        <v>29096.940500274508</v>
      </c>
      <c r="W1825" s="80">
        <f t="shared" si="433"/>
        <v>66660.75</v>
      </c>
      <c r="X1825" s="80">
        <f t="shared" si="434"/>
        <v>-37563.809499725496</v>
      </c>
      <c r="Y1825" s="120"/>
    </row>
    <row r="1826" spans="1:25">
      <c r="A1826" s="77">
        <v>1814</v>
      </c>
      <c r="B1826" s="79">
        <v>2</v>
      </c>
      <c r="C1826" s="78">
        <v>34</v>
      </c>
      <c r="D1826" s="78">
        <f t="shared" si="420"/>
        <v>60</v>
      </c>
      <c r="E1826" s="79">
        <f t="shared" si="421"/>
        <v>60</v>
      </c>
      <c r="F1826" s="79">
        <v>4</v>
      </c>
      <c r="G1826" s="79">
        <f t="shared" si="422"/>
        <v>26</v>
      </c>
      <c r="H1826" s="79">
        <f t="shared" si="423"/>
        <v>26</v>
      </c>
      <c r="I1826" s="80">
        <v>954</v>
      </c>
      <c r="J1826" s="80">
        <f>'Fator aplicado no salr'!$I$33*I1826</f>
        <v>843.35890276221915</v>
      </c>
      <c r="K1826" s="79">
        <f t="shared" si="424"/>
        <v>26</v>
      </c>
      <c r="L1826" s="92">
        <f t="shared" si="425"/>
        <v>0.21981002877725925</v>
      </c>
      <c r="M1826" s="79">
        <f t="shared" si="426"/>
        <v>60</v>
      </c>
      <c r="N1826" s="79">
        <f>VLOOKUP(D1826,'IBGE 2014'!$A$9:$I$120,3,0)/VLOOKUP(C1826,'IBGE 2014'!$A$9:$I$120,3,0)</f>
        <v>0.87980249785610276</v>
      </c>
      <c r="O1826" s="79">
        <f>VLOOKUP(D1826,'IBGE 2014'!$A$9:$I$120,6,0)</f>
        <v>11.482229001501651</v>
      </c>
      <c r="P1826" s="80">
        <f t="shared" si="427"/>
        <v>24345.274970551029</v>
      </c>
      <c r="Q1826" s="80">
        <f t="shared" si="428"/>
        <v>69327.179999999993</v>
      </c>
      <c r="R1826" s="80">
        <f t="shared" si="429"/>
        <v>-44981.905029448964</v>
      </c>
      <c r="S1826" s="80">
        <f t="shared" si="430"/>
        <v>25</v>
      </c>
      <c r="T1826" s="80">
        <f t="shared" si="431"/>
        <v>0.23299863050389483</v>
      </c>
      <c r="U1826" s="80">
        <f>VLOOKUP(D1826,'IBGE 2014'!$A$9:$I$120,3,0)/VLOOKUP(C1826+1,'IBGE 2014'!$A$9:$I$120,3,0)</f>
        <v>0.88156029257512269</v>
      </c>
      <c r="V1826" s="80">
        <f t="shared" si="432"/>
        <v>25857.550353458137</v>
      </c>
      <c r="W1826" s="80">
        <f t="shared" si="433"/>
        <v>66660.75</v>
      </c>
      <c r="X1826" s="80">
        <f t="shared" si="434"/>
        <v>-40803.199646541863</v>
      </c>
      <c r="Y1826" s="120"/>
    </row>
    <row r="1827" spans="1:25">
      <c r="A1827" s="77">
        <v>1815</v>
      </c>
      <c r="B1827" s="79">
        <v>2</v>
      </c>
      <c r="C1827" s="78">
        <v>29</v>
      </c>
      <c r="D1827" s="78">
        <f t="shared" si="420"/>
        <v>55</v>
      </c>
      <c r="E1827" s="79">
        <f t="shared" si="421"/>
        <v>60</v>
      </c>
      <c r="F1827" s="79">
        <v>4</v>
      </c>
      <c r="G1827" s="79">
        <f t="shared" si="422"/>
        <v>26</v>
      </c>
      <c r="H1827" s="79">
        <f t="shared" si="423"/>
        <v>26</v>
      </c>
      <c r="I1827" s="80">
        <v>1001.7</v>
      </c>
      <c r="J1827" s="80">
        <f>'Fator aplicado no salr'!$I$33*I1827</f>
        <v>885.52684790033015</v>
      </c>
      <c r="K1827" s="79">
        <f t="shared" si="424"/>
        <v>26</v>
      </c>
      <c r="L1827" s="92">
        <f t="shared" si="425"/>
        <v>0.21981002877725925</v>
      </c>
      <c r="M1827" s="79">
        <f t="shared" si="426"/>
        <v>55</v>
      </c>
      <c r="N1827" s="79">
        <f>VLOOKUP(D1827,'IBGE 2014'!$A$9:$I$120,3,0)/VLOOKUP(C1827,'IBGE 2014'!$A$9:$I$120,3,0)</f>
        <v>0.91245156417800033</v>
      </c>
      <c r="O1827" s="79">
        <f>VLOOKUP(D1827,'IBGE 2014'!$A$9:$I$120,6,0)</f>
        <v>12.461864196915771</v>
      </c>
      <c r="P1827" s="80">
        <f t="shared" si="427"/>
        <v>28773.018342418556</v>
      </c>
      <c r="Q1827" s="80">
        <f t="shared" si="428"/>
        <v>72793.53899999999</v>
      </c>
      <c r="R1827" s="80">
        <f t="shared" si="429"/>
        <v>-44020.520657581437</v>
      </c>
      <c r="S1827" s="80">
        <f t="shared" si="430"/>
        <v>25</v>
      </c>
      <c r="T1827" s="80">
        <f t="shared" si="431"/>
        <v>0.23299863050389483</v>
      </c>
      <c r="U1827" s="80">
        <f>VLOOKUP(D1827,'IBGE 2014'!$A$9:$I$120,3,0)/VLOOKUP(C1827+1,'IBGE 2014'!$A$9:$I$120,3,0)</f>
        <v>0.91401886020790168</v>
      </c>
      <c r="V1827" s="80">
        <f t="shared" si="432"/>
        <v>30551.78752528823</v>
      </c>
      <c r="W1827" s="80">
        <f t="shared" si="433"/>
        <v>69993.787499999991</v>
      </c>
      <c r="X1827" s="80">
        <f t="shared" si="434"/>
        <v>-39441.999974711762</v>
      </c>
      <c r="Y1827" s="120"/>
    </row>
    <row r="1828" spans="1:25">
      <c r="A1828" s="77">
        <v>1816</v>
      </c>
      <c r="B1828" s="79">
        <v>1</v>
      </c>
      <c r="C1828" s="78">
        <v>37</v>
      </c>
      <c r="D1828" s="78">
        <f t="shared" si="420"/>
        <v>65</v>
      </c>
      <c r="E1828" s="79">
        <f t="shared" si="421"/>
        <v>65</v>
      </c>
      <c r="F1828" s="79">
        <v>4</v>
      </c>
      <c r="G1828" s="79">
        <f t="shared" si="422"/>
        <v>31</v>
      </c>
      <c r="H1828" s="79">
        <f t="shared" si="423"/>
        <v>28</v>
      </c>
      <c r="I1828" s="80">
        <v>954</v>
      </c>
      <c r="J1828" s="80">
        <f>'Fator aplicado no salr'!$I$33*I1828</f>
        <v>843.35890276221915</v>
      </c>
      <c r="K1828" s="79">
        <f t="shared" si="424"/>
        <v>28</v>
      </c>
      <c r="L1828" s="92">
        <f t="shared" si="425"/>
        <v>0.19563014309118829</v>
      </c>
      <c r="M1828" s="79">
        <f t="shared" si="426"/>
        <v>65</v>
      </c>
      <c r="N1828" s="79">
        <f>VLOOKUP(D1828,'IBGE 2014'!$A$9:$I$120,3,0)/VLOOKUP(C1828,'IBGE 2014'!$A$9:$I$120,3,0)</f>
        <v>0.82938992235441167</v>
      </c>
      <c r="O1828" s="79">
        <f>VLOOKUP(D1828,'IBGE 2014'!$A$9:$I$120,6,0)</f>
        <v>10.361611814973374</v>
      </c>
      <c r="P1828" s="80">
        <f t="shared" si="427"/>
        <v>18432.219381297022</v>
      </c>
      <c r="Q1828" s="80">
        <f t="shared" si="428"/>
        <v>74660.039999999994</v>
      </c>
      <c r="R1828" s="80">
        <f t="shared" si="429"/>
        <v>-56227.820618702972</v>
      </c>
      <c r="S1828" s="80">
        <f t="shared" si="430"/>
        <v>27</v>
      </c>
      <c r="T1828" s="80">
        <f t="shared" si="431"/>
        <v>0.20736795167665964</v>
      </c>
      <c r="U1828" s="80">
        <f>VLOOKUP(D1828,'IBGE 2014'!$A$9:$I$120,3,0)/VLOOKUP(C1828+1,'IBGE 2014'!$A$9:$I$120,3,0)</f>
        <v>0.83126079529714858</v>
      </c>
      <c r="V1828" s="80">
        <f t="shared" si="432"/>
        <v>19582.225181134552</v>
      </c>
      <c r="W1828" s="80">
        <f t="shared" si="433"/>
        <v>71993.61</v>
      </c>
      <c r="X1828" s="80">
        <f t="shared" si="434"/>
        <v>-52411.384818865452</v>
      </c>
      <c r="Y1828" s="120"/>
    </row>
    <row r="1829" spans="1:25">
      <c r="A1829" s="77">
        <v>1817</v>
      </c>
      <c r="B1829" s="79">
        <v>2</v>
      </c>
      <c r="C1829" s="78">
        <v>35</v>
      </c>
      <c r="D1829" s="78">
        <f t="shared" si="420"/>
        <v>60</v>
      </c>
      <c r="E1829" s="79">
        <f t="shared" si="421"/>
        <v>60</v>
      </c>
      <c r="F1829" s="79">
        <v>4</v>
      </c>
      <c r="G1829" s="79">
        <f t="shared" si="422"/>
        <v>26</v>
      </c>
      <c r="H1829" s="79">
        <f t="shared" si="423"/>
        <v>25</v>
      </c>
      <c r="I1829" s="80">
        <v>954</v>
      </c>
      <c r="J1829" s="80">
        <f>'Fator aplicado no salr'!$I$33*I1829</f>
        <v>843.35890276221915</v>
      </c>
      <c r="K1829" s="79">
        <f t="shared" si="424"/>
        <v>25</v>
      </c>
      <c r="L1829" s="92">
        <f t="shared" si="425"/>
        <v>0.23299863050389483</v>
      </c>
      <c r="M1829" s="79">
        <f t="shared" si="426"/>
        <v>60</v>
      </c>
      <c r="N1829" s="79">
        <f>VLOOKUP(D1829,'IBGE 2014'!$A$9:$I$120,3,0)/VLOOKUP(C1829,'IBGE 2014'!$A$9:$I$120,3,0)</f>
        <v>0.88156029257512269</v>
      </c>
      <c r="O1829" s="79">
        <f>VLOOKUP(D1829,'IBGE 2014'!$A$9:$I$120,6,0)</f>
        <v>11.482229001501651</v>
      </c>
      <c r="P1829" s="80">
        <f t="shared" si="427"/>
        <v>25857.550353458137</v>
      </c>
      <c r="Q1829" s="80">
        <f t="shared" si="428"/>
        <v>66660.75</v>
      </c>
      <c r="R1829" s="80">
        <f t="shared" si="429"/>
        <v>-40803.199646541863</v>
      </c>
      <c r="S1829" s="80">
        <f t="shared" si="430"/>
        <v>24</v>
      </c>
      <c r="T1829" s="80">
        <f t="shared" si="431"/>
        <v>0.24697854833412852</v>
      </c>
      <c r="U1829" s="80">
        <f>VLOOKUP(D1829,'IBGE 2014'!$A$9:$I$120,3,0)/VLOOKUP(C1829+1,'IBGE 2014'!$A$9:$I$120,3,0)</f>
        <v>0.88338461970586457</v>
      </c>
      <c r="V1829" s="80">
        <f t="shared" si="432"/>
        <v>27465.724382751112</v>
      </c>
      <c r="W1829" s="80">
        <f t="shared" si="433"/>
        <v>63994.319999999992</v>
      </c>
      <c r="X1829" s="80">
        <f t="shared" si="434"/>
        <v>-36528.59561724888</v>
      </c>
      <c r="Y1829" s="120"/>
    </row>
    <row r="1830" spans="1:25">
      <c r="A1830" s="77">
        <v>1818</v>
      </c>
      <c r="B1830" s="79">
        <v>1</v>
      </c>
      <c r="C1830" s="78">
        <v>34</v>
      </c>
      <c r="D1830" s="78">
        <f t="shared" si="420"/>
        <v>65</v>
      </c>
      <c r="E1830" s="79">
        <f t="shared" si="421"/>
        <v>65</v>
      </c>
      <c r="F1830" s="79">
        <v>4</v>
      </c>
      <c r="G1830" s="79">
        <f t="shared" si="422"/>
        <v>31</v>
      </c>
      <c r="H1830" s="79">
        <f t="shared" si="423"/>
        <v>31</v>
      </c>
      <c r="I1830" s="80">
        <v>1364.22</v>
      </c>
      <c r="J1830" s="80">
        <f>'Fator aplicado no salr'!$I$33*I1830</f>
        <v>1206.0032309499734</v>
      </c>
      <c r="K1830" s="79">
        <f t="shared" si="424"/>
        <v>31</v>
      </c>
      <c r="L1830" s="92">
        <f t="shared" si="425"/>
        <v>0.16425484048173006</v>
      </c>
      <c r="M1830" s="79">
        <f t="shared" si="426"/>
        <v>65</v>
      </c>
      <c r="N1830" s="79">
        <f>VLOOKUP(D1830,'IBGE 2014'!$A$9:$I$120,3,0)/VLOOKUP(C1830,'IBGE 2014'!$A$9:$I$120,3,0)</f>
        <v>0.82425037422621905</v>
      </c>
      <c r="O1830" s="79">
        <f>VLOOKUP(D1830,'IBGE 2014'!$A$9:$I$120,6,0)</f>
        <v>10.361611814973374</v>
      </c>
      <c r="P1830" s="80">
        <f t="shared" si="427"/>
        <v>21993.607551575049</v>
      </c>
      <c r="Q1830" s="80">
        <f t="shared" si="428"/>
        <v>118202.8419</v>
      </c>
      <c r="R1830" s="80">
        <f t="shared" si="429"/>
        <v>-96209.234348424943</v>
      </c>
      <c r="S1830" s="80">
        <f t="shared" si="430"/>
        <v>30</v>
      </c>
      <c r="T1830" s="80">
        <f t="shared" si="431"/>
        <v>0.1741101309106339</v>
      </c>
      <c r="U1830" s="80">
        <f>VLOOKUP(D1830,'IBGE 2014'!$A$9:$I$120,3,0)/VLOOKUP(C1830+1,'IBGE 2014'!$A$9:$I$120,3,0)</f>
        <v>0.82589717900171766</v>
      </c>
      <c r="V1830" s="80">
        <f t="shared" si="432"/>
        <v>23359.80248351975</v>
      </c>
      <c r="W1830" s="80">
        <f t="shared" si="433"/>
        <v>114389.84700000001</v>
      </c>
      <c r="X1830" s="80">
        <f t="shared" si="434"/>
        <v>-91030.044516480266</v>
      </c>
      <c r="Y1830" s="120"/>
    </row>
    <row r="1831" spans="1:25">
      <c r="A1831" s="77">
        <v>1819</v>
      </c>
      <c r="B1831" s="79">
        <v>1</v>
      </c>
      <c r="C1831" s="78">
        <v>35</v>
      </c>
      <c r="D1831" s="78">
        <f t="shared" si="420"/>
        <v>65</v>
      </c>
      <c r="E1831" s="79">
        <f t="shared" si="421"/>
        <v>65</v>
      </c>
      <c r="F1831" s="79">
        <v>4</v>
      </c>
      <c r="G1831" s="79">
        <f t="shared" si="422"/>
        <v>31</v>
      </c>
      <c r="H1831" s="79">
        <f t="shared" si="423"/>
        <v>30</v>
      </c>
      <c r="I1831" s="80">
        <v>1202.04</v>
      </c>
      <c r="J1831" s="80">
        <f>'Fator aplicado no salr'!$I$33*I1831</f>
        <v>1062.6322174803961</v>
      </c>
      <c r="K1831" s="79">
        <f t="shared" si="424"/>
        <v>30</v>
      </c>
      <c r="L1831" s="92">
        <f t="shared" si="425"/>
        <v>0.1741101309106339</v>
      </c>
      <c r="M1831" s="79">
        <f t="shared" si="426"/>
        <v>65</v>
      </c>
      <c r="N1831" s="79">
        <f>VLOOKUP(D1831,'IBGE 2014'!$A$9:$I$120,3,0)/VLOOKUP(C1831,'IBGE 2014'!$A$9:$I$120,3,0)</f>
        <v>0.82589717900171766</v>
      </c>
      <c r="O1831" s="79">
        <f>VLOOKUP(D1831,'IBGE 2014'!$A$9:$I$120,6,0)</f>
        <v>10.361611814973374</v>
      </c>
      <c r="P1831" s="80">
        <f t="shared" si="427"/>
        <v>20582.76302743698</v>
      </c>
      <c r="Q1831" s="80">
        <f t="shared" si="428"/>
        <v>100791.054</v>
      </c>
      <c r="R1831" s="80">
        <f t="shared" si="429"/>
        <v>-80208.290972563031</v>
      </c>
      <c r="S1831" s="80">
        <f t="shared" si="430"/>
        <v>29</v>
      </c>
      <c r="T1831" s="80">
        <f t="shared" si="431"/>
        <v>0.18455673876527198</v>
      </c>
      <c r="U1831" s="80">
        <f>VLOOKUP(D1831,'IBGE 2014'!$A$9:$I$120,3,0)/VLOOKUP(C1831+1,'IBGE 2014'!$A$9:$I$120,3,0)</f>
        <v>0.82760631522705153</v>
      </c>
      <c r="V1831" s="80">
        <f t="shared" si="432"/>
        <v>21862.879067021109</v>
      </c>
      <c r="W1831" s="80">
        <f t="shared" si="433"/>
        <v>97431.352200000008</v>
      </c>
      <c r="X1831" s="80">
        <f t="shared" si="434"/>
        <v>-75568.473132978892</v>
      </c>
      <c r="Y1831" s="120"/>
    </row>
    <row r="1832" spans="1:25">
      <c r="A1832" s="77">
        <v>1820</v>
      </c>
      <c r="B1832" s="79">
        <v>1</v>
      </c>
      <c r="C1832" s="78">
        <v>35</v>
      </c>
      <c r="D1832" s="78">
        <f t="shared" si="420"/>
        <v>65</v>
      </c>
      <c r="E1832" s="79">
        <f t="shared" si="421"/>
        <v>65</v>
      </c>
      <c r="F1832" s="79">
        <v>4</v>
      </c>
      <c r="G1832" s="79">
        <f t="shared" si="422"/>
        <v>31</v>
      </c>
      <c r="H1832" s="79">
        <f t="shared" si="423"/>
        <v>30</v>
      </c>
      <c r="I1832" s="80">
        <v>1259.28</v>
      </c>
      <c r="J1832" s="80">
        <f>'Fator aplicado no salr'!$I$33*I1832</f>
        <v>1113.2337516461291</v>
      </c>
      <c r="K1832" s="79">
        <f t="shared" si="424"/>
        <v>30</v>
      </c>
      <c r="L1832" s="92">
        <f t="shared" si="425"/>
        <v>0.1741101309106339</v>
      </c>
      <c r="M1832" s="79">
        <f t="shared" si="426"/>
        <v>65</v>
      </c>
      <c r="N1832" s="79">
        <f>VLOOKUP(D1832,'IBGE 2014'!$A$9:$I$120,3,0)/VLOOKUP(C1832,'IBGE 2014'!$A$9:$I$120,3,0)</f>
        <v>0.82589717900171766</v>
      </c>
      <c r="O1832" s="79">
        <f>VLOOKUP(D1832,'IBGE 2014'!$A$9:$I$120,6,0)</f>
        <v>10.361611814973374</v>
      </c>
      <c r="P1832" s="80">
        <f t="shared" si="427"/>
        <v>21562.894600172072</v>
      </c>
      <c r="Q1832" s="80">
        <f t="shared" si="428"/>
        <v>105590.62800000001</v>
      </c>
      <c r="R1832" s="80">
        <f t="shared" si="429"/>
        <v>-84027.733399827936</v>
      </c>
      <c r="S1832" s="80">
        <f t="shared" si="430"/>
        <v>29</v>
      </c>
      <c r="T1832" s="80">
        <f t="shared" si="431"/>
        <v>0.18455673876527198</v>
      </c>
      <c r="U1832" s="80">
        <f>VLOOKUP(D1832,'IBGE 2014'!$A$9:$I$120,3,0)/VLOOKUP(C1832+1,'IBGE 2014'!$A$9:$I$120,3,0)</f>
        <v>0.82760631522705153</v>
      </c>
      <c r="V1832" s="80">
        <f t="shared" si="432"/>
        <v>22903.968546403063</v>
      </c>
      <c r="W1832" s="80">
        <f t="shared" si="433"/>
        <v>102070.94040000001</v>
      </c>
      <c r="X1832" s="80">
        <f t="shared" si="434"/>
        <v>-79166.971853596944</v>
      </c>
      <c r="Y1832" s="120"/>
    </row>
    <row r="1833" spans="1:25">
      <c r="A1833" s="77">
        <v>1821</v>
      </c>
      <c r="B1833" s="79">
        <v>1</v>
      </c>
      <c r="C1833" s="78">
        <v>37</v>
      </c>
      <c r="D1833" s="78">
        <f t="shared" si="420"/>
        <v>60</v>
      </c>
      <c r="E1833" s="79">
        <f t="shared" si="421"/>
        <v>65</v>
      </c>
      <c r="F1833" s="79">
        <v>15</v>
      </c>
      <c r="G1833" s="79">
        <f t="shared" si="422"/>
        <v>20</v>
      </c>
      <c r="H1833" s="79">
        <f t="shared" si="423"/>
        <v>23</v>
      </c>
      <c r="I1833" s="80">
        <v>1338.48</v>
      </c>
      <c r="J1833" s="80">
        <f>'Fator aplicado no salr'!$I$33*I1833</f>
        <v>1183.248453007521</v>
      </c>
      <c r="K1833" s="79">
        <f t="shared" si="424"/>
        <v>23</v>
      </c>
      <c r="L1833" s="92">
        <f t="shared" si="425"/>
        <v>0.26179726123417624</v>
      </c>
      <c r="M1833" s="79">
        <f t="shared" si="426"/>
        <v>60</v>
      </c>
      <c r="N1833" s="79">
        <f>VLOOKUP(D1833,'IBGE 2014'!$A$9:$I$120,3,0)/VLOOKUP(C1833,'IBGE 2014'!$A$9:$I$120,3,0)</f>
        <v>0.88528843686496339</v>
      </c>
      <c r="O1833" s="79">
        <f>VLOOKUP(D1833,'IBGE 2014'!$A$9:$I$120,6,0)</f>
        <v>11.482229001501651</v>
      </c>
      <c r="P1833" s="80">
        <f t="shared" si="427"/>
        <v>40935.05634301847</v>
      </c>
      <c r="Q1833" s="80">
        <f t="shared" si="428"/>
        <v>86044.186799999996</v>
      </c>
      <c r="R1833" s="80">
        <f t="shared" si="429"/>
        <v>-45109.130456981526</v>
      </c>
      <c r="S1833" s="80">
        <f t="shared" si="430"/>
        <v>22</v>
      </c>
      <c r="T1833" s="80">
        <f t="shared" si="431"/>
        <v>0.27750509690822689</v>
      </c>
      <c r="U1833" s="80">
        <f>VLOOKUP(D1833,'IBGE 2014'!$A$9:$I$120,3,0)/VLOOKUP(C1833+1,'IBGE 2014'!$A$9:$I$120,3,0)</f>
        <v>0.88728540130642519</v>
      </c>
      <c r="V1833" s="80">
        <f t="shared" si="432"/>
        <v>43489.03810925733</v>
      </c>
      <c r="W1833" s="80">
        <f t="shared" si="433"/>
        <v>82303.13519999999</v>
      </c>
      <c r="X1833" s="80">
        <f t="shared" si="434"/>
        <v>-38814.09709074266</v>
      </c>
      <c r="Y1833" s="120"/>
    </row>
    <row r="1834" spans="1:25">
      <c r="A1834" s="77">
        <v>1822</v>
      </c>
      <c r="B1834" s="79">
        <v>1</v>
      </c>
      <c r="C1834" s="78">
        <v>40</v>
      </c>
      <c r="D1834" s="78">
        <f t="shared" si="420"/>
        <v>60</v>
      </c>
      <c r="E1834" s="79">
        <f t="shared" si="421"/>
        <v>65</v>
      </c>
      <c r="F1834" s="79">
        <v>15</v>
      </c>
      <c r="G1834" s="79">
        <f t="shared" si="422"/>
        <v>20</v>
      </c>
      <c r="H1834" s="79">
        <f t="shared" si="423"/>
        <v>20</v>
      </c>
      <c r="I1834" s="80">
        <v>1521</v>
      </c>
      <c r="J1834" s="80">
        <f>'Fator aplicado no salr'!$I$33*I1834</f>
        <v>1344.6005147812739</v>
      </c>
      <c r="K1834" s="79">
        <f t="shared" si="424"/>
        <v>20</v>
      </c>
      <c r="L1834" s="92">
        <f t="shared" si="425"/>
        <v>0.31180472688608379</v>
      </c>
      <c r="M1834" s="79">
        <f t="shared" si="426"/>
        <v>60</v>
      </c>
      <c r="N1834" s="79">
        <f>VLOOKUP(D1834,'IBGE 2014'!$A$9:$I$120,3,0)/VLOOKUP(C1834,'IBGE 2014'!$A$9:$I$120,3,0)</f>
        <v>0.89162310837551761</v>
      </c>
      <c r="O1834" s="79">
        <f>VLOOKUP(D1834,'IBGE 2014'!$A$9:$I$120,6,0)</f>
        <v>11.482229001501651</v>
      </c>
      <c r="P1834" s="80">
        <f t="shared" si="427"/>
        <v>55799.054505073851</v>
      </c>
      <c r="Q1834" s="80">
        <f t="shared" si="428"/>
        <v>85023.9</v>
      </c>
      <c r="R1834" s="80">
        <f t="shared" si="429"/>
        <v>-29224.845494926143</v>
      </c>
      <c r="S1834" s="80">
        <f t="shared" si="430"/>
        <v>19</v>
      </c>
      <c r="T1834" s="80">
        <f t="shared" si="431"/>
        <v>0.33051301049924886</v>
      </c>
      <c r="U1834" s="80">
        <f>VLOOKUP(D1834,'IBGE 2014'!$A$9:$I$120,3,0)/VLOOKUP(C1834+1,'IBGE 2014'!$A$9:$I$120,3,0)</f>
        <v>0.8939954596892854</v>
      </c>
      <c r="V1834" s="80">
        <f t="shared" si="432"/>
        <v>59304.370836439346</v>
      </c>
      <c r="W1834" s="80">
        <f t="shared" si="433"/>
        <v>80772.704999999987</v>
      </c>
      <c r="X1834" s="80">
        <f t="shared" si="434"/>
        <v>-21468.334163560641</v>
      </c>
      <c r="Y1834" s="120"/>
    </row>
    <row r="1835" spans="1:25">
      <c r="A1835" s="77">
        <v>1823</v>
      </c>
      <c r="B1835" s="79">
        <v>1</v>
      </c>
      <c r="C1835" s="78">
        <v>37</v>
      </c>
      <c r="D1835" s="78">
        <f t="shared" si="420"/>
        <v>60</v>
      </c>
      <c r="E1835" s="79">
        <f t="shared" si="421"/>
        <v>65</v>
      </c>
      <c r="F1835" s="79">
        <v>15</v>
      </c>
      <c r="G1835" s="79">
        <f t="shared" si="422"/>
        <v>20</v>
      </c>
      <c r="H1835" s="79">
        <f t="shared" si="423"/>
        <v>23</v>
      </c>
      <c r="I1835" s="80">
        <v>1338.48</v>
      </c>
      <c r="J1835" s="80">
        <f>'Fator aplicado no salr'!$I$33*I1835</f>
        <v>1183.248453007521</v>
      </c>
      <c r="K1835" s="79">
        <f t="shared" si="424"/>
        <v>23</v>
      </c>
      <c r="L1835" s="92">
        <f t="shared" si="425"/>
        <v>0.26179726123417624</v>
      </c>
      <c r="M1835" s="79">
        <f t="shared" si="426"/>
        <v>60</v>
      </c>
      <c r="N1835" s="79">
        <f>VLOOKUP(D1835,'IBGE 2014'!$A$9:$I$120,3,0)/VLOOKUP(C1835,'IBGE 2014'!$A$9:$I$120,3,0)</f>
        <v>0.88528843686496339</v>
      </c>
      <c r="O1835" s="79">
        <f>VLOOKUP(D1835,'IBGE 2014'!$A$9:$I$120,6,0)</f>
        <v>11.482229001501651</v>
      </c>
      <c r="P1835" s="80">
        <f t="shared" si="427"/>
        <v>40935.05634301847</v>
      </c>
      <c r="Q1835" s="80">
        <f t="shared" si="428"/>
        <v>86044.186799999996</v>
      </c>
      <c r="R1835" s="80">
        <f t="shared" si="429"/>
        <v>-45109.130456981526</v>
      </c>
      <c r="S1835" s="80">
        <f t="shared" si="430"/>
        <v>22</v>
      </c>
      <c r="T1835" s="80">
        <f t="shared" si="431"/>
        <v>0.27750509690822689</v>
      </c>
      <c r="U1835" s="80">
        <f>VLOOKUP(D1835,'IBGE 2014'!$A$9:$I$120,3,0)/VLOOKUP(C1835+1,'IBGE 2014'!$A$9:$I$120,3,0)</f>
        <v>0.88728540130642519</v>
      </c>
      <c r="V1835" s="80">
        <f t="shared" si="432"/>
        <v>43489.03810925733</v>
      </c>
      <c r="W1835" s="80">
        <f t="shared" si="433"/>
        <v>82303.13519999999</v>
      </c>
      <c r="X1835" s="80">
        <f t="shared" si="434"/>
        <v>-38814.09709074266</v>
      </c>
      <c r="Y1835" s="120"/>
    </row>
    <row r="1836" spans="1:25">
      <c r="A1836" s="77">
        <v>1824</v>
      </c>
      <c r="B1836" s="79">
        <v>1</v>
      </c>
      <c r="C1836" s="78">
        <v>38</v>
      </c>
      <c r="D1836" s="78">
        <f t="shared" si="420"/>
        <v>60</v>
      </c>
      <c r="E1836" s="79">
        <f t="shared" si="421"/>
        <v>65</v>
      </c>
      <c r="F1836" s="79">
        <v>15</v>
      </c>
      <c r="G1836" s="79">
        <f t="shared" si="422"/>
        <v>20</v>
      </c>
      <c r="H1836" s="79">
        <f t="shared" si="423"/>
        <v>22</v>
      </c>
      <c r="I1836" s="80">
        <v>1338.48</v>
      </c>
      <c r="J1836" s="80">
        <f>'Fator aplicado no salr'!$I$33*I1836</f>
        <v>1183.248453007521</v>
      </c>
      <c r="K1836" s="79">
        <f t="shared" si="424"/>
        <v>22</v>
      </c>
      <c r="L1836" s="92">
        <f t="shared" si="425"/>
        <v>0.27750509690822689</v>
      </c>
      <c r="M1836" s="79">
        <f t="shared" si="426"/>
        <v>60</v>
      </c>
      <c r="N1836" s="79">
        <f>VLOOKUP(D1836,'IBGE 2014'!$A$9:$I$120,3,0)/VLOOKUP(C1836,'IBGE 2014'!$A$9:$I$120,3,0)</f>
        <v>0.88728540130642519</v>
      </c>
      <c r="O1836" s="79">
        <f>VLOOKUP(D1836,'IBGE 2014'!$A$9:$I$120,6,0)</f>
        <v>11.482229001501651</v>
      </c>
      <c r="P1836" s="80">
        <f t="shared" si="427"/>
        <v>43489.03810925733</v>
      </c>
      <c r="Q1836" s="80">
        <f t="shared" si="428"/>
        <v>82303.13519999999</v>
      </c>
      <c r="R1836" s="80">
        <f t="shared" si="429"/>
        <v>-38814.09709074266</v>
      </c>
      <c r="S1836" s="80">
        <f t="shared" si="430"/>
        <v>21</v>
      </c>
      <c r="T1836" s="80">
        <f t="shared" si="431"/>
        <v>0.29415540272272056</v>
      </c>
      <c r="U1836" s="80">
        <f>VLOOKUP(D1836,'IBGE 2014'!$A$9:$I$120,3,0)/VLOOKUP(C1836+1,'IBGE 2014'!$A$9:$I$120,3,0)</f>
        <v>0.88939133636457135</v>
      </c>
      <c r="V1836" s="80">
        <f t="shared" si="432"/>
        <v>46207.792987585795</v>
      </c>
      <c r="W1836" s="80">
        <f t="shared" si="433"/>
        <v>78562.083599999998</v>
      </c>
      <c r="X1836" s="80">
        <f t="shared" si="434"/>
        <v>-32354.290612414203</v>
      </c>
      <c r="Y1836" s="120"/>
    </row>
    <row r="1837" spans="1:25">
      <c r="A1837" s="77">
        <v>1825</v>
      </c>
      <c r="B1837" s="79">
        <v>1</v>
      </c>
      <c r="C1837" s="78">
        <v>39</v>
      </c>
      <c r="D1837" s="78">
        <f t="shared" si="420"/>
        <v>60</v>
      </c>
      <c r="E1837" s="79">
        <f t="shared" si="421"/>
        <v>65</v>
      </c>
      <c r="F1837" s="79">
        <v>16</v>
      </c>
      <c r="G1837" s="79">
        <f t="shared" si="422"/>
        <v>19</v>
      </c>
      <c r="H1837" s="79">
        <f t="shared" si="423"/>
        <v>21</v>
      </c>
      <c r="I1837" s="80">
        <v>1338.48</v>
      </c>
      <c r="J1837" s="80">
        <f>'Fator aplicado no salr'!$I$33*I1837</f>
        <v>1183.248453007521</v>
      </c>
      <c r="K1837" s="79">
        <f t="shared" si="424"/>
        <v>21</v>
      </c>
      <c r="L1837" s="92">
        <f t="shared" si="425"/>
        <v>0.29415540272272056</v>
      </c>
      <c r="M1837" s="79">
        <f t="shared" si="426"/>
        <v>60</v>
      </c>
      <c r="N1837" s="79">
        <f>VLOOKUP(D1837,'IBGE 2014'!$A$9:$I$120,3,0)/VLOOKUP(C1837,'IBGE 2014'!$A$9:$I$120,3,0)</f>
        <v>0.88939133636457135</v>
      </c>
      <c r="O1837" s="79">
        <f>VLOOKUP(D1837,'IBGE 2014'!$A$9:$I$120,6,0)</f>
        <v>11.482229001501651</v>
      </c>
      <c r="P1837" s="80">
        <f t="shared" si="427"/>
        <v>46207.792987585795</v>
      </c>
      <c r="Q1837" s="80">
        <f t="shared" si="428"/>
        <v>78562.083599999998</v>
      </c>
      <c r="R1837" s="80">
        <f t="shared" si="429"/>
        <v>-32354.290612414203</v>
      </c>
      <c r="S1837" s="80">
        <f t="shared" si="430"/>
        <v>20</v>
      </c>
      <c r="T1837" s="80">
        <f t="shared" si="431"/>
        <v>0.31180472688608379</v>
      </c>
      <c r="U1837" s="80">
        <f>VLOOKUP(D1837,'IBGE 2014'!$A$9:$I$120,3,0)/VLOOKUP(C1837+1,'IBGE 2014'!$A$9:$I$120,3,0)</f>
        <v>0.89162310837551761</v>
      </c>
      <c r="V1837" s="80">
        <f t="shared" si="432"/>
        <v>49103.16796446497</v>
      </c>
      <c r="W1837" s="80">
        <f t="shared" si="433"/>
        <v>74821.031999999992</v>
      </c>
      <c r="X1837" s="80">
        <f t="shared" si="434"/>
        <v>-25717.864035535022</v>
      </c>
      <c r="Y1837" s="120"/>
    </row>
    <row r="1838" spans="1:25">
      <c r="A1838" s="77">
        <v>1826</v>
      </c>
      <c r="B1838" s="79">
        <v>1</v>
      </c>
      <c r="C1838" s="78">
        <v>50</v>
      </c>
      <c r="D1838" s="78">
        <f t="shared" si="420"/>
        <v>63</v>
      </c>
      <c r="E1838" s="79">
        <f t="shared" si="421"/>
        <v>65</v>
      </c>
      <c r="F1838" s="79">
        <v>22</v>
      </c>
      <c r="G1838" s="79">
        <f t="shared" si="422"/>
        <v>13</v>
      </c>
      <c r="H1838" s="79">
        <f t="shared" si="423"/>
        <v>13</v>
      </c>
      <c r="I1838" s="80">
        <v>1338.48</v>
      </c>
      <c r="J1838" s="80">
        <f>'Fator aplicado no salr'!$I$33*I1838</f>
        <v>1183.248453007521</v>
      </c>
      <c r="K1838" s="79">
        <f t="shared" si="424"/>
        <v>13</v>
      </c>
      <c r="L1838" s="92">
        <f t="shared" si="425"/>
        <v>0.46883902224245294</v>
      </c>
      <c r="M1838" s="79">
        <f t="shared" si="426"/>
        <v>63</v>
      </c>
      <c r="N1838" s="79">
        <f>VLOOKUP(D1838,'IBGE 2014'!$A$9:$I$120,3,0)/VLOOKUP(C1838,'IBGE 2014'!$A$9:$I$120,3,0)</f>
        <v>0.89269760731101278</v>
      </c>
      <c r="O1838" s="79">
        <f>VLOOKUP(D1838,'IBGE 2014'!$A$9:$I$120,6,0)</f>
        <v>10.825249101319233</v>
      </c>
      <c r="P1838" s="80">
        <f t="shared" si="427"/>
        <v>69692.383647995652</v>
      </c>
      <c r="Q1838" s="80">
        <f t="shared" si="428"/>
        <v>48633.6708</v>
      </c>
      <c r="R1838" s="80">
        <f t="shared" si="429"/>
        <v>21058.712847995652</v>
      </c>
      <c r="S1838" s="80">
        <f t="shared" si="430"/>
        <v>12</v>
      </c>
      <c r="T1838" s="80">
        <f t="shared" si="431"/>
        <v>0.49696936357700011</v>
      </c>
      <c r="U1838" s="80">
        <f>VLOOKUP(D1838,'IBGE 2014'!$A$9:$I$120,3,0)/VLOOKUP(C1838+1,'IBGE 2014'!$A$9:$I$120,3,0)</f>
        <v>0.89760162388350362</v>
      </c>
      <c r="V1838" s="80">
        <f t="shared" si="432"/>
        <v>74279.751615528046</v>
      </c>
      <c r="W1838" s="80">
        <f t="shared" si="433"/>
        <v>44892.619200000001</v>
      </c>
      <c r="X1838" s="80">
        <f t="shared" si="434"/>
        <v>29387.132415528045</v>
      </c>
      <c r="Y1838" s="120"/>
    </row>
    <row r="1839" spans="1:25">
      <c r="A1839" s="77">
        <v>1827</v>
      </c>
      <c r="B1839" s="79">
        <v>1</v>
      </c>
      <c r="C1839" s="78">
        <v>55</v>
      </c>
      <c r="D1839" s="78">
        <f t="shared" si="420"/>
        <v>70</v>
      </c>
      <c r="E1839" s="79">
        <f t="shared" si="421"/>
        <v>65</v>
      </c>
      <c r="F1839" s="79">
        <v>19</v>
      </c>
      <c r="G1839" s="79">
        <f t="shared" si="422"/>
        <v>16</v>
      </c>
      <c r="H1839" s="79">
        <f t="shared" si="423"/>
        <v>15</v>
      </c>
      <c r="I1839" s="80">
        <v>1338.48</v>
      </c>
      <c r="J1839" s="80">
        <f>'Fator aplicado no salr'!$I$33*I1839</f>
        <v>1183.248453007521</v>
      </c>
      <c r="K1839" s="79">
        <f t="shared" si="424"/>
        <v>15</v>
      </c>
      <c r="L1839" s="92">
        <f t="shared" si="425"/>
        <v>0.41726506073553998</v>
      </c>
      <c r="M1839" s="79">
        <f t="shared" si="426"/>
        <v>70</v>
      </c>
      <c r="N1839" s="79">
        <f>VLOOKUP(D1839,'IBGE 2014'!$A$9:$I$120,3,0)/VLOOKUP(C1839,'IBGE 2014'!$A$9:$I$120,3,0)</f>
        <v>0.81183466248225811</v>
      </c>
      <c r="O1839" s="79">
        <f>VLOOKUP(D1839,'IBGE 2014'!$A$9:$I$120,6,0)</f>
        <v>9.1340168195096396</v>
      </c>
      <c r="P1839" s="80">
        <f t="shared" si="427"/>
        <v>47594.932571504833</v>
      </c>
      <c r="Q1839" s="80">
        <f t="shared" si="428"/>
        <v>56115.773999999998</v>
      </c>
      <c r="R1839" s="80">
        <f t="shared" si="429"/>
        <v>-8520.841428495165</v>
      </c>
      <c r="S1839" s="80">
        <f t="shared" si="430"/>
        <v>14</v>
      </c>
      <c r="T1839" s="80">
        <f t="shared" si="431"/>
        <v>0.44230096437967248</v>
      </c>
      <c r="U1839" s="80">
        <f>VLOOKUP(D1839,'IBGE 2014'!$A$9:$I$120,3,0)/VLOOKUP(C1839+1,'IBGE 2014'!$A$9:$I$120,3,0)</f>
        <v>0.81824688059570916</v>
      </c>
      <c r="V1839" s="80">
        <f t="shared" si="432"/>
        <v>50849.10921283425</v>
      </c>
      <c r="W1839" s="80">
        <f t="shared" si="433"/>
        <v>52374.722399999999</v>
      </c>
      <c r="X1839" s="80">
        <f t="shared" si="434"/>
        <v>-1525.613187165749</v>
      </c>
      <c r="Y1839" s="120"/>
    </row>
    <row r="1840" spans="1:25">
      <c r="A1840" s="77">
        <v>1828</v>
      </c>
      <c r="B1840" s="79">
        <v>1</v>
      </c>
      <c r="C1840" s="78">
        <v>43</v>
      </c>
      <c r="D1840" s="78">
        <f t="shared" si="420"/>
        <v>60</v>
      </c>
      <c r="E1840" s="79">
        <f t="shared" si="421"/>
        <v>65</v>
      </c>
      <c r="F1840" s="79">
        <v>20</v>
      </c>
      <c r="G1840" s="79">
        <f t="shared" si="422"/>
        <v>15</v>
      </c>
      <c r="H1840" s="79">
        <f t="shared" si="423"/>
        <v>17</v>
      </c>
      <c r="I1840" s="80">
        <v>1338.48</v>
      </c>
      <c r="J1840" s="80">
        <f>'Fator aplicado no salr'!$I$33*I1840</f>
        <v>1183.248453007521</v>
      </c>
      <c r="K1840" s="79">
        <f t="shared" si="424"/>
        <v>17</v>
      </c>
      <c r="L1840" s="92">
        <f t="shared" si="425"/>
        <v>0.37136441859695613</v>
      </c>
      <c r="M1840" s="79">
        <f t="shared" si="426"/>
        <v>60</v>
      </c>
      <c r="N1840" s="79">
        <f>VLOOKUP(D1840,'IBGE 2014'!$A$9:$I$120,3,0)/VLOOKUP(C1840,'IBGE 2014'!$A$9:$I$120,3,0)</f>
        <v>0.89923937812269428</v>
      </c>
      <c r="O1840" s="79">
        <f>VLOOKUP(D1840,'IBGE 2014'!$A$9:$I$120,6,0)</f>
        <v>11.482229001501651</v>
      </c>
      <c r="P1840" s="80">
        <f t="shared" si="427"/>
        <v>58982.219216925456</v>
      </c>
      <c r="Q1840" s="80">
        <f t="shared" si="428"/>
        <v>63597.877199999995</v>
      </c>
      <c r="R1840" s="80">
        <f t="shared" si="429"/>
        <v>-4615.6579830745395</v>
      </c>
      <c r="S1840" s="80">
        <f t="shared" si="430"/>
        <v>16</v>
      </c>
      <c r="T1840" s="80">
        <f t="shared" si="431"/>
        <v>0.39364628371277355</v>
      </c>
      <c r="U1840" s="80">
        <f>VLOOKUP(D1840,'IBGE 2014'!$A$9:$I$120,3,0)/VLOOKUP(C1840+1,'IBGE 2014'!$A$9:$I$120,3,0)</f>
        <v>0.90216333477159161</v>
      </c>
      <c r="V1840" s="80">
        <f t="shared" si="432"/>
        <v>62724.445445863064</v>
      </c>
      <c r="W1840" s="80">
        <f t="shared" si="433"/>
        <v>59856.825599999996</v>
      </c>
      <c r="X1840" s="80">
        <f t="shared" si="434"/>
        <v>2867.6198458630679</v>
      </c>
      <c r="Y1840" s="120"/>
    </row>
    <row r="1841" spans="1:25">
      <c r="A1841" s="77">
        <v>1829</v>
      </c>
      <c r="B1841" s="79">
        <v>2</v>
      </c>
      <c r="C1841" s="78">
        <v>40</v>
      </c>
      <c r="D1841" s="78">
        <f t="shared" si="420"/>
        <v>55</v>
      </c>
      <c r="E1841" s="79">
        <f t="shared" si="421"/>
        <v>60</v>
      </c>
      <c r="F1841" s="79">
        <v>18</v>
      </c>
      <c r="G1841" s="79">
        <f t="shared" si="422"/>
        <v>12</v>
      </c>
      <c r="H1841" s="79">
        <f t="shared" si="423"/>
        <v>15</v>
      </c>
      <c r="I1841" s="80">
        <v>1338.48</v>
      </c>
      <c r="J1841" s="80">
        <f>'Fator aplicado no salr'!$I$33*I1841</f>
        <v>1183.248453007521</v>
      </c>
      <c r="K1841" s="79">
        <f t="shared" si="424"/>
        <v>15</v>
      </c>
      <c r="L1841" s="92">
        <f t="shared" si="425"/>
        <v>0.41726506073553998</v>
      </c>
      <c r="M1841" s="79">
        <f t="shared" si="426"/>
        <v>55</v>
      </c>
      <c r="N1841" s="79">
        <f>VLOOKUP(D1841,'IBGE 2014'!$A$9:$I$120,3,0)/VLOOKUP(C1841,'IBGE 2014'!$A$9:$I$120,3,0)</f>
        <v>0.93318306906676562</v>
      </c>
      <c r="O1841" s="79">
        <f>VLOOKUP(D1841,'IBGE 2014'!$A$9:$I$120,6,0)</f>
        <v>12.461864196915771</v>
      </c>
      <c r="P1841" s="80">
        <f t="shared" si="427"/>
        <v>74641.641819464436</v>
      </c>
      <c r="Q1841" s="80">
        <f t="shared" si="428"/>
        <v>56115.773999999998</v>
      </c>
      <c r="R1841" s="80">
        <f t="shared" si="429"/>
        <v>18525.867819464438</v>
      </c>
      <c r="S1841" s="80">
        <f t="shared" si="430"/>
        <v>14</v>
      </c>
      <c r="T1841" s="80">
        <f t="shared" si="431"/>
        <v>0.44230096437967248</v>
      </c>
      <c r="U1841" s="80">
        <f>VLOOKUP(D1841,'IBGE 2014'!$A$9:$I$120,3,0)/VLOOKUP(C1841+1,'IBGE 2014'!$A$9:$I$120,3,0)</f>
        <v>0.93566599942051099</v>
      </c>
      <c r="V1841" s="80">
        <f t="shared" si="432"/>
        <v>79330.656147581991</v>
      </c>
      <c r="W1841" s="80">
        <f t="shared" si="433"/>
        <v>52374.722399999999</v>
      </c>
      <c r="X1841" s="80">
        <f t="shared" si="434"/>
        <v>26955.933747581992</v>
      </c>
      <c r="Y1841" s="120"/>
    </row>
    <row r="1842" spans="1:25">
      <c r="A1842" s="77">
        <v>1830</v>
      </c>
      <c r="B1842" s="79">
        <v>1</v>
      </c>
      <c r="C1842" s="78">
        <v>43</v>
      </c>
      <c r="D1842" s="78">
        <f t="shared" si="420"/>
        <v>60</v>
      </c>
      <c r="E1842" s="79">
        <f t="shared" si="421"/>
        <v>65</v>
      </c>
      <c r="F1842" s="79">
        <v>25</v>
      </c>
      <c r="G1842" s="79">
        <f t="shared" si="422"/>
        <v>10</v>
      </c>
      <c r="H1842" s="79">
        <f t="shared" si="423"/>
        <v>17</v>
      </c>
      <c r="I1842" s="80">
        <v>1338.48</v>
      </c>
      <c r="J1842" s="80">
        <f>'Fator aplicado no salr'!$I$33*I1842</f>
        <v>1183.248453007521</v>
      </c>
      <c r="K1842" s="79">
        <f t="shared" si="424"/>
        <v>17</v>
      </c>
      <c r="L1842" s="92">
        <f t="shared" si="425"/>
        <v>0.37136441859695613</v>
      </c>
      <c r="M1842" s="79">
        <f t="shared" si="426"/>
        <v>60</v>
      </c>
      <c r="N1842" s="79">
        <f>VLOOKUP(D1842,'IBGE 2014'!$A$9:$I$120,3,0)/VLOOKUP(C1842,'IBGE 2014'!$A$9:$I$120,3,0)</f>
        <v>0.89923937812269428</v>
      </c>
      <c r="O1842" s="79">
        <f>VLOOKUP(D1842,'IBGE 2014'!$A$9:$I$120,6,0)</f>
        <v>11.482229001501651</v>
      </c>
      <c r="P1842" s="80">
        <f t="shared" si="427"/>
        <v>58982.219216925456</v>
      </c>
      <c r="Q1842" s="80">
        <f t="shared" si="428"/>
        <v>63597.877199999995</v>
      </c>
      <c r="R1842" s="80">
        <f t="shared" si="429"/>
        <v>-4615.6579830745395</v>
      </c>
      <c r="S1842" s="80">
        <f t="shared" si="430"/>
        <v>16</v>
      </c>
      <c r="T1842" s="80">
        <f t="shared" si="431"/>
        <v>0.39364628371277355</v>
      </c>
      <c r="U1842" s="80">
        <f>VLOOKUP(D1842,'IBGE 2014'!$A$9:$I$120,3,0)/VLOOKUP(C1842+1,'IBGE 2014'!$A$9:$I$120,3,0)</f>
        <v>0.90216333477159161</v>
      </c>
      <c r="V1842" s="80">
        <f t="shared" si="432"/>
        <v>62724.445445863064</v>
      </c>
      <c r="W1842" s="80">
        <f t="shared" si="433"/>
        <v>59856.825599999996</v>
      </c>
      <c r="X1842" s="80">
        <f t="shared" si="434"/>
        <v>2867.6198458630679</v>
      </c>
      <c r="Y1842" s="120"/>
    </row>
    <row r="1843" spans="1:25">
      <c r="A1843" s="77">
        <v>1831</v>
      </c>
      <c r="B1843" s="79">
        <v>1</v>
      </c>
      <c r="C1843" s="78">
        <v>42</v>
      </c>
      <c r="D1843" s="78">
        <f t="shared" si="420"/>
        <v>60</v>
      </c>
      <c r="E1843" s="79">
        <f t="shared" si="421"/>
        <v>65</v>
      </c>
      <c r="F1843" s="79">
        <v>20</v>
      </c>
      <c r="G1843" s="79">
        <f t="shared" si="422"/>
        <v>15</v>
      </c>
      <c r="H1843" s="79">
        <f t="shared" si="423"/>
        <v>18</v>
      </c>
      <c r="I1843" s="80">
        <v>1338.48</v>
      </c>
      <c r="J1843" s="80">
        <f>'Fator aplicado no salr'!$I$33*I1843</f>
        <v>1183.248453007521</v>
      </c>
      <c r="K1843" s="79">
        <f t="shared" si="424"/>
        <v>18</v>
      </c>
      <c r="L1843" s="92">
        <f t="shared" si="425"/>
        <v>0.35034379112920383</v>
      </c>
      <c r="M1843" s="79">
        <f t="shared" si="426"/>
        <v>60</v>
      </c>
      <c r="N1843" s="79">
        <f>VLOOKUP(D1843,'IBGE 2014'!$A$9:$I$120,3,0)/VLOOKUP(C1843,'IBGE 2014'!$A$9:$I$120,3,0)</f>
        <v>0.89652605914239569</v>
      </c>
      <c r="O1843" s="79">
        <f>VLOOKUP(D1843,'IBGE 2014'!$A$9:$I$120,6,0)</f>
        <v>11.482229001501651</v>
      </c>
      <c r="P1843" s="80">
        <f t="shared" si="427"/>
        <v>55475.706868453235</v>
      </c>
      <c r="Q1843" s="80">
        <f t="shared" si="428"/>
        <v>67338.928799999994</v>
      </c>
      <c r="R1843" s="80">
        <f t="shared" si="429"/>
        <v>-11863.221931546759</v>
      </c>
      <c r="S1843" s="80">
        <f t="shared" si="430"/>
        <v>17</v>
      </c>
      <c r="T1843" s="80">
        <f t="shared" si="431"/>
        <v>0.37136441859695613</v>
      </c>
      <c r="U1843" s="80">
        <f>VLOOKUP(D1843,'IBGE 2014'!$A$9:$I$120,3,0)/VLOOKUP(C1843+1,'IBGE 2014'!$A$9:$I$120,3,0)</f>
        <v>0.89923937812269428</v>
      </c>
      <c r="V1843" s="80">
        <f t="shared" si="432"/>
        <v>58982.219216925456</v>
      </c>
      <c r="W1843" s="80">
        <f t="shared" si="433"/>
        <v>63597.877199999995</v>
      </c>
      <c r="X1843" s="80">
        <f t="shared" si="434"/>
        <v>-4615.6579830745395</v>
      </c>
      <c r="Y1843" s="120"/>
    </row>
    <row r="1844" spans="1:25">
      <c r="A1844" s="77">
        <v>1832</v>
      </c>
      <c r="B1844" s="79">
        <v>1</v>
      </c>
      <c r="C1844" s="78">
        <v>58</v>
      </c>
      <c r="D1844" s="78">
        <f t="shared" si="420"/>
        <v>70</v>
      </c>
      <c r="E1844" s="79">
        <f t="shared" si="421"/>
        <v>65</v>
      </c>
      <c r="F1844" s="79">
        <v>15</v>
      </c>
      <c r="G1844" s="79">
        <f t="shared" si="422"/>
        <v>20</v>
      </c>
      <c r="H1844" s="79">
        <f t="shared" si="423"/>
        <v>12</v>
      </c>
      <c r="I1844" s="80">
        <v>1338.48</v>
      </c>
      <c r="J1844" s="80">
        <f>'Fator aplicado no salr'!$I$33*I1844</f>
        <v>1183.248453007521</v>
      </c>
      <c r="K1844" s="79">
        <f t="shared" si="424"/>
        <v>12</v>
      </c>
      <c r="L1844" s="92">
        <f t="shared" si="425"/>
        <v>0.49696936357700011</v>
      </c>
      <c r="M1844" s="79">
        <f t="shared" si="426"/>
        <v>70</v>
      </c>
      <c r="N1844" s="79">
        <f>VLOOKUP(D1844,'IBGE 2014'!$A$9:$I$120,3,0)/VLOOKUP(C1844,'IBGE 2014'!$A$9:$I$120,3,0)</f>
        <v>0.83272330052410848</v>
      </c>
      <c r="O1844" s="79">
        <f>VLOOKUP(D1844,'IBGE 2014'!$A$9:$I$120,6,0)</f>
        <v>9.1340168195096396</v>
      </c>
      <c r="P1844" s="80">
        <f t="shared" si="427"/>
        <v>58144.874614204637</v>
      </c>
      <c r="Q1844" s="80">
        <f t="shared" si="428"/>
        <v>44892.619200000001</v>
      </c>
      <c r="R1844" s="80">
        <f t="shared" si="429"/>
        <v>13252.255414204636</v>
      </c>
      <c r="S1844" s="80">
        <f t="shared" si="430"/>
        <v>11</v>
      </c>
      <c r="T1844" s="80">
        <f t="shared" si="431"/>
        <v>0.52678752539162021</v>
      </c>
      <c r="U1844" s="80">
        <f>VLOOKUP(D1844,'IBGE 2014'!$A$9:$I$120,3,0)/VLOOKUP(C1844+1,'IBGE 2014'!$A$9:$I$120,3,0)</f>
        <v>0.84086532123529178</v>
      </c>
      <c r="V1844" s="80">
        <f t="shared" si="432"/>
        <v>62236.194373665261</v>
      </c>
      <c r="W1844" s="80">
        <f t="shared" si="433"/>
        <v>41151.567599999995</v>
      </c>
      <c r="X1844" s="80">
        <f t="shared" si="434"/>
        <v>21084.626773665266</v>
      </c>
      <c r="Y1844" s="120"/>
    </row>
    <row r="1845" spans="1:25">
      <c r="A1845" s="77">
        <v>1833</v>
      </c>
      <c r="B1845" s="79">
        <v>1</v>
      </c>
      <c r="C1845" s="78">
        <v>38</v>
      </c>
      <c r="D1845" s="78">
        <f t="shared" si="420"/>
        <v>60</v>
      </c>
      <c r="E1845" s="79">
        <f t="shared" si="421"/>
        <v>65</v>
      </c>
      <c r="F1845" s="79">
        <v>19</v>
      </c>
      <c r="G1845" s="79">
        <f t="shared" si="422"/>
        <v>16</v>
      </c>
      <c r="H1845" s="79">
        <f t="shared" si="423"/>
        <v>22</v>
      </c>
      <c r="I1845" s="80">
        <v>1338.48</v>
      </c>
      <c r="J1845" s="80">
        <f>'Fator aplicado no salr'!$I$33*I1845</f>
        <v>1183.248453007521</v>
      </c>
      <c r="K1845" s="79">
        <f t="shared" si="424"/>
        <v>22</v>
      </c>
      <c r="L1845" s="92">
        <f t="shared" si="425"/>
        <v>0.27750509690822689</v>
      </c>
      <c r="M1845" s="79">
        <f t="shared" si="426"/>
        <v>60</v>
      </c>
      <c r="N1845" s="79">
        <f>VLOOKUP(D1845,'IBGE 2014'!$A$9:$I$120,3,0)/VLOOKUP(C1845,'IBGE 2014'!$A$9:$I$120,3,0)</f>
        <v>0.88728540130642519</v>
      </c>
      <c r="O1845" s="79">
        <f>VLOOKUP(D1845,'IBGE 2014'!$A$9:$I$120,6,0)</f>
        <v>11.482229001501651</v>
      </c>
      <c r="P1845" s="80">
        <f t="shared" si="427"/>
        <v>43489.03810925733</v>
      </c>
      <c r="Q1845" s="80">
        <f t="shared" si="428"/>
        <v>82303.13519999999</v>
      </c>
      <c r="R1845" s="80">
        <f t="shared" si="429"/>
        <v>-38814.09709074266</v>
      </c>
      <c r="S1845" s="80">
        <f t="shared" si="430"/>
        <v>21</v>
      </c>
      <c r="T1845" s="80">
        <f t="shared" si="431"/>
        <v>0.29415540272272056</v>
      </c>
      <c r="U1845" s="80">
        <f>VLOOKUP(D1845,'IBGE 2014'!$A$9:$I$120,3,0)/VLOOKUP(C1845+1,'IBGE 2014'!$A$9:$I$120,3,0)</f>
        <v>0.88939133636457135</v>
      </c>
      <c r="V1845" s="80">
        <f t="shared" si="432"/>
        <v>46207.792987585795</v>
      </c>
      <c r="W1845" s="80">
        <f t="shared" si="433"/>
        <v>78562.083599999998</v>
      </c>
      <c r="X1845" s="80">
        <f t="shared" si="434"/>
        <v>-32354.290612414203</v>
      </c>
      <c r="Y1845" s="120"/>
    </row>
    <row r="1846" spans="1:25">
      <c r="A1846" s="77">
        <v>1834</v>
      </c>
      <c r="B1846" s="79">
        <v>1</v>
      </c>
      <c r="C1846" s="78">
        <v>33</v>
      </c>
      <c r="D1846" s="78">
        <f t="shared" si="420"/>
        <v>60</v>
      </c>
      <c r="E1846" s="79">
        <f t="shared" si="421"/>
        <v>65</v>
      </c>
      <c r="F1846" s="79">
        <v>15</v>
      </c>
      <c r="G1846" s="79">
        <f t="shared" si="422"/>
        <v>20</v>
      </c>
      <c r="H1846" s="79">
        <f t="shared" si="423"/>
        <v>27</v>
      </c>
      <c r="I1846" s="80">
        <v>1338.48</v>
      </c>
      <c r="J1846" s="80">
        <f>'Fator aplicado no salr'!$I$33*I1846</f>
        <v>1183.248453007521</v>
      </c>
      <c r="K1846" s="79">
        <f t="shared" si="424"/>
        <v>27</v>
      </c>
      <c r="L1846" s="92">
        <f t="shared" si="425"/>
        <v>0.20736795167665964</v>
      </c>
      <c r="M1846" s="79">
        <f t="shared" si="426"/>
        <v>60</v>
      </c>
      <c r="N1846" s="79">
        <f>VLOOKUP(D1846,'IBGE 2014'!$A$9:$I$120,3,0)/VLOOKUP(C1846,'IBGE 2014'!$A$9:$I$120,3,0)</f>
        <v>0.87810209715909116</v>
      </c>
      <c r="O1846" s="79">
        <f>VLOOKUP(D1846,'IBGE 2014'!$A$9:$I$120,6,0)</f>
        <v>11.482229001501651</v>
      </c>
      <c r="P1846" s="80">
        <f t="shared" si="427"/>
        <v>32161.193280598996</v>
      </c>
      <c r="Q1846" s="80">
        <f t="shared" si="428"/>
        <v>101008.39319999999</v>
      </c>
      <c r="R1846" s="80">
        <f t="shared" si="429"/>
        <v>-68847.199919400999</v>
      </c>
      <c r="S1846" s="80">
        <f t="shared" si="430"/>
        <v>26</v>
      </c>
      <c r="T1846" s="80">
        <f t="shared" si="431"/>
        <v>0.21981002877725925</v>
      </c>
      <c r="U1846" s="80">
        <f>VLOOKUP(D1846,'IBGE 2014'!$A$9:$I$120,3,0)/VLOOKUP(C1846+1,'IBGE 2014'!$A$9:$I$120,3,0)</f>
        <v>0.87980249785610276</v>
      </c>
      <c r="V1846" s="80">
        <f t="shared" si="432"/>
        <v>34156.880128493853</v>
      </c>
      <c r="W1846" s="80">
        <f t="shared" si="433"/>
        <v>97267.3416</v>
      </c>
      <c r="X1846" s="80">
        <f t="shared" si="434"/>
        <v>-63110.461471506147</v>
      </c>
      <c r="Y1846" s="120"/>
    </row>
    <row r="1847" spans="1:25">
      <c r="A1847" s="77">
        <v>1835</v>
      </c>
      <c r="B1847" s="79">
        <v>1</v>
      </c>
      <c r="C1847" s="78">
        <v>43</v>
      </c>
      <c r="D1847" s="78">
        <f t="shared" si="420"/>
        <v>60</v>
      </c>
      <c r="E1847" s="79">
        <f t="shared" si="421"/>
        <v>65</v>
      </c>
      <c r="F1847" s="79">
        <v>21</v>
      </c>
      <c r="G1847" s="79">
        <f t="shared" si="422"/>
        <v>14</v>
      </c>
      <c r="H1847" s="79">
        <f t="shared" si="423"/>
        <v>17</v>
      </c>
      <c r="I1847" s="80">
        <v>1338.48</v>
      </c>
      <c r="J1847" s="80">
        <f>'Fator aplicado no salr'!$I$33*I1847</f>
        <v>1183.248453007521</v>
      </c>
      <c r="K1847" s="79">
        <f t="shared" si="424"/>
        <v>17</v>
      </c>
      <c r="L1847" s="92">
        <f t="shared" si="425"/>
        <v>0.37136441859695613</v>
      </c>
      <c r="M1847" s="79">
        <f t="shared" si="426"/>
        <v>60</v>
      </c>
      <c r="N1847" s="79">
        <f>VLOOKUP(D1847,'IBGE 2014'!$A$9:$I$120,3,0)/VLOOKUP(C1847,'IBGE 2014'!$A$9:$I$120,3,0)</f>
        <v>0.89923937812269428</v>
      </c>
      <c r="O1847" s="79">
        <f>VLOOKUP(D1847,'IBGE 2014'!$A$9:$I$120,6,0)</f>
        <v>11.482229001501651</v>
      </c>
      <c r="P1847" s="80">
        <f t="shared" si="427"/>
        <v>58982.219216925456</v>
      </c>
      <c r="Q1847" s="80">
        <f t="shared" si="428"/>
        <v>63597.877199999995</v>
      </c>
      <c r="R1847" s="80">
        <f t="shared" si="429"/>
        <v>-4615.6579830745395</v>
      </c>
      <c r="S1847" s="80">
        <f t="shared" si="430"/>
        <v>16</v>
      </c>
      <c r="T1847" s="80">
        <f t="shared" si="431"/>
        <v>0.39364628371277355</v>
      </c>
      <c r="U1847" s="80">
        <f>VLOOKUP(D1847,'IBGE 2014'!$A$9:$I$120,3,0)/VLOOKUP(C1847+1,'IBGE 2014'!$A$9:$I$120,3,0)</f>
        <v>0.90216333477159161</v>
      </c>
      <c r="V1847" s="80">
        <f t="shared" si="432"/>
        <v>62724.445445863064</v>
      </c>
      <c r="W1847" s="80">
        <f t="shared" si="433"/>
        <v>59856.825599999996</v>
      </c>
      <c r="X1847" s="80">
        <f t="shared" si="434"/>
        <v>2867.6198458630679</v>
      </c>
      <c r="Y1847" s="120"/>
    </row>
    <row r="1848" spans="1:25">
      <c r="A1848" s="77">
        <v>1836</v>
      </c>
      <c r="B1848" s="79">
        <v>1</v>
      </c>
      <c r="C1848" s="78">
        <v>33</v>
      </c>
      <c r="D1848" s="78">
        <f t="shared" si="420"/>
        <v>60</v>
      </c>
      <c r="E1848" s="79">
        <f t="shared" si="421"/>
        <v>65</v>
      </c>
      <c r="F1848" s="79">
        <v>15</v>
      </c>
      <c r="G1848" s="79">
        <f t="shared" si="422"/>
        <v>20</v>
      </c>
      <c r="H1848" s="79">
        <f t="shared" si="423"/>
        <v>27</v>
      </c>
      <c r="I1848" s="80">
        <v>1338.48</v>
      </c>
      <c r="J1848" s="80">
        <f>'Fator aplicado no salr'!$I$33*I1848</f>
        <v>1183.248453007521</v>
      </c>
      <c r="K1848" s="79">
        <f t="shared" si="424"/>
        <v>27</v>
      </c>
      <c r="L1848" s="92">
        <f t="shared" si="425"/>
        <v>0.20736795167665964</v>
      </c>
      <c r="M1848" s="79">
        <f t="shared" si="426"/>
        <v>60</v>
      </c>
      <c r="N1848" s="79">
        <f>VLOOKUP(D1848,'IBGE 2014'!$A$9:$I$120,3,0)/VLOOKUP(C1848,'IBGE 2014'!$A$9:$I$120,3,0)</f>
        <v>0.87810209715909116</v>
      </c>
      <c r="O1848" s="79">
        <f>VLOOKUP(D1848,'IBGE 2014'!$A$9:$I$120,6,0)</f>
        <v>11.482229001501651</v>
      </c>
      <c r="P1848" s="80">
        <f t="shared" si="427"/>
        <v>32161.193280598996</v>
      </c>
      <c r="Q1848" s="80">
        <f t="shared" si="428"/>
        <v>101008.39319999999</v>
      </c>
      <c r="R1848" s="80">
        <f t="shared" si="429"/>
        <v>-68847.199919400999</v>
      </c>
      <c r="S1848" s="80">
        <f t="shared" si="430"/>
        <v>26</v>
      </c>
      <c r="T1848" s="80">
        <f t="shared" si="431"/>
        <v>0.21981002877725925</v>
      </c>
      <c r="U1848" s="80">
        <f>VLOOKUP(D1848,'IBGE 2014'!$A$9:$I$120,3,0)/VLOOKUP(C1848+1,'IBGE 2014'!$A$9:$I$120,3,0)</f>
        <v>0.87980249785610276</v>
      </c>
      <c r="V1848" s="80">
        <f t="shared" si="432"/>
        <v>34156.880128493853</v>
      </c>
      <c r="W1848" s="80">
        <f t="shared" si="433"/>
        <v>97267.3416</v>
      </c>
      <c r="X1848" s="80">
        <f t="shared" si="434"/>
        <v>-63110.461471506147</v>
      </c>
      <c r="Y1848" s="120"/>
    </row>
    <row r="1849" spans="1:25">
      <c r="A1849" s="77">
        <v>1837</v>
      </c>
      <c r="B1849" s="79">
        <v>1</v>
      </c>
      <c r="C1849" s="78">
        <v>41</v>
      </c>
      <c r="D1849" s="78">
        <f t="shared" si="420"/>
        <v>60</v>
      </c>
      <c r="E1849" s="79">
        <f t="shared" si="421"/>
        <v>65</v>
      </c>
      <c r="F1849" s="79">
        <v>20</v>
      </c>
      <c r="G1849" s="79">
        <f t="shared" si="422"/>
        <v>15</v>
      </c>
      <c r="H1849" s="79">
        <f t="shared" si="423"/>
        <v>19</v>
      </c>
      <c r="I1849" s="80">
        <v>1338.48</v>
      </c>
      <c r="J1849" s="80">
        <f>'Fator aplicado no salr'!$I$33*I1849</f>
        <v>1183.248453007521</v>
      </c>
      <c r="K1849" s="79">
        <f t="shared" si="424"/>
        <v>19</v>
      </c>
      <c r="L1849" s="92">
        <f t="shared" si="425"/>
        <v>0.33051301049924886</v>
      </c>
      <c r="M1849" s="79">
        <f t="shared" si="426"/>
        <v>60</v>
      </c>
      <c r="N1849" s="79">
        <f>VLOOKUP(D1849,'IBGE 2014'!$A$9:$I$120,3,0)/VLOOKUP(C1849,'IBGE 2014'!$A$9:$I$120,3,0)</f>
        <v>0.8939954596892854</v>
      </c>
      <c r="O1849" s="79">
        <f>VLOOKUP(D1849,'IBGE 2014'!$A$9:$I$120,6,0)</f>
        <v>11.482229001501651</v>
      </c>
      <c r="P1849" s="80">
        <f t="shared" si="427"/>
        <v>52187.846336066621</v>
      </c>
      <c r="Q1849" s="80">
        <f t="shared" si="428"/>
        <v>71079.9804</v>
      </c>
      <c r="R1849" s="80">
        <f t="shared" si="429"/>
        <v>-18892.134063933379</v>
      </c>
      <c r="S1849" s="80">
        <f t="shared" si="430"/>
        <v>18</v>
      </c>
      <c r="T1849" s="80">
        <f t="shared" si="431"/>
        <v>0.35034379112920383</v>
      </c>
      <c r="U1849" s="80">
        <f>VLOOKUP(D1849,'IBGE 2014'!$A$9:$I$120,3,0)/VLOOKUP(C1849+1,'IBGE 2014'!$A$9:$I$120,3,0)</f>
        <v>0.89652605914239569</v>
      </c>
      <c r="V1849" s="80">
        <f t="shared" si="432"/>
        <v>55475.706868453228</v>
      </c>
      <c r="W1849" s="80">
        <f t="shared" si="433"/>
        <v>67338.928799999994</v>
      </c>
      <c r="X1849" s="80">
        <f t="shared" si="434"/>
        <v>-11863.221931546766</v>
      </c>
      <c r="Y1849" s="120"/>
    </row>
    <row r="1850" spans="1:25">
      <c r="A1850" s="77">
        <v>1838</v>
      </c>
      <c r="B1850" s="79">
        <v>1</v>
      </c>
      <c r="C1850" s="78">
        <v>39</v>
      </c>
      <c r="D1850" s="78">
        <f t="shared" si="420"/>
        <v>60</v>
      </c>
      <c r="E1850" s="79">
        <f t="shared" si="421"/>
        <v>65</v>
      </c>
      <c r="F1850" s="79">
        <v>19</v>
      </c>
      <c r="G1850" s="79">
        <f t="shared" si="422"/>
        <v>16</v>
      </c>
      <c r="H1850" s="79">
        <f t="shared" si="423"/>
        <v>21</v>
      </c>
      <c r="I1850" s="80">
        <v>1338.48</v>
      </c>
      <c r="J1850" s="80">
        <f>'Fator aplicado no salr'!$I$33*I1850</f>
        <v>1183.248453007521</v>
      </c>
      <c r="K1850" s="79">
        <f t="shared" si="424"/>
        <v>21</v>
      </c>
      <c r="L1850" s="92">
        <f t="shared" si="425"/>
        <v>0.29415540272272056</v>
      </c>
      <c r="M1850" s="79">
        <f t="shared" si="426"/>
        <v>60</v>
      </c>
      <c r="N1850" s="79">
        <f>VLOOKUP(D1850,'IBGE 2014'!$A$9:$I$120,3,0)/VLOOKUP(C1850,'IBGE 2014'!$A$9:$I$120,3,0)</f>
        <v>0.88939133636457135</v>
      </c>
      <c r="O1850" s="79">
        <f>VLOOKUP(D1850,'IBGE 2014'!$A$9:$I$120,6,0)</f>
        <v>11.482229001501651</v>
      </c>
      <c r="P1850" s="80">
        <f t="shared" si="427"/>
        <v>46207.792987585795</v>
      </c>
      <c r="Q1850" s="80">
        <f t="shared" si="428"/>
        <v>78562.083599999998</v>
      </c>
      <c r="R1850" s="80">
        <f t="shared" si="429"/>
        <v>-32354.290612414203</v>
      </c>
      <c r="S1850" s="80">
        <f t="shared" si="430"/>
        <v>20</v>
      </c>
      <c r="T1850" s="80">
        <f t="shared" si="431"/>
        <v>0.31180472688608379</v>
      </c>
      <c r="U1850" s="80">
        <f>VLOOKUP(D1850,'IBGE 2014'!$A$9:$I$120,3,0)/VLOOKUP(C1850+1,'IBGE 2014'!$A$9:$I$120,3,0)</f>
        <v>0.89162310837551761</v>
      </c>
      <c r="V1850" s="80">
        <f t="shared" si="432"/>
        <v>49103.16796446497</v>
      </c>
      <c r="W1850" s="80">
        <f t="shared" si="433"/>
        <v>74821.031999999992</v>
      </c>
      <c r="X1850" s="80">
        <f t="shared" si="434"/>
        <v>-25717.864035535022</v>
      </c>
      <c r="Y1850" s="120"/>
    </row>
    <row r="1851" spans="1:25">
      <c r="A1851" s="77">
        <v>1839</v>
      </c>
      <c r="B1851" s="79">
        <v>1</v>
      </c>
      <c r="C1851" s="78">
        <v>36</v>
      </c>
      <c r="D1851" s="78">
        <f t="shared" si="420"/>
        <v>60</v>
      </c>
      <c r="E1851" s="79">
        <f t="shared" si="421"/>
        <v>65</v>
      </c>
      <c r="F1851" s="79">
        <v>13</v>
      </c>
      <c r="G1851" s="79">
        <f t="shared" si="422"/>
        <v>22</v>
      </c>
      <c r="H1851" s="79">
        <f t="shared" si="423"/>
        <v>24</v>
      </c>
      <c r="I1851" s="80">
        <v>1338.48</v>
      </c>
      <c r="J1851" s="80">
        <f>'Fator aplicado no salr'!$I$33*I1851</f>
        <v>1183.248453007521</v>
      </c>
      <c r="K1851" s="79">
        <f t="shared" si="424"/>
        <v>24</v>
      </c>
      <c r="L1851" s="92">
        <f t="shared" si="425"/>
        <v>0.24697854833412852</v>
      </c>
      <c r="M1851" s="79">
        <f t="shared" si="426"/>
        <v>60</v>
      </c>
      <c r="N1851" s="79">
        <f>VLOOKUP(D1851,'IBGE 2014'!$A$9:$I$120,3,0)/VLOOKUP(C1851,'IBGE 2014'!$A$9:$I$120,3,0)</f>
        <v>0.88338461970586457</v>
      </c>
      <c r="O1851" s="79">
        <f>VLOOKUP(D1851,'IBGE 2014'!$A$9:$I$120,6,0)</f>
        <v>11.482229001501651</v>
      </c>
      <c r="P1851" s="80">
        <f t="shared" si="427"/>
        <v>38534.929530214577</v>
      </c>
      <c r="Q1851" s="80">
        <f t="shared" si="428"/>
        <v>89785.238400000002</v>
      </c>
      <c r="R1851" s="80">
        <f t="shared" si="429"/>
        <v>-51250.308869785425</v>
      </c>
      <c r="S1851" s="80">
        <f t="shared" si="430"/>
        <v>23</v>
      </c>
      <c r="T1851" s="80">
        <f t="shared" si="431"/>
        <v>0.26179726123417624</v>
      </c>
      <c r="U1851" s="80">
        <f>VLOOKUP(D1851,'IBGE 2014'!$A$9:$I$120,3,0)/VLOOKUP(C1851+1,'IBGE 2014'!$A$9:$I$120,3,0)</f>
        <v>0.88528843686496339</v>
      </c>
      <c r="V1851" s="80">
        <f t="shared" si="432"/>
        <v>40935.056343018463</v>
      </c>
      <c r="W1851" s="80">
        <f t="shared" si="433"/>
        <v>86044.186799999996</v>
      </c>
      <c r="X1851" s="80">
        <f t="shared" si="434"/>
        <v>-45109.130456981533</v>
      </c>
      <c r="Y1851" s="120"/>
    </row>
    <row r="1852" spans="1:25">
      <c r="A1852" s="77">
        <v>1840</v>
      </c>
      <c r="B1852" s="79">
        <v>1</v>
      </c>
      <c r="C1852" s="78">
        <v>39</v>
      </c>
      <c r="D1852" s="78">
        <f t="shared" si="420"/>
        <v>60</v>
      </c>
      <c r="E1852" s="79">
        <f t="shared" si="421"/>
        <v>65</v>
      </c>
      <c r="F1852" s="79">
        <v>15</v>
      </c>
      <c r="G1852" s="79">
        <f t="shared" si="422"/>
        <v>20</v>
      </c>
      <c r="H1852" s="79">
        <f t="shared" si="423"/>
        <v>21</v>
      </c>
      <c r="I1852" s="80">
        <v>1338.48</v>
      </c>
      <c r="J1852" s="80">
        <f>'Fator aplicado no salr'!$I$33*I1852</f>
        <v>1183.248453007521</v>
      </c>
      <c r="K1852" s="79">
        <f t="shared" si="424"/>
        <v>21</v>
      </c>
      <c r="L1852" s="92">
        <f t="shared" si="425"/>
        <v>0.29415540272272056</v>
      </c>
      <c r="M1852" s="79">
        <f t="shared" si="426"/>
        <v>60</v>
      </c>
      <c r="N1852" s="79">
        <f>VLOOKUP(D1852,'IBGE 2014'!$A$9:$I$120,3,0)/VLOOKUP(C1852,'IBGE 2014'!$A$9:$I$120,3,0)</f>
        <v>0.88939133636457135</v>
      </c>
      <c r="O1852" s="79">
        <f>VLOOKUP(D1852,'IBGE 2014'!$A$9:$I$120,6,0)</f>
        <v>11.482229001501651</v>
      </c>
      <c r="P1852" s="80">
        <f t="shared" si="427"/>
        <v>46207.792987585795</v>
      </c>
      <c r="Q1852" s="80">
        <f t="shared" si="428"/>
        <v>78562.083599999998</v>
      </c>
      <c r="R1852" s="80">
        <f t="shared" si="429"/>
        <v>-32354.290612414203</v>
      </c>
      <c r="S1852" s="80">
        <f t="shared" si="430"/>
        <v>20</v>
      </c>
      <c r="T1852" s="80">
        <f t="shared" si="431"/>
        <v>0.31180472688608379</v>
      </c>
      <c r="U1852" s="80">
        <f>VLOOKUP(D1852,'IBGE 2014'!$A$9:$I$120,3,0)/VLOOKUP(C1852+1,'IBGE 2014'!$A$9:$I$120,3,0)</f>
        <v>0.89162310837551761</v>
      </c>
      <c r="V1852" s="80">
        <f t="shared" si="432"/>
        <v>49103.16796446497</v>
      </c>
      <c r="W1852" s="80">
        <f t="shared" si="433"/>
        <v>74821.031999999992</v>
      </c>
      <c r="X1852" s="80">
        <f t="shared" si="434"/>
        <v>-25717.864035535022</v>
      </c>
      <c r="Y1852" s="120"/>
    </row>
    <row r="1853" spans="1:25">
      <c r="A1853" s="77">
        <v>1841</v>
      </c>
      <c r="B1853" s="79">
        <v>1</v>
      </c>
      <c r="C1853" s="78">
        <v>49</v>
      </c>
      <c r="D1853" s="78">
        <f t="shared" si="420"/>
        <v>64</v>
      </c>
      <c r="E1853" s="79">
        <f t="shared" si="421"/>
        <v>65</v>
      </c>
      <c r="F1853" s="79">
        <v>20</v>
      </c>
      <c r="G1853" s="79">
        <f t="shared" si="422"/>
        <v>15</v>
      </c>
      <c r="H1853" s="79">
        <f t="shared" si="423"/>
        <v>15</v>
      </c>
      <c r="I1853" s="80">
        <v>1338.48</v>
      </c>
      <c r="J1853" s="80">
        <f>'Fator aplicado no salr'!$I$33*I1853</f>
        <v>1183.248453007521</v>
      </c>
      <c r="K1853" s="79">
        <f t="shared" si="424"/>
        <v>15</v>
      </c>
      <c r="L1853" s="92">
        <f t="shared" si="425"/>
        <v>0.41726506073553998</v>
      </c>
      <c r="M1853" s="79">
        <f t="shared" si="426"/>
        <v>64</v>
      </c>
      <c r="N1853" s="79">
        <f>VLOOKUP(D1853,'IBGE 2014'!$A$9:$I$120,3,0)/VLOOKUP(C1853,'IBGE 2014'!$A$9:$I$120,3,0)</f>
        <v>0.87583881150096266</v>
      </c>
      <c r="O1853" s="79">
        <f>VLOOKUP(D1853,'IBGE 2014'!$A$9:$I$120,6,0)</f>
        <v>10.595687644814832</v>
      </c>
      <c r="P1853" s="80">
        <f t="shared" si="427"/>
        <v>59564.109331967556</v>
      </c>
      <c r="Q1853" s="80">
        <f t="shared" si="428"/>
        <v>56115.773999999998</v>
      </c>
      <c r="R1853" s="80">
        <f t="shared" si="429"/>
        <v>3448.3353319675589</v>
      </c>
      <c r="S1853" s="80">
        <f t="shared" si="430"/>
        <v>14</v>
      </c>
      <c r="T1853" s="80">
        <f t="shared" si="431"/>
        <v>0.44230096437967248</v>
      </c>
      <c r="U1853" s="80">
        <f>VLOOKUP(D1853,'IBGE 2014'!$A$9:$I$120,3,0)/VLOOKUP(C1853+1,'IBGE 2014'!$A$9:$I$120,3,0)</f>
        <v>0.88030746633068901</v>
      </c>
      <c r="V1853" s="80">
        <f t="shared" si="432"/>
        <v>63460.094769302828</v>
      </c>
      <c r="W1853" s="80">
        <f t="shared" si="433"/>
        <v>52374.722399999999</v>
      </c>
      <c r="X1853" s="80">
        <f t="shared" si="434"/>
        <v>11085.37236930283</v>
      </c>
      <c r="Y1853" s="120"/>
    </row>
    <row r="1854" spans="1:25">
      <c r="A1854" s="77">
        <v>1842</v>
      </c>
      <c r="B1854" s="79">
        <v>1</v>
      </c>
      <c r="C1854" s="78">
        <v>49</v>
      </c>
      <c r="D1854" s="78">
        <f t="shared" si="420"/>
        <v>65</v>
      </c>
      <c r="E1854" s="79">
        <f t="shared" si="421"/>
        <v>65</v>
      </c>
      <c r="F1854" s="79">
        <v>15</v>
      </c>
      <c r="G1854" s="79">
        <f t="shared" si="422"/>
        <v>20</v>
      </c>
      <c r="H1854" s="79">
        <f t="shared" si="423"/>
        <v>16</v>
      </c>
      <c r="I1854" s="80">
        <v>1338.48</v>
      </c>
      <c r="J1854" s="80">
        <f>'Fator aplicado no salr'!$I$33*I1854</f>
        <v>1183.248453007521</v>
      </c>
      <c r="K1854" s="79">
        <f t="shared" si="424"/>
        <v>16</v>
      </c>
      <c r="L1854" s="92">
        <f t="shared" si="425"/>
        <v>0.39364628371277355</v>
      </c>
      <c r="M1854" s="79">
        <f t="shared" si="426"/>
        <v>65</v>
      </c>
      <c r="N1854" s="79">
        <f>VLOOKUP(D1854,'IBGE 2014'!$A$9:$I$120,3,0)/VLOOKUP(C1854,'IBGE 2014'!$A$9:$I$120,3,0)</f>
        <v>0.86267016730913937</v>
      </c>
      <c r="O1854" s="79">
        <f>VLOOKUP(D1854,'IBGE 2014'!$A$9:$I$120,6,0)</f>
        <v>10.361611814973374</v>
      </c>
      <c r="P1854" s="80">
        <f t="shared" si="427"/>
        <v>54124.955334383623</v>
      </c>
      <c r="Q1854" s="80">
        <f t="shared" si="428"/>
        <v>59856.825599999996</v>
      </c>
      <c r="R1854" s="80">
        <f t="shared" si="429"/>
        <v>-5731.8702656163732</v>
      </c>
      <c r="S1854" s="80">
        <f t="shared" si="430"/>
        <v>15</v>
      </c>
      <c r="T1854" s="80">
        <f t="shared" si="431"/>
        <v>0.41726506073553998</v>
      </c>
      <c r="U1854" s="80">
        <f>VLOOKUP(D1854,'IBGE 2014'!$A$9:$I$120,3,0)/VLOOKUP(C1854+1,'IBGE 2014'!$A$9:$I$120,3,0)</f>
        <v>0.86707163383355657</v>
      </c>
      <c r="V1854" s="80">
        <f t="shared" si="432"/>
        <v>57665.17511008682</v>
      </c>
      <c r="W1854" s="80">
        <f t="shared" si="433"/>
        <v>56115.773999999998</v>
      </c>
      <c r="X1854" s="80">
        <f t="shared" si="434"/>
        <v>1549.4011100868229</v>
      </c>
      <c r="Y1854" s="120"/>
    </row>
    <row r="1855" spans="1:25">
      <c r="A1855" s="77">
        <v>1843</v>
      </c>
      <c r="B1855" s="79">
        <v>1</v>
      </c>
      <c r="C1855" s="78">
        <v>38</v>
      </c>
      <c r="D1855" s="78">
        <f t="shared" si="420"/>
        <v>60</v>
      </c>
      <c r="E1855" s="79">
        <f t="shared" si="421"/>
        <v>65</v>
      </c>
      <c r="F1855" s="79">
        <v>13</v>
      </c>
      <c r="G1855" s="79">
        <f t="shared" si="422"/>
        <v>22</v>
      </c>
      <c r="H1855" s="79">
        <f t="shared" si="423"/>
        <v>22</v>
      </c>
      <c r="I1855" s="80">
        <v>1338.48</v>
      </c>
      <c r="J1855" s="80">
        <f>'Fator aplicado no salr'!$I$33*I1855</f>
        <v>1183.248453007521</v>
      </c>
      <c r="K1855" s="79">
        <f t="shared" si="424"/>
        <v>22</v>
      </c>
      <c r="L1855" s="92">
        <f t="shared" si="425"/>
        <v>0.27750509690822689</v>
      </c>
      <c r="M1855" s="79">
        <f t="shared" si="426"/>
        <v>60</v>
      </c>
      <c r="N1855" s="79">
        <f>VLOOKUP(D1855,'IBGE 2014'!$A$9:$I$120,3,0)/VLOOKUP(C1855,'IBGE 2014'!$A$9:$I$120,3,0)</f>
        <v>0.88728540130642519</v>
      </c>
      <c r="O1855" s="79">
        <f>VLOOKUP(D1855,'IBGE 2014'!$A$9:$I$120,6,0)</f>
        <v>11.482229001501651</v>
      </c>
      <c r="P1855" s="80">
        <f t="shared" si="427"/>
        <v>43489.03810925733</v>
      </c>
      <c r="Q1855" s="80">
        <f t="shared" si="428"/>
        <v>82303.13519999999</v>
      </c>
      <c r="R1855" s="80">
        <f t="shared" si="429"/>
        <v>-38814.09709074266</v>
      </c>
      <c r="S1855" s="80">
        <f t="shared" si="430"/>
        <v>21</v>
      </c>
      <c r="T1855" s="80">
        <f t="shared" si="431"/>
        <v>0.29415540272272056</v>
      </c>
      <c r="U1855" s="80">
        <f>VLOOKUP(D1855,'IBGE 2014'!$A$9:$I$120,3,0)/VLOOKUP(C1855+1,'IBGE 2014'!$A$9:$I$120,3,0)</f>
        <v>0.88939133636457135</v>
      </c>
      <c r="V1855" s="80">
        <f t="shared" si="432"/>
        <v>46207.792987585795</v>
      </c>
      <c r="W1855" s="80">
        <f t="shared" si="433"/>
        <v>78562.083599999998</v>
      </c>
      <c r="X1855" s="80">
        <f t="shared" si="434"/>
        <v>-32354.290612414203</v>
      </c>
      <c r="Y1855" s="120"/>
    </row>
    <row r="1856" spans="1:25">
      <c r="A1856" s="77">
        <v>1844</v>
      </c>
      <c r="B1856" s="79">
        <v>1</v>
      </c>
      <c r="C1856" s="78">
        <v>40</v>
      </c>
      <c r="D1856" s="78">
        <f t="shared" si="420"/>
        <v>60</v>
      </c>
      <c r="E1856" s="79">
        <f t="shared" si="421"/>
        <v>65</v>
      </c>
      <c r="F1856" s="79">
        <v>19</v>
      </c>
      <c r="G1856" s="79">
        <f t="shared" si="422"/>
        <v>16</v>
      </c>
      <c r="H1856" s="79">
        <f t="shared" si="423"/>
        <v>20</v>
      </c>
      <c r="I1856" s="80">
        <v>1338.48</v>
      </c>
      <c r="J1856" s="80">
        <f>'Fator aplicado no salr'!$I$33*I1856</f>
        <v>1183.248453007521</v>
      </c>
      <c r="K1856" s="79">
        <f t="shared" si="424"/>
        <v>20</v>
      </c>
      <c r="L1856" s="92">
        <f t="shared" si="425"/>
        <v>0.31180472688608379</v>
      </c>
      <c r="M1856" s="79">
        <f t="shared" si="426"/>
        <v>60</v>
      </c>
      <c r="N1856" s="79">
        <f>VLOOKUP(D1856,'IBGE 2014'!$A$9:$I$120,3,0)/VLOOKUP(C1856,'IBGE 2014'!$A$9:$I$120,3,0)</f>
        <v>0.89162310837551761</v>
      </c>
      <c r="O1856" s="79">
        <f>VLOOKUP(D1856,'IBGE 2014'!$A$9:$I$120,6,0)</f>
        <v>11.482229001501651</v>
      </c>
      <c r="P1856" s="80">
        <f t="shared" si="427"/>
        <v>49103.16796446497</v>
      </c>
      <c r="Q1856" s="80">
        <f t="shared" si="428"/>
        <v>74821.031999999992</v>
      </c>
      <c r="R1856" s="80">
        <f t="shared" si="429"/>
        <v>-25717.864035535022</v>
      </c>
      <c r="S1856" s="80">
        <f t="shared" si="430"/>
        <v>19</v>
      </c>
      <c r="T1856" s="80">
        <f t="shared" si="431"/>
        <v>0.33051301049924886</v>
      </c>
      <c r="U1856" s="80">
        <f>VLOOKUP(D1856,'IBGE 2014'!$A$9:$I$120,3,0)/VLOOKUP(C1856+1,'IBGE 2014'!$A$9:$I$120,3,0)</f>
        <v>0.8939954596892854</v>
      </c>
      <c r="V1856" s="80">
        <f t="shared" si="432"/>
        <v>52187.846336066621</v>
      </c>
      <c r="W1856" s="80">
        <f t="shared" si="433"/>
        <v>71079.9804</v>
      </c>
      <c r="X1856" s="80">
        <f t="shared" si="434"/>
        <v>-18892.134063933379</v>
      </c>
      <c r="Y1856" s="120"/>
    </row>
    <row r="1857" spans="1:25">
      <c r="A1857" s="77">
        <v>1845</v>
      </c>
      <c r="B1857" s="79">
        <v>1</v>
      </c>
      <c r="C1857" s="78">
        <v>39</v>
      </c>
      <c r="D1857" s="78">
        <f t="shared" si="420"/>
        <v>60</v>
      </c>
      <c r="E1857" s="79">
        <f t="shared" si="421"/>
        <v>65</v>
      </c>
      <c r="F1857" s="79">
        <v>15</v>
      </c>
      <c r="G1857" s="79">
        <f t="shared" si="422"/>
        <v>20</v>
      </c>
      <c r="H1857" s="79">
        <f t="shared" si="423"/>
        <v>21</v>
      </c>
      <c r="I1857" s="80">
        <v>1338.48</v>
      </c>
      <c r="J1857" s="80">
        <f>'Fator aplicado no salr'!$I$33*I1857</f>
        <v>1183.248453007521</v>
      </c>
      <c r="K1857" s="79">
        <f t="shared" si="424"/>
        <v>21</v>
      </c>
      <c r="L1857" s="92">
        <f t="shared" si="425"/>
        <v>0.29415540272272056</v>
      </c>
      <c r="M1857" s="79">
        <f t="shared" si="426"/>
        <v>60</v>
      </c>
      <c r="N1857" s="79">
        <f>VLOOKUP(D1857,'IBGE 2014'!$A$9:$I$120,3,0)/VLOOKUP(C1857,'IBGE 2014'!$A$9:$I$120,3,0)</f>
        <v>0.88939133636457135</v>
      </c>
      <c r="O1857" s="79">
        <f>VLOOKUP(D1857,'IBGE 2014'!$A$9:$I$120,6,0)</f>
        <v>11.482229001501651</v>
      </c>
      <c r="P1857" s="80">
        <f t="shared" si="427"/>
        <v>46207.792987585795</v>
      </c>
      <c r="Q1857" s="80">
        <f t="shared" si="428"/>
        <v>78562.083599999998</v>
      </c>
      <c r="R1857" s="80">
        <f t="shared" si="429"/>
        <v>-32354.290612414203</v>
      </c>
      <c r="S1857" s="80">
        <f t="shared" si="430"/>
        <v>20</v>
      </c>
      <c r="T1857" s="80">
        <f t="shared" si="431"/>
        <v>0.31180472688608379</v>
      </c>
      <c r="U1857" s="80">
        <f>VLOOKUP(D1857,'IBGE 2014'!$A$9:$I$120,3,0)/VLOOKUP(C1857+1,'IBGE 2014'!$A$9:$I$120,3,0)</f>
        <v>0.89162310837551761</v>
      </c>
      <c r="V1857" s="80">
        <f t="shared" si="432"/>
        <v>49103.16796446497</v>
      </c>
      <c r="W1857" s="80">
        <f t="shared" si="433"/>
        <v>74821.031999999992</v>
      </c>
      <c r="X1857" s="80">
        <f t="shared" si="434"/>
        <v>-25717.864035535022</v>
      </c>
      <c r="Y1857" s="120"/>
    </row>
    <row r="1858" spans="1:25">
      <c r="A1858" s="77">
        <v>1846</v>
      </c>
      <c r="B1858" s="79">
        <v>1</v>
      </c>
      <c r="C1858" s="78">
        <v>46</v>
      </c>
      <c r="D1858" s="78">
        <f t="shared" si="420"/>
        <v>65</v>
      </c>
      <c r="E1858" s="79">
        <f t="shared" si="421"/>
        <v>65</v>
      </c>
      <c r="F1858" s="79">
        <v>15</v>
      </c>
      <c r="G1858" s="79">
        <f t="shared" si="422"/>
        <v>20</v>
      </c>
      <c r="H1858" s="79">
        <f t="shared" si="423"/>
        <v>19</v>
      </c>
      <c r="I1858" s="80">
        <v>1338.48</v>
      </c>
      <c r="J1858" s="80">
        <f>'Fator aplicado no salr'!$I$33*I1858</f>
        <v>1183.248453007521</v>
      </c>
      <c r="K1858" s="79">
        <f t="shared" si="424"/>
        <v>19</v>
      </c>
      <c r="L1858" s="92">
        <f t="shared" si="425"/>
        <v>0.33051301049924886</v>
      </c>
      <c r="M1858" s="79">
        <f t="shared" si="426"/>
        <v>65</v>
      </c>
      <c r="N1858" s="79">
        <f>VLOOKUP(D1858,'IBGE 2014'!$A$9:$I$120,3,0)/VLOOKUP(C1858,'IBGE 2014'!$A$9:$I$120,3,0)</f>
        <v>0.85136830361096849</v>
      </c>
      <c r="O1858" s="79">
        <f>VLOOKUP(D1858,'IBGE 2014'!$A$9:$I$120,6,0)</f>
        <v>10.361611814973374</v>
      </c>
      <c r="P1858" s="80">
        <f t="shared" si="427"/>
        <v>44848.988531233183</v>
      </c>
      <c r="Q1858" s="80">
        <f t="shared" si="428"/>
        <v>71079.9804</v>
      </c>
      <c r="R1858" s="80">
        <f t="shared" si="429"/>
        <v>-26230.991868766818</v>
      </c>
      <c r="S1858" s="80">
        <f t="shared" si="430"/>
        <v>18</v>
      </c>
      <c r="T1858" s="80">
        <f t="shared" si="431"/>
        <v>0.35034379112920383</v>
      </c>
      <c r="U1858" s="80">
        <f>VLOOKUP(D1858,'IBGE 2014'!$A$9:$I$120,3,0)/VLOOKUP(C1858+1,'IBGE 2014'!$A$9:$I$120,3,0)</f>
        <v>0.85484119100844658</v>
      </c>
      <c r="V1858" s="80">
        <f t="shared" si="432"/>
        <v>47733.851924592353</v>
      </c>
      <c r="W1858" s="80">
        <f t="shared" si="433"/>
        <v>67338.928799999994</v>
      </c>
      <c r="X1858" s="80">
        <f t="shared" si="434"/>
        <v>-19605.076875407642</v>
      </c>
      <c r="Y1858" s="120"/>
    </row>
    <row r="1859" spans="1:25">
      <c r="A1859" s="77">
        <v>1847</v>
      </c>
      <c r="B1859" s="79">
        <v>1</v>
      </c>
      <c r="C1859" s="78">
        <v>40</v>
      </c>
      <c r="D1859" s="78">
        <f t="shared" si="420"/>
        <v>60</v>
      </c>
      <c r="E1859" s="79">
        <f t="shared" si="421"/>
        <v>65</v>
      </c>
      <c r="F1859" s="79">
        <v>15</v>
      </c>
      <c r="G1859" s="79">
        <f t="shared" si="422"/>
        <v>20</v>
      </c>
      <c r="H1859" s="79">
        <f t="shared" si="423"/>
        <v>20</v>
      </c>
      <c r="I1859" s="80">
        <v>1338.48</v>
      </c>
      <c r="J1859" s="80">
        <f>'Fator aplicado no salr'!$I$33*I1859</f>
        <v>1183.248453007521</v>
      </c>
      <c r="K1859" s="79">
        <f t="shared" si="424"/>
        <v>20</v>
      </c>
      <c r="L1859" s="92">
        <f t="shared" si="425"/>
        <v>0.31180472688608379</v>
      </c>
      <c r="M1859" s="79">
        <f t="shared" si="426"/>
        <v>60</v>
      </c>
      <c r="N1859" s="79">
        <f>VLOOKUP(D1859,'IBGE 2014'!$A$9:$I$120,3,0)/VLOOKUP(C1859,'IBGE 2014'!$A$9:$I$120,3,0)</f>
        <v>0.89162310837551761</v>
      </c>
      <c r="O1859" s="79">
        <f>VLOOKUP(D1859,'IBGE 2014'!$A$9:$I$120,6,0)</f>
        <v>11.482229001501651</v>
      </c>
      <c r="P1859" s="80">
        <f t="shared" si="427"/>
        <v>49103.16796446497</v>
      </c>
      <c r="Q1859" s="80">
        <f t="shared" si="428"/>
        <v>74821.031999999992</v>
      </c>
      <c r="R1859" s="80">
        <f t="shared" si="429"/>
        <v>-25717.864035535022</v>
      </c>
      <c r="S1859" s="80">
        <f t="shared" si="430"/>
        <v>19</v>
      </c>
      <c r="T1859" s="80">
        <f t="shared" si="431"/>
        <v>0.33051301049924886</v>
      </c>
      <c r="U1859" s="80">
        <f>VLOOKUP(D1859,'IBGE 2014'!$A$9:$I$120,3,0)/VLOOKUP(C1859+1,'IBGE 2014'!$A$9:$I$120,3,0)</f>
        <v>0.8939954596892854</v>
      </c>
      <c r="V1859" s="80">
        <f t="shared" si="432"/>
        <v>52187.846336066621</v>
      </c>
      <c r="W1859" s="80">
        <f t="shared" si="433"/>
        <v>71079.9804</v>
      </c>
      <c r="X1859" s="80">
        <f t="shared" si="434"/>
        <v>-18892.134063933379</v>
      </c>
      <c r="Y1859" s="120"/>
    </row>
    <row r="1860" spans="1:25">
      <c r="A1860" s="77">
        <v>1848</v>
      </c>
      <c r="B1860" s="79">
        <v>1</v>
      </c>
      <c r="C1860" s="78">
        <v>35</v>
      </c>
      <c r="D1860" s="78">
        <f t="shared" si="420"/>
        <v>60</v>
      </c>
      <c r="E1860" s="79">
        <f t="shared" si="421"/>
        <v>65</v>
      </c>
      <c r="F1860" s="79">
        <v>15</v>
      </c>
      <c r="G1860" s="79">
        <f t="shared" si="422"/>
        <v>20</v>
      </c>
      <c r="H1860" s="79">
        <f t="shared" si="423"/>
        <v>25</v>
      </c>
      <c r="I1860" s="80">
        <v>1338.48</v>
      </c>
      <c r="J1860" s="80">
        <f>'Fator aplicado no salr'!$I$33*I1860</f>
        <v>1183.248453007521</v>
      </c>
      <c r="K1860" s="79">
        <f t="shared" si="424"/>
        <v>25</v>
      </c>
      <c r="L1860" s="92">
        <f t="shared" si="425"/>
        <v>0.23299863050389483</v>
      </c>
      <c r="M1860" s="79">
        <f t="shared" si="426"/>
        <v>60</v>
      </c>
      <c r="N1860" s="79">
        <f>VLOOKUP(D1860,'IBGE 2014'!$A$9:$I$120,3,0)/VLOOKUP(C1860,'IBGE 2014'!$A$9:$I$120,3,0)</f>
        <v>0.88156029257512269</v>
      </c>
      <c r="O1860" s="79">
        <f>VLOOKUP(D1860,'IBGE 2014'!$A$9:$I$120,6,0)</f>
        <v>11.482229001501651</v>
      </c>
      <c r="P1860" s="80">
        <f t="shared" si="427"/>
        <v>36278.631024210321</v>
      </c>
      <c r="Q1860" s="80">
        <f t="shared" si="428"/>
        <v>93526.29</v>
      </c>
      <c r="R1860" s="80">
        <f t="shared" si="429"/>
        <v>-57247.658975789673</v>
      </c>
      <c r="S1860" s="80">
        <f t="shared" si="430"/>
        <v>24</v>
      </c>
      <c r="T1860" s="80">
        <f t="shared" si="431"/>
        <v>0.24697854833412852</v>
      </c>
      <c r="U1860" s="80">
        <f>VLOOKUP(D1860,'IBGE 2014'!$A$9:$I$120,3,0)/VLOOKUP(C1860+1,'IBGE 2014'!$A$9:$I$120,3,0)</f>
        <v>0.88338461970586457</v>
      </c>
      <c r="V1860" s="80">
        <f t="shared" si="432"/>
        <v>38534.929530214577</v>
      </c>
      <c r="W1860" s="80">
        <f t="shared" si="433"/>
        <v>89785.238400000002</v>
      </c>
      <c r="X1860" s="80">
        <f t="shared" si="434"/>
        <v>-51250.308869785425</v>
      </c>
      <c r="Y1860" s="120"/>
    </row>
    <row r="1861" spans="1:25">
      <c r="A1861" s="77">
        <v>1849</v>
      </c>
      <c r="B1861" s="79">
        <v>1</v>
      </c>
      <c r="C1861" s="78">
        <v>47</v>
      </c>
      <c r="D1861" s="78">
        <f t="shared" si="420"/>
        <v>63</v>
      </c>
      <c r="E1861" s="79">
        <f t="shared" si="421"/>
        <v>65</v>
      </c>
      <c r="F1861" s="79">
        <v>19</v>
      </c>
      <c r="G1861" s="79">
        <f t="shared" si="422"/>
        <v>16</v>
      </c>
      <c r="H1861" s="79">
        <f t="shared" si="423"/>
        <v>16</v>
      </c>
      <c r="I1861" s="80">
        <v>1338.48</v>
      </c>
      <c r="J1861" s="80">
        <f>'Fator aplicado no salr'!$I$33*I1861</f>
        <v>1183.248453007521</v>
      </c>
      <c r="K1861" s="79">
        <f t="shared" si="424"/>
        <v>16</v>
      </c>
      <c r="L1861" s="92">
        <f t="shared" si="425"/>
        <v>0.39364628371277355</v>
      </c>
      <c r="M1861" s="79">
        <f t="shared" si="426"/>
        <v>63</v>
      </c>
      <c r="N1861" s="79">
        <f>VLOOKUP(D1861,'IBGE 2014'!$A$9:$I$120,3,0)/VLOOKUP(C1861,'IBGE 2014'!$A$9:$I$120,3,0)</f>
        <v>0.88010569838411357</v>
      </c>
      <c r="O1861" s="79">
        <f>VLOOKUP(D1861,'IBGE 2014'!$A$9:$I$120,6,0)</f>
        <v>10.825249101319233</v>
      </c>
      <c r="P1861" s="80">
        <f t="shared" si="427"/>
        <v>57689.687319503173</v>
      </c>
      <c r="Q1861" s="80">
        <f t="shared" si="428"/>
        <v>59856.825599999996</v>
      </c>
      <c r="R1861" s="80">
        <f t="shared" si="429"/>
        <v>-2167.1382804968234</v>
      </c>
      <c r="S1861" s="80">
        <f t="shared" si="430"/>
        <v>15</v>
      </c>
      <c r="T1861" s="80">
        <f t="shared" si="431"/>
        <v>0.41726506073553998</v>
      </c>
      <c r="U1861" s="80">
        <f>VLOOKUP(D1861,'IBGE 2014'!$A$9:$I$120,3,0)/VLOOKUP(C1861+1,'IBGE 2014'!$A$9:$I$120,3,0)</f>
        <v>0.88397695013691135</v>
      </c>
      <c r="V1861" s="80">
        <f t="shared" si="432"/>
        <v>61420.048957025356</v>
      </c>
      <c r="W1861" s="80">
        <f t="shared" si="433"/>
        <v>56115.773999999998</v>
      </c>
      <c r="X1861" s="80">
        <f t="shared" si="434"/>
        <v>5304.2749570253582</v>
      </c>
      <c r="Y1861" s="120"/>
    </row>
    <row r="1862" spans="1:25">
      <c r="A1862" s="77">
        <v>1850</v>
      </c>
      <c r="B1862" s="79">
        <v>1</v>
      </c>
      <c r="C1862" s="78">
        <v>36</v>
      </c>
      <c r="D1862" s="78">
        <f t="shared" si="420"/>
        <v>60</v>
      </c>
      <c r="E1862" s="79">
        <f t="shared" si="421"/>
        <v>65</v>
      </c>
      <c r="F1862" s="79">
        <v>15</v>
      </c>
      <c r="G1862" s="79">
        <f t="shared" si="422"/>
        <v>20</v>
      </c>
      <c r="H1862" s="79">
        <f t="shared" si="423"/>
        <v>24</v>
      </c>
      <c r="I1862" s="80">
        <v>1338.48</v>
      </c>
      <c r="J1862" s="80">
        <f>'Fator aplicado no salr'!$I$33*I1862</f>
        <v>1183.248453007521</v>
      </c>
      <c r="K1862" s="79">
        <f t="shared" si="424"/>
        <v>24</v>
      </c>
      <c r="L1862" s="92">
        <f t="shared" si="425"/>
        <v>0.24697854833412852</v>
      </c>
      <c r="M1862" s="79">
        <f t="shared" si="426"/>
        <v>60</v>
      </c>
      <c r="N1862" s="79">
        <f>VLOOKUP(D1862,'IBGE 2014'!$A$9:$I$120,3,0)/VLOOKUP(C1862,'IBGE 2014'!$A$9:$I$120,3,0)</f>
        <v>0.88338461970586457</v>
      </c>
      <c r="O1862" s="79">
        <f>VLOOKUP(D1862,'IBGE 2014'!$A$9:$I$120,6,0)</f>
        <v>11.482229001501651</v>
      </c>
      <c r="P1862" s="80">
        <f t="shared" si="427"/>
        <v>38534.929530214577</v>
      </c>
      <c r="Q1862" s="80">
        <f t="shared" si="428"/>
        <v>89785.238400000002</v>
      </c>
      <c r="R1862" s="80">
        <f t="shared" si="429"/>
        <v>-51250.308869785425</v>
      </c>
      <c r="S1862" s="80">
        <f t="shared" si="430"/>
        <v>23</v>
      </c>
      <c r="T1862" s="80">
        <f t="shared" si="431"/>
        <v>0.26179726123417624</v>
      </c>
      <c r="U1862" s="80">
        <f>VLOOKUP(D1862,'IBGE 2014'!$A$9:$I$120,3,0)/VLOOKUP(C1862+1,'IBGE 2014'!$A$9:$I$120,3,0)</f>
        <v>0.88528843686496339</v>
      </c>
      <c r="V1862" s="80">
        <f t="shared" si="432"/>
        <v>40935.056343018463</v>
      </c>
      <c r="W1862" s="80">
        <f t="shared" si="433"/>
        <v>86044.186799999996</v>
      </c>
      <c r="X1862" s="80">
        <f t="shared" si="434"/>
        <v>-45109.130456981533</v>
      </c>
      <c r="Y1862" s="120"/>
    </row>
    <row r="1863" spans="1:25">
      <c r="A1863" s="77">
        <v>1851</v>
      </c>
      <c r="B1863" s="79">
        <v>1</v>
      </c>
      <c r="C1863" s="78">
        <v>51</v>
      </c>
      <c r="D1863" s="78">
        <f t="shared" si="420"/>
        <v>70</v>
      </c>
      <c r="E1863" s="79">
        <f t="shared" si="421"/>
        <v>65</v>
      </c>
      <c r="F1863" s="79">
        <v>15</v>
      </c>
      <c r="G1863" s="79">
        <f t="shared" si="422"/>
        <v>20</v>
      </c>
      <c r="H1863" s="79">
        <f t="shared" si="423"/>
        <v>19</v>
      </c>
      <c r="I1863" s="80">
        <v>1338.48</v>
      </c>
      <c r="J1863" s="80">
        <f>'Fator aplicado no salr'!$I$33*I1863</f>
        <v>1183.248453007521</v>
      </c>
      <c r="K1863" s="79">
        <f t="shared" si="424"/>
        <v>19</v>
      </c>
      <c r="L1863" s="92">
        <f t="shared" si="425"/>
        <v>0.33051301049924886</v>
      </c>
      <c r="M1863" s="79">
        <f t="shared" si="426"/>
        <v>70</v>
      </c>
      <c r="N1863" s="79">
        <f>VLOOKUP(D1863,'IBGE 2014'!$A$9:$I$120,3,0)/VLOOKUP(C1863,'IBGE 2014'!$A$9:$I$120,3,0)</f>
        <v>0.79070302512191992</v>
      </c>
      <c r="O1863" s="79">
        <f>VLOOKUP(D1863,'IBGE 2014'!$A$9:$I$120,6,0)</f>
        <v>9.1340168195096396</v>
      </c>
      <c r="P1863" s="80">
        <f t="shared" si="427"/>
        <v>36718.342198895007</v>
      </c>
      <c r="Q1863" s="80">
        <f t="shared" si="428"/>
        <v>71079.9804</v>
      </c>
      <c r="R1863" s="80">
        <f t="shared" si="429"/>
        <v>-34361.638201104994</v>
      </c>
      <c r="S1863" s="80">
        <f t="shared" si="430"/>
        <v>18</v>
      </c>
      <c r="T1863" s="80">
        <f t="shared" si="431"/>
        <v>0.35034379112920383</v>
      </c>
      <c r="U1863" s="80">
        <f>VLOOKUP(D1863,'IBGE 2014'!$A$9:$I$120,3,0)/VLOOKUP(C1863+1,'IBGE 2014'!$A$9:$I$120,3,0)</f>
        <v>0.7953795781575006</v>
      </c>
      <c r="V1863" s="80">
        <f t="shared" si="432"/>
        <v>39151.640650109432</v>
      </c>
      <c r="W1863" s="80">
        <f t="shared" si="433"/>
        <v>67338.928799999994</v>
      </c>
      <c r="X1863" s="80">
        <f t="shared" si="434"/>
        <v>-28187.288149890563</v>
      </c>
      <c r="Y1863" s="120"/>
    </row>
    <row r="1864" spans="1:25">
      <c r="A1864" s="77">
        <v>1852</v>
      </c>
      <c r="B1864" s="79">
        <v>1</v>
      </c>
      <c r="C1864" s="78">
        <v>41</v>
      </c>
      <c r="D1864" s="78">
        <f t="shared" si="420"/>
        <v>61</v>
      </c>
      <c r="E1864" s="79">
        <f t="shared" si="421"/>
        <v>65</v>
      </c>
      <c r="F1864" s="79">
        <v>15</v>
      </c>
      <c r="G1864" s="79">
        <f t="shared" si="422"/>
        <v>20</v>
      </c>
      <c r="H1864" s="79">
        <f t="shared" si="423"/>
        <v>20</v>
      </c>
      <c r="I1864" s="80">
        <v>1338.48</v>
      </c>
      <c r="J1864" s="80">
        <f>'Fator aplicado no salr'!$I$33*I1864</f>
        <v>1183.248453007521</v>
      </c>
      <c r="K1864" s="79">
        <f t="shared" si="424"/>
        <v>20</v>
      </c>
      <c r="L1864" s="92">
        <f t="shared" si="425"/>
        <v>0.31180472688608379</v>
      </c>
      <c r="M1864" s="79">
        <f t="shared" si="426"/>
        <v>61</v>
      </c>
      <c r="N1864" s="79">
        <f>VLOOKUP(D1864,'IBGE 2014'!$A$9:$I$120,3,0)/VLOOKUP(C1864,'IBGE 2014'!$A$9:$I$120,3,0)</f>
        <v>0.88406398634470484</v>
      </c>
      <c r="O1864" s="79">
        <f>VLOOKUP(D1864,'IBGE 2014'!$A$9:$I$120,6,0)</f>
        <v>11.26894206432668</v>
      </c>
      <c r="P1864" s="80">
        <f t="shared" si="427"/>
        <v>47782.49662083116</v>
      </c>
      <c r="Q1864" s="80">
        <f t="shared" si="428"/>
        <v>74821.031999999992</v>
      </c>
      <c r="R1864" s="80">
        <f t="shared" si="429"/>
        <v>-27038.535379168832</v>
      </c>
      <c r="S1864" s="80">
        <f t="shared" si="430"/>
        <v>19</v>
      </c>
      <c r="T1864" s="80">
        <f t="shared" si="431"/>
        <v>0.33051301049924886</v>
      </c>
      <c r="U1864" s="80">
        <f>VLOOKUP(D1864,'IBGE 2014'!$A$9:$I$120,3,0)/VLOOKUP(C1864+1,'IBGE 2014'!$A$9:$I$120,3,0)</f>
        <v>0.88656647314831338</v>
      </c>
      <c r="V1864" s="80">
        <f t="shared" si="432"/>
        <v>50792.817908413301</v>
      </c>
      <c r="W1864" s="80">
        <f t="shared" si="433"/>
        <v>71079.9804</v>
      </c>
      <c r="X1864" s="80">
        <f t="shared" si="434"/>
        <v>-20287.1624915867</v>
      </c>
      <c r="Y1864" s="120"/>
    </row>
    <row r="1865" spans="1:25">
      <c r="A1865" s="77">
        <v>1853</v>
      </c>
      <c r="B1865" s="79">
        <v>2</v>
      </c>
      <c r="C1865" s="78">
        <v>38</v>
      </c>
      <c r="D1865" s="78">
        <f t="shared" si="420"/>
        <v>55</v>
      </c>
      <c r="E1865" s="79">
        <f t="shared" si="421"/>
        <v>60</v>
      </c>
      <c r="F1865" s="79">
        <v>15</v>
      </c>
      <c r="G1865" s="79">
        <f t="shared" si="422"/>
        <v>15</v>
      </c>
      <c r="H1865" s="79">
        <f t="shared" si="423"/>
        <v>17</v>
      </c>
      <c r="I1865" s="80">
        <v>1338.48</v>
      </c>
      <c r="J1865" s="80">
        <f>'Fator aplicado no salr'!$I$33*I1865</f>
        <v>1183.248453007521</v>
      </c>
      <c r="K1865" s="79">
        <f t="shared" si="424"/>
        <v>17</v>
      </c>
      <c r="L1865" s="92">
        <f t="shared" si="425"/>
        <v>0.37136441859695613</v>
      </c>
      <c r="M1865" s="79">
        <f t="shared" si="426"/>
        <v>55</v>
      </c>
      <c r="N1865" s="79">
        <f>VLOOKUP(D1865,'IBGE 2014'!$A$9:$I$120,3,0)/VLOOKUP(C1865,'IBGE 2014'!$A$9:$I$120,3,0)</f>
        <v>0.92864317462322288</v>
      </c>
      <c r="O1865" s="79">
        <f>VLOOKUP(D1865,'IBGE 2014'!$A$9:$I$120,6,0)</f>
        <v>12.461864196915771</v>
      </c>
      <c r="P1865" s="80">
        <f t="shared" si="427"/>
        <v>66107.612608077761</v>
      </c>
      <c r="Q1865" s="80">
        <f t="shared" si="428"/>
        <v>63597.877199999995</v>
      </c>
      <c r="R1865" s="80">
        <f t="shared" si="429"/>
        <v>2509.7354080777659</v>
      </c>
      <c r="S1865" s="80">
        <f t="shared" si="430"/>
        <v>16</v>
      </c>
      <c r="T1865" s="80">
        <f t="shared" si="431"/>
        <v>0.39364628371277355</v>
      </c>
      <c r="U1865" s="80">
        <f>VLOOKUP(D1865,'IBGE 2014'!$A$9:$I$120,3,0)/VLOOKUP(C1865+1,'IBGE 2014'!$A$9:$I$120,3,0)</f>
        <v>0.93084727063907946</v>
      </c>
      <c r="V1865" s="80">
        <f t="shared" si="432"/>
        <v>70240.38725858448</v>
      </c>
      <c r="W1865" s="80">
        <f t="shared" si="433"/>
        <v>59856.825599999996</v>
      </c>
      <c r="X1865" s="80">
        <f t="shared" si="434"/>
        <v>10383.561658584484</v>
      </c>
      <c r="Y1865" s="120"/>
    </row>
    <row r="1866" spans="1:25">
      <c r="A1866" s="77">
        <v>1854</v>
      </c>
      <c r="B1866" s="79">
        <v>1</v>
      </c>
      <c r="C1866" s="78">
        <v>37</v>
      </c>
      <c r="D1866" s="78">
        <f t="shared" si="420"/>
        <v>60</v>
      </c>
      <c r="E1866" s="79">
        <f t="shared" si="421"/>
        <v>65</v>
      </c>
      <c r="F1866" s="79">
        <v>15</v>
      </c>
      <c r="G1866" s="79">
        <f t="shared" si="422"/>
        <v>20</v>
      </c>
      <c r="H1866" s="79">
        <f t="shared" si="423"/>
        <v>23</v>
      </c>
      <c r="I1866" s="80">
        <v>1338.48</v>
      </c>
      <c r="J1866" s="80">
        <f>'Fator aplicado no salr'!$I$33*I1866</f>
        <v>1183.248453007521</v>
      </c>
      <c r="K1866" s="79">
        <f t="shared" si="424"/>
        <v>23</v>
      </c>
      <c r="L1866" s="92">
        <f t="shared" si="425"/>
        <v>0.26179726123417624</v>
      </c>
      <c r="M1866" s="79">
        <f t="shared" si="426"/>
        <v>60</v>
      </c>
      <c r="N1866" s="79">
        <f>VLOOKUP(D1866,'IBGE 2014'!$A$9:$I$120,3,0)/VLOOKUP(C1866,'IBGE 2014'!$A$9:$I$120,3,0)</f>
        <v>0.88528843686496339</v>
      </c>
      <c r="O1866" s="79">
        <f>VLOOKUP(D1866,'IBGE 2014'!$A$9:$I$120,6,0)</f>
        <v>11.482229001501651</v>
      </c>
      <c r="P1866" s="80">
        <f t="shared" si="427"/>
        <v>40935.05634301847</v>
      </c>
      <c r="Q1866" s="80">
        <f t="shared" si="428"/>
        <v>86044.186799999996</v>
      </c>
      <c r="R1866" s="80">
        <f t="shared" si="429"/>
        <v>-45109.130456981526</v>
      </c>
      <c r="S1866" s="80">
        <f t="shared" si="430"/>
        <v>22</v>
      </c>
      <c r="T1866" s="80">
        <f t="shared" si="431"/>
        <v>0.27750509690822689</v>
      </c>
      <c r="U1866" s="80">
        <f>VLOOKUP(D1866,'IBGE 2014'!$A$9:$I$120,3,0)/VLOOKUP(C1866+1,'IBGE 2014'!$A$9:$I$120,3,0)</f>
        <v>0.88728540130642519</v>
      </c>
      <c r="V1866" s="80">
        <f t="shared" si="432"/>
        <v>43489.03810925733</v>
      </c>
      <c r="W1866" s="80">
        <f t="shared" si="433"/>
        <v>82303.13519999999</v>
      </c>
      <c r="X1866" s="80">
        <f t="shared" si="434"/>
        <v>-38814.09709074266</v>
      </c>
      <c r="Y1866" s="120"/>
    </row>
    <row r="1867" spans="1:25">
      <c r="A1867" s="77">
        <v>1855</v>
      </c>
      <c r="B1867" s="79">
        <v>1</v>
      </c>
      <c r="C1867" s="78">
        <v>50</v>
      </c>
      <c r="D1867" s="78">
        <f t="shared" si="420"/>
        <v>65</v>
      </c>
      <c r="E1867" s="79">
        <f t="shared" si="421"/>
        <v>65</v>
      </c>
      <c r="F1867" s="79">
        <v>17</v>
      </c>
      <c r="G1867" s="79">
        <f t="shared" si="422"/>
        <v>18</v>
      </c>
      <c r="H1867" s="79">
        <f t="shared" si="423"/>
        <v>15</v>
      </c>
      <c r="I1867" s="80">
        <v>1338.48</v>
      </c>
      <c r="J1867" s="80">
        <f>'Fator aplicado no salr'!$I$33*I1867</f>
        <v>1183.248453007521</v>
      </c>
      <c r="K1867" s="79">
        <f t="shared" si="424"/>
        <v>15</v>
      </c>
      <c r="L1867" s="92">
        <f t="shared" si="425"/>
        <v>0.41726506073553998</v>
      </c>
      <c r="M1867" s="79">
        <f t="shared" si="426"/>
        <v>65</v>
      </c>
      <c r="N1867" s="79">
        <f>VLOOKUP(D1867,'IBGE 2014'!$A$9:$I$120,3,0)/VLOOKUP(C1867,'IBGE 2014'!$A$9:$I$120,3,0)</f>
        <v>0.86707163383355657</v>
      </c>
      <c r="O1867" s="79">
        <f>VLOOKUP(D1867,'IBGE 2014'!$A$9:$I$120,6,0)</f>
        <v>10.361611814973374</v>
      </c>
      <c r="P1867" s="80">
        <f t="shared" si="427"/>
        <v>57665.175110086813</v>
      </c>
      <c r="Q1867" s="80">
        <f t="shared" si="428"/>
        <v>56115.773999999998</v>
      </c>
      <c r="R1867" s="80">
        <f t="shared" si="429"/>
        <v>1549.4011100868156</v>
      </c>
      <c r="S1867" s="80">
        <f t="shared" si="430"/>
        <v>14</v>
      </c>
      <c r="T1867" s="80">
        <f t="shared" si="431"/>
        <v>0.44230096437967248</v>
      </c>
      <c r="U1867" s="80">
        <f>VLOOKUP(D1867,'IBGE 2014'!$A$9:$I$120,3,0)/VLOOKUP(C1867+1,'IBGE 2014'!$A$9:$I$120,3,0)</f>
        <v>0.87183487462980414</v>
      </c>
      <c r="V1867" s="80">
        <f t="shared" si="432"/>
        <v>61460.875060288861</v>
      </c>
      <c r="W1867" s="80">
        <f t="shared" si="433"/>
        <v>52374.722399999999</v>
      </c>
      <c r="X1867" s="80">
        <f t="shared" si="434"/>
        <v>9086.1526602888625</v>
      </c>
      <c r="Y1867" s="120"/>
    </row>
    <row r="1868" spans="1:25">
      <c r="A1868" s="77">
        <v>1856</v>
      </c>
      <c r="B1868" s="79">
        <v>1</v>
      </c>
      <c r="C1868" s="78">
        <v>36</v>
      </c>
      <c r="D1868" s="78">
        <f t="shared" si="420"/>
        <v>60</v>
      </c>
      <c r="E1868" s="79">
        <f t="shared" si="421"/>
        <v>65</v>
      </c>
      <c r="F1868" s="79">
        <v>15</v>
      </c>
      <c r="G1868" s="79">
        <f t="shared" si="422"/>
        <v>20</v>
      </c>
      <c r="H1868" s="79">
        <f t="shared" si="423"/>
        <v>24</v>
      </c>
      <c r="I1868" s="80">
        <v>1338.48</v>
      </c>
      <c r="J1868" s="80">
        <f>'Fator aplicado no salr'!$I$33*I1868</f>
        <v>1183.248453007521</v>
      </c>
      <c r="K1868" s="79">
        <f t="shared" si="424"/>
        <v>24</v>
      </c>
      <c r="L1868" s="92">
        <f t="shared" si="425"/>
        <v>0.24697854833412852</v>
      </c>
      <c r="M1868" s="79">
        <f t="shared" si="426"/>
        <v>60</v>
      </c>
      <c r="N1868" s="79">
        <f>VLOOKUP(D1868,'IBGE 2014'!$A$9:$I$120,3,0)/VLOOKUP(C1868,'IBGE 2014'!$A$9:$I$120,3,0)</f>
        <v>0.88338461970586457</v>
      </c>
      <c r="O1868" s="79">
        <f>VLOOKUP(D1868,'IBGE 2014'!$A$9:$I$120,6,0)</f>
        <v>11.482229001501651</v>
      </c>
      <c r="P1868" s="80">
        <f t="shared" si="427"/>
        <v>38534.929530214577</v>
      </c>
      <c r="Q1868" s="80">
        <f t="shared" si="428"/>
        <v>89785.238400000002</v>
      </c>
      <c r="R1868" s="80">
        <f t="shared" si="429"/>
        <v>-51250.308869785425</v>
      </c>
      <c r="S1868" s="80">
        <f t="shared" si="430"/>
        <v>23</v>
      </c>
      <c r="T1868" s="80">
        <f t="shared" si="431"/>
        <v>0.26179726123417624</v>
      </c>
      <c r="U1868" s="80">
        <f>VLOOKUP(D1868,'IBGE 2014'!$A$9:$I$120,3,0)/VLOOKUP(C1868+1,'IBGE 2014'!$A$9:$I$120,3,0)</f>
        <v>0.88528843686496339</v>
      </c>
      <c r="V1868" s="80">
        <f t="shared" si="432"/>
        <v>40935.056343018463</v>
      </c>
      <c r="W1868" s="80">
        <f t="shared" si="433"/>
        <v>86044.186799999996</v>
      </c>
      <c r="X1868" s="80">
        <f t="shared" si="434"/>
        <v>-45109.130456981533</v>
      </c>
      <c r="Y1868" s="120"/>
    </row>
    <row r="1869" spans="1:25">
      <c r="A1869" s="77">
        <v>1857</v>
      </c>
      <c r="B1869" s="79">
        <v>1</v>
      </c>
      <c r="C1869" s="78">
        <v>53</v>
      </c>
      <c r="D1869" s="78">
        <f t="shared" si="420"/>
        <v>70</v>
      </c>
      <c r="E1869" s="79">
        <f t="shared" si="421"/>
        <v>65</v>
      </c>
      <c r="F1869" s="79">
        <v>15</v>
      </c>
      <c r="G1869" s="79">
        <f t="shared" si="422"/>
        <v>20</v>
      </c>
      <c r="H1869" s="79">
        <f t="shared" si="423"/>
        <v>17</v>
      </c>
      <c r="I1869" s="80">
        <v>1521</v>
      </c>
      <c r="J1869" s="80">
        <f>'Fator aplicado no salr'!$I$33*I1869</f>
        <v>1344.6005147812739</v>
      </c>
      <c r="K1869" s="79">
        <f t="shared" si="424"/>
        <v>17</v>
      </c>
      <c r="L1869" s="92">
        <f t="shared" si="425"/>
        <v>0.37136441859695613</v>
      </c>
      <c r="M1869" s="79">
        <f t="shared" si="426"/>
        <v>70</v>
      </c>
      <c r="N1869" s="79">
        <f>VLOOKUP(D1869,'IBGE 2014'!$A$9:$I$120,3,0)/VLOOKUP(C1869,'IBGE 2014'!$A$9:$I$120,3,0)</f>
        <v>0.80044023808591946</v>
      </c>
      <c r="O1869" s="79">
        <f>VLOOKUP(D1869,'IBGE 2014'!$A$9:$I$120,6,0)</f>
        <v>9.1340168195096396</v>
      </c>
      <c r="P1869" s="80">
        <f t="shared" si="427"/>
        <v>47459.98924384523</v>
      </c>
      <c r="Q1869" s="80">
        <f t="shared" si="428"/>
        <v>72270.315000000002</v>
      </c>
      <c r="R1869" s="80">
        <f t="shared" si="429"/>
        <v>-24810.325756154773</v>
      </c>
      <c r="S1869" s="80">
        <f t="shared" si="430"/>
        <v>16</v>
      </c>
      <c r="T1869" s="80">
        <f t="shared" si="431"/>
        <v>0.39364628371277355</v>
      </c>
      <c r="U1869" s="80">
        <f>VLOOKUP(D1869,'IBGE 2014'!$A$9:$I$120,3,0)/VLOOKUP(C1869+1,'IBGE 2014'!$A$9:$I$120,3,0)</f>
        <v>0.80591419118490248</v>
      </c>
      <c r="V1869" s="80">
        <f t="shared" si="432"/>
        <v>50651.626001155135</v>
      </c>
      <c r="W1869" s="80">
        <f t="shared" si="433"/>
        <v>68019.12</v>
      </c>
      <c r="X1869" s="80">
        <f t="shared" si="434"/>
        <v>-17367.49399884486</v>
      </c>
      <c r="Y1869" s="120"/>
    </row>
    <row r="1870" spans="1:25">
      <c r="A1870" s="77">
        <v>1858</v>
      </c>
      <c r="B1870" s="79">
        <v>1</v>
      </c>
      <c r="C1870" s="78">
        <v>38</v>
      </c>
      <c r="D1870" s="78">
        <f t="shared" ref="D1870:D1933" si="435">IF(IF(C1870+G1870&gt;70,70,IF(C1870+G1870&lt;E1870,IF(B1870=1,IF(C1870+G1870&lt;60,60,C1870+G1870),IF(C1870+G1870&lt;55,55,C1870+G1870)),E1870))&lt;C1870,C1870,IF(C1870+G1870&gt;70,70,IF(C1870+G1870&lt;E1870,IF(B1870=1,IF(C1870+G1870&lt;60,60,C1870+G1870),IF(C1870+G1870&lt;55,55,C1870+G1870)),E1870)))</f>
        <v>60</v>
      </c>
      <c r="E1870" s="79">
        <f t="shared" ref="E1870:E1933" si="436">IF(B1870=1,65,60)</f>
        <v>65</v>
      </c>
      <c r="F1870" s="79">
        <v>15</v>
      </c>
      <c r="G1870" s="79">
        <f t="shared" ref="G1870:G1933" si="437">IF(B1870=1,IF(35-F1870&lt;=1,1,35-F1870),IF(30-F1870&lt;=1,1,30-F1870))</f>
        <v>20</v>
      </c>
      <c r="H1870" s="79">
        <f t="shared" ref="H1870:H1933" si="438">D1870-C1870</f>
        <v>22</v>
      </c>
      <c r="I1870" s="80">
        <v>1338.48</v>
      </c>
      <c r="J1870" s="80">
        <f>'Fator aplicado no salr'!$I$33*I1870</f>
        <v>1183.248453007521</v>
      </c>
      <c r="K1870" s="79">
        <f t="shared" ref="K1870:K1933" si="439">H1870</f>
        <v>22</v>
      </c>
      <c r="L1870" s="92">
        <f t="shared" ref="L1870:L1933" si="440">(1/(1+$F$6))^K1870</f>
        <v>0.27750509690822689</v>
      </c>
      <c r="M1870" s="79">
        <f t="shared" ref="M1870:M1933" si="441">D1870</f>
        <v>60</v>
      </c>
      <c r="N1870" s="79">
        <f>VLOOKUP(D1870,'IBGE 2014'!$A$9:$I$120,3,0)/VLOOKUP(C1870,'IBGE 2014'!$A$9:$I$120,3,0)</f>
        <v>0.88728540130642519</v>
      </c>
      <c r="O1870" s="79">
        <f>VLOOKUP(D1870,'IBGE 2014'!$A$9:$I$120,6,0)</f>
        <v>11.482229001501651</v>
      </c>
      <c r="P1870" s="80">
        <f t="shared" ref="P1870:P1933" si="442">J1870*L1870*N1870*O1870*13</f>
        <v>43489.03810925733</v>
      </c>
      <c r="Q1870" s="80">
        <f t="shared" ref="Q1870:Q1933" si="443">0.215*I1870*13*H1870+IF(J1870&gt;5839.45,0.11*(J1870-5839.45)*O1870*N1870*L1870*13,0)</f>
        <v>82303.13519999999</v>
      </c>
      <c r="R1870" s="80">
        <f t="shared" ref="R1870:R1933" si="444">P1870-Q1870</f>
        <v>-38814.09709074266</v>
      </c>
      <c r="S1870" s="80">
        <f t="shared" ref="S1870:S1933" si="445">IF(K1870=0,0,K1870-1)</f>
        <v>21</v>
      </c>
      <c r="T1870" s="80">
        <f t="shared" ref="T1870:T1933" si="446">(1/(1+$F$6))^S1870</f>
        <v>0.29415540272272056</v>
      </c>
      <c r="U1870" s="80">
        <f>VLOOKUP(D1870,'IBGE 2014'!$A$9:$I$120,3,0)/VLOOKUP(C1870+1,'IBGE 2014'!$A$9:$I$120,3,0)</f>
        <v>0.88939133636457135</v>
      </c>
      <c r="V1870" s="80">
        <f t="shared" ref="V1870:V1933" si="447">J1870*T1870*U1870*13*O1870</f>
        <v>46207.792987585795</v>
      </c>
      <c r="W1870" s="80">
        <f t="shared" ref="W1870:W1933" si="448">0.215*I1870*13*S1870+IF(J1870&gt;5839.45,0.11*(J1870-5839.45)*O1870*U1870*T1870*13,0)</f>
        <v>78562.083599999998</v>
      </c>
      <c r="X1870" s="80">
        <f t="shared" ref="X1870:X1933" si="449">V1870-W1870</f>
        <v>-32354.290612414203</v>
      </c>
      <c r="Y1870" s="120"/>
    </row>
    <row r="1871" spans="1:25">
      <c r="A1871" s="77">
        <v>1859</v>
      </c>
      <c r="B1871" s="79">
        <v>1</v>
      </c>
      <c r="C1871" s="78">
        <v>46</v>
      </c>
      <c r="D1871" s="78">
        <f t="shared" si="435"/>
        <v>65</v>
      </c>
      <c r="E1871" s="79">
        <f t="shared" si="436"/>
        <v>65</v>
      </c>
      <c r="F1871" s="79">
        <v>15</v>
      </c>
      <c r="G1871" s="79">
        <f t="shared" si="437"/>
        <v>20</v>
      </c>
      <c r="H1871" s="79">
        <f t="shared" si="438"/>
        <v>19</v>
      </c>
      <c r="I1871" s="80">
        <v>1338.48</v>
      </c>
      <c r="J1871" s="80">
        <f>'Fator aplicado no salr'!$I$33*I1871</f>
        <v>1183.248453007521</v>
      </c>
      <c r="K1871" s="79">
        <f t="shared" si="439"/>
        <v>19</v>
      </c>
      <c r="L1871" s="92">
        <f t="shared" si="440"/>
        <v>0.33051301049924886</v>
      </c>
      <c r="M1871" s="79">
        <f t="shared" si="441"/>
        <v>65</v>
      </c>
      <c r="N1871" s="79">
        <f>VLOOKUP(D1871,'IBGE 2014'!$A$9:$I$120,3,0)/VLOOKUP(C1871,'IBGE 2014'!$A$9:$I$120,3,0)</f>
        <v>0.85136830361096849</v>
      </c>
      <c r="O1871" s="79">
        <f>VLOOKUP(D1871,'IBGE 2014'!$A$9:$I$120,6,0)</f>
        <v>10.361611814973374</v>
      </c>
      <c r="P1871" s="80">
        <f t="shared" si="442"/>
        <v>44848.988531233183</v>
      </c>
      <c r="Q1871" s="80">
        <f t="shared" si="443"/>
        <v>71079.9804</v>
      </c>
      <c r="R1871" s="80">
        <f t="shared" si="444"/>
        <v>-26230.991868766818</v>
      </c>
      <c r="S1871" s="80">
        <f t="shared" si="445"/>
        <v>18</v>
      </c>
      <c r="T1871" s="80">
        <f t="shared" si="446"/>
        <v>0.35034379112920383</v>
      </c>
      <c r="U1871" s="80">
        <f>VLOOKUP(D1871,'IBGE 2014'!$A$9:$I$120,3,0)/VLOOKUP(C1871+1,'IBGE 2014'!$A$9:$I$120,3,0)</f>
        <v>0.85484119100844658</v>
      </c>
      <c r="V1871" s="80">
        <f t="shared" si="447"/>
        <v>47733.851924592353</v>
      </c>
      <c r="W1871" s="80">
        <f t="shared" si="448"/>
        <v>67338.928799999994</v>
      </c>
      <c r="X1871" s="80">
        <f t="shared" si="449"/>
        <v>-19605.076875407642</v>
      </c>
      <c r="Y1871" s="120"/>
    </row>
    <row r="1872" spans="1:25">
      <c r="A1872" s="77">
        <v>1860</v>
      </c>
      <c r="B1872" s="79">
        <v>1</v>
      </c>
      <c r="C1872" s="78">
        <v>35</v>
      </c>
      <c r="D1872" s="78">
        <f t="shared" si="435"/>
        <v>60</v>
      </c>
      <c r="E1872" s="79">
        <f t="shared" si="436"/>
        <v>65</v>
      </c>
      <c r="F1872" s="79">
        <v>15</v>
      </c>
      <c r="G1872" s="79">
        <f t="shared" si="437"/>
        <v>20</v>
      </c>
      <c r="H1872" s="79">
        <f t="shared" si="438"/>
        <v>25</v>
      </c>
      <c r="I1872" s="80">
        <v>1338.48</v>
      </c>
      <c r="J1872" s="80">
        <f>'Fator aplicado no salr'!$I$33*I1872</f>
        <v>1183.248453007521</v>
      </c>
      <c r="K1872" s="79">
        <f t="shared" si="439"/>
        <v>25</v>
      </c>
      <c r="L1872" s="92">
        <f t="shared" si="440"/>
        <v>0.23299863050389483</v>
      </c>
      <c r="M1872" s="79">
        <f t="shared" si="441"/>
        <v>60</v>
      </c>
      <c r="N1872" s="79">
        <f>VLOOKUP(D1872,'IBGE 2014'!$A$9:$I$120,3,0)/VLOOKUP(C1872,'IBGE 2014'!$A$9:$I$120,3,0)</f>
        <v>0.88156029257512269</v>
      </c>
      <c r="O1872" s="79">
        <f>VLOOKUP(D1872,'IBGE 2014'!$A$9:$I$120,6,0)</f>
        <v>11.482229001501651</v>
      </c>
      <c r="P1872" s="80">
        <f t="shared" si="442"/>
        <v>36278.631024210321</v>
      </c>
      <c r="Q1872" s="80">
        <f t="shared" si="443"/>
        <v>93526.29</v>
      </c>
      <c r="R1872" s="80">
        <f t="shared" si="444"/>
        <v>-57247.658975789673</v>
      </c>
      <c r="S1872" s="80">
        <f t="shared" si="445"/>
        <v>24</v>
      </c>
      <c r="T1872" s="80">
        <f t="shared" si="446"/>
        <v>0.24697854833412852</v>
      </c>
      <c r="U1872" s="80">
        <f>VLOOKUP(D1872,'IBGE 2014'!$A$9:$I$120,3,0)/VLOOKUP(C1872+1,'IBGE 2014'!$A$9:$I$120,3,0)</f>
        <v>0.88338461970586457</v>
      </c>
      <c r="V1872" s="80">
        <f t="shared" si="447"/>
        <v>38534.929530214577</v>
      </c>
      <c r="W1872" s="80">
        <f t="shared" si="448"/>
        <v>89785.238400000002</v>
      </c>
      <c r="X1872" s="80">
        <f t="shared" si="449"/>
        <v>-51250.308869785425</v>
      </c>
      <c r="Y1872" s="120"/>
    </row>
    <row r="1873" spans="1:25">
      <c r="A1873" s="77">
        <v>1861</v>
      </c>
      <c r="B1873" s="79">
        <v>1</v>
      </c>
      <c r="C1873" s="78">
        <v>49</v>
      </c>
      <c r="D1873" s="78">
        <f t="shared" si="435"/>
        <v>65</v>
      </c>
      <c r="E1873" s="79">
        <f t="shared" si="436"/>
        <v>65</v>
      </c>
      <c r="F1873" s="79">
        <v>15</v>
      </c>
      <c r="G1873" s="79">
        <f t="shared" si="437"/>
        <v>20</v>
      </c>
      <c r="H1873" s="79">
        <f t="shared" si="438"/>
        <v>16</v>
      </c>
      <c r="I1873" s="80">
        <v>1338.48</v>
      </c>
      <c r="J1873" s="80">
        <f>'Fator aplicado no salr'!$I$33*I1873</f>
        <v>1183.248453007521</v>
      </c>
      <c r="K1873" s="79">
        <f t="shared" si="439"/>
        <v>16</v>
      </c>
      <c r="L1873" s="92">
        <f t="shared" si="440"/>
        <v>0.39364628371277355</v>
      </c>
      <c r="M1873" s="79">
        <f t="shared" si="441"/>
        <v>65</v>
      </c>
      <c r="N1873" s="79">
        <f>VLOOKUP(D1873,'IBGE 2014'!$A$9:$I$120,3,0)/VLOOKUP(C1873,'IBGE 2014'!$A$9:$I$120,3,0)</f>
        <v>0.86267016730913937</v>
      </c>
      <c r="O1873" s="79">
        <f>VLOOKUP(D1873,'IBGE 2014'!$A$9:$I$120,6,0)</f>
        <v>10.361611814973374</v>
      </c>
      <c r="P1873" s="80">
        <f t="shared" si="442"/>
        <v>54124.955334383623</v>
      </c>
      <c r="Q1873" s="80">
        <f t="shared" si="443"/>
        <v>59856.825599999996</v>
      </c>
      <c r="R1873" s="80">
        <f t="shared" si="444"/>
        <v>-5731.8702656163732</v>
      </c>
      <c r="S1873" s="80">
        <f t="shared" si="445"/>
        <v>15</v>
      </c>
      <c r="T1873" s="80">
        <f t="shared" si="446"/>
        <v>0.41726506073553998</v>
      </c>
      <c r="U1873" s="80">
        <f>VLOOKUP(D1873,'IBGE 2014'!$A$9:$I$120,3,0)/VLOOKUP(C1873+1,'IBGE 2014'!$A$9:$I$120,3,0)</f>
        <v>0.86707163383355657</v>
      </c>
      <c r="V1873" s="80">
        <f t="shared" si="447"/>
        <v>57665.17511008682</v>
      </c>
      <c r="W1873" s="80">
        <f t="shared" si="448"/>
        <v>56115.773999999998</v>
      </c>
      <c r="X1873" s="80">
        <f t="shared" si="449"/>
        <v>1549.4011100868229</v>
      </c>
      <c r="Y1873" s="120"/>
    </row>
    <row r="1874" spans="1:25">
      <c r="A1874" s="77">
        <v>1862</v>
      </c>
      <c r="B1874" s="79">
        <v>1</v>
      </c>
      <c r="C1874" s="78">
        <v>52</v>
      </c>
      <c r="D1874" s="78">
        <f t="shared" si="435"/>
        <v>65</v>
      </c>
      <c r="E1874" s="79">
        <f t="shared" si="436"/>
        <v>65</v>
      </c>
      <c r="F1874" s="79">
        <v>19</v>
      </c>
      <c r="G1874" s="79">
        <f t="shared" si="437"/>
        <v>16</v>
      </c>
      <c r="H1874" s="79">
        <f t="shared" si="438"/>
        <v>13</v>
      </c>
      <c r="I1874" s="80">
        <v>1338.48</v>
      </c>
      <c r="J1874" s="80">
        <f>'Fator aplicado no salr'!$I$33*I1874</f>
        <v>1183.248453007521</v>
      </c>
      <c r="K1874" s="79">
        <f t="shared" si="439"/>
        <v>13</v>
      </c>
      <c r="L1874" s="92">
        <f t="shared" si="440"/>
        <v>0.46883902224245294</v>
      </c>
      <c r="M1874" s="79">
        <f t="shared" si="441"/>
        <v>65</v>
      </c>
      <c r="N1874" s="79">
        <f>VLOOKUP(D1874,'IBGE 2014'!$A$9:$I$120,3,0)/VLOOKUP(C1874,'IBGE 2014'!$A$9:$I$120,3,0)</f>
        <v>0.87699127583219805</v>
      </c>
      <c r="O1874" s="79">
        <f>VLOOKUP(D1874,'IBGE 2014'!$A$9:$I$120,6,0)</f>
        <v>10.361611814973374</v>
      </c>
      <c r="P1874" s="80">
        <f t="shared" si="442"/>
        <v>65533.843586057032</v>
      </c>
      <c r="Q1874" s="80">
        <f t="shared" si="443"/>
        <v>48633.6708</v>
      </c>
      <c r="R1874" s="80">
        <f t="shared" si="444"/>
        <v>16900.172786057032</v>
      </c>
      <c r="S1874" s="80">
        <f t="shared" si="445"/>
        <v>12</v>
      </c>
      <c r="T1874" s="80">
        <f t="shared" si="446"/>
        <v>0.49696936357700011</v>
      </c>
      <c r="U1874" s="80">
        <f>VLOOKUP(D1874,'IBGE 2014'!$A$9:$I$120,3,0)/VLOOKUP(C1874+1,'IBGE 2014'!$A$9:$I$120,3,0)</f>
        <v>0.88257119607286838</v>
      </c>
      <c r="V1874" s="80">
        <f t="shared" si="447"/>
        <v>69907.855835671086</v>
      </c>
      <c r="W1874" s="80">
        <f t="shared" si="448"/>
        <v>44892.619200000001</v>
      </c>
      <c r="X1874" s="80">
        <f t="shared" si="449"/>
        <v>25015.236635671085</v>
      </c>
      <c r="Y1874" s="120"/>
    </row>
    <row r="1875" spans="1:25">
      <c r="A1875" s="77">
        <v>1863</v>
      </c>
      <c r="B1875" s="79">
        <v>1</v>
      </c>
      <c r="C1875" s="78">
        <v>38</v>
      </c>
      <c r="D1875" s="78">
        <f t="shared" si="435"/>
        <v>60</v>
      </c>
      <c r="E1875" s="79">
        <f t="shared" si="436"/>
        <v>65</v>
      </c>
      <c r="F1875" s="79">
        <v>15</v>
      </c>
      <c r="G1875" s="79">
        <f t="shared" si="437"/>
        <v>20</v>
      </c>
      <c r="H1875" s="79">
        <f t="shared" si="438"/>
        <v>22</v>
      </c>
      <c r="I1875" s="80">
        <v>1338.48</v>
      </c>
      <c r="J1875" s="80">
        <f>'Fator aplicado no salr'!$I$33*I1875</f>
        <v>1183.248453007521</v>
      </c>
      <c r="K1875" s="79">
        <f t="shared" si="439"/>
        <v>22</v>
      </c>
      <c r="L1875" s="92">
        <f t="shared" si="440"/>
        <v>0.27750509690822689</v>
      </c>
      <c r="M1875" s="79">
        <f t="shared" si="441"/>
        <v>60</v>
      </c>
      <c r="N1875" s="79">
        <f>VLOOKUP(D1875,'IBGE 2014'!$A$9:$I$120,3,0)/VLOOKUP(C1875,'IBGE 2014'!$A$9:$I$120,3,0)</f>
        <v>0.88728540130642519</v>
      </c>
      <c r="O1875" s="79">
        <f>VLOOKUP(D1875,'IBGE 2014'!$A$9:$I$120,6,0)</f>
        <v>11.482229001501651</v>
      </c>
      <c r="P1875" s="80">
        <f t="shared" si="442"/>
        <v>43489.03810925733</v>
      </c>
      <c r="Q1875" s="80">
        <f t="shared" si="443"/>
        <v>82303.13519999999</v>
      </c>
      <c r="R1875" s="80">
        <f t="shared" si="444"/>
        <v>-38814.09709074266</v>
      </c>
      <c r="S1875" s="80">
        <f t="shared" si="445"/>
        <v>21</v>
      </c>
      <c r="T1875" s="80">
        <f t="shared" si="446"/>
        <v>0.29415540272272056</v>
      </c>
      <c r="U1875" s="80">
        <f>VLOOKUP(D1875,'IBGE 2014'!$A$9:$I$120,3,0)/VLOOKUP(C1875+1,'IBGE 2014'!$A$9:$I$120,3,0)</f>
        <v>0.88939133636457135</v>
      </c>
      <c r="V1875" s="80">
        <f t="shared" si="447"/>
        <v>46207.792987585795</v>
      </c>
      <c r="W1875" s="80">
        <f t="shared" si="448"/>
        <v>78562.083599999998</v>
      </c>
      <c r="X1875" s="80">
        <f t="shared" si="449"/>
        <v>-32354.290612414203</v>
      </c>
      <c r="Y1875" s="120"/>
    </row>
    <row r="1876" spans="1:25">
      <c r="A1876" s="77">
        <v>1864</v>
      </c>
      <c r="B1876" s="79">
        <v>1</v>
      </c>
      <c r="C1876" s="78">
        <v>42</v>
      </c>
      <c r="D1876" s="78">
        <f t="shared" si="435"/>
        <v>60</v>
      </c>
      <c r="E1876" s="79">
        <f t="shared" si="436"/>
        <v>65</v>
      </c>
      <c r="F1876" s="79">
        <v>19</v>
      </c>
      <c r="G1876" s="79">
        <f t="shared" si="437"/>
        <v>16</v>
      </c>
      <c r="H1876" s="79">
        <f t="shared" si="438"/>
        <v>18</v>
      </c>
      <c r="I1876" s="80">
        <v>1460.16</v>
      </c>
      <c r="J1876" s="80">
        <f>'Fator aplicado no salr'!$I$33*I1876</f>
        <v>1290.8164941900229</v>
      </c>
      <c r="K1876" s="79">
        <f t="shared" si="439"/>
        <v>18</v>
      </c>
      <c r="L1876" s="92">
        <f t="shared" si="440"/>
        <v>0.35034379112920383</v>
      </c>
      <c r="M1876" s="79">
        <f t="shared" si="441"/>
        <v>60</v>
      </c>
      <c r="N1876" s="79">
        <f>VLOOKUP(D1876,'IBGE 2014'!$A$9:$I$120,3,0)/VLOOKUP(C1876,'IBGE 2014'!$A$9:$I$120,3,0)</f>
        <v>0.89652605914239569</v>
      </c>
      <c r="O1876" s="79">
        <f>VLOOKUP(D1876,'IBGE 2014'!$A$9:$I$120,6,0)</f>
        <v>11.482229001501651</v>
      </c>
      <c r="P1876" s="80">
        <f t="shared" si="442"/>
        <v>60518.95294740353</v>
      </c>
      <c r="Q1876" s="80">
        <f t="shared" si="443"/>
        <v>73460.649600000004</v>
      </c>
      <c r="R1876" s="80">
        <f t="shared" si="444"/>
        <v>-12941.696652596474</v>
      </c>
      <c r="S1876" s="80">
        <f t="shared" si="445"/>
        <v>17</v>
      </c>
      <c r="T1876" s="80">
        <f t="shared" si="446"/>
        <v>0.37136441859695613</v>
      </c>
      <c r="U1876" s="80">
        <f>VLOOKUP(D1876,'IBGE 2014'!$A$9:$I$120,3,0)/VLOOKUP(C1876+1,'IBGE 2014'!$A$9:$I$120,3,0)</f>
        <v>0.89923937812269428</v>
      </c>
      <c r="V1876" s="80">
        <f t="shared" si="447"/>
        <v>64344.23914573685</v>
      </c>
      <c r="W1876" s="80">
        <f t="shared" si="448"/>
        <v>69379.502400000012</v>
      </c>
      <c r="X1876" s="80">
        <f t="shared" si="449"/>
        <v>-5035.2632542631618</v>
      </c>
      <c r="Y1876" s="120"/>
    </row>
    <row r="1877" spans="1:25">
      <c r="A1877" s="77">
        <v>1865</v>
      </c>
      <c r="B1877" s="79">
        <v>1</v>
      </c>
      <c r="C1877" s="78">
        <v>53</v>
      </c>
      <c r="D1877" s="78">
        <f t="shared" si="435"/>
        <v>65</v>
      </c>
      <c r="E1877" s="79">
        <f t="shared" si="436"/>
        <v>65</v>
      </c>
      <c r="F1877" s="79">
        <v>20</v>
      </c>
      <c r="G1877" s="79">
        <f t="shared" si="437"/>
        <v>15</v>
      </c>
      <c r="H1877" s="79">
        <f t="shared" si="438"/>
        <v>12</v>
      </c>
      <c r="I1877" s="80">
        <v>1216.8</v>
      </c>
      <c r="J1877" s="80">
        <f>'Fator aplicado no salr'!$I$33*I1877</f>
        <v>1075.6804118250191</v>
      </c>
      <c r="K1877" s="79">
        <f t="shared" si="439"/>
        <v>12</v>
      </c>
      <c r="L1877" s="92">
        <f t="shared" si="440"/>
        <v>0.49696936357700011</v>
      </c>
      <c r="M1877" s="79">
        <f t="shared" si="441"/>
        <v>65</v>
      </c>
      <c r="N1877" s="79">
        <f>VLOOKUP(D1877,'IBGE 2014'!$A$9:$I$120,3,0)/VLOOKUP(C1877,'IBGE 2014'!$A$9:$I$120,3,0)</f>
        <v>0.88257119607286838</v>
      </c>
      <c r="O1877" s="79">
        <f>VLOOKUP(D1877,'IBGE 2014'!$A$9:$I$120,6,0)</f>
        <v>10.361611814973374</v>
      </c>
      <c r="P1877" s="80">
        <f t="shared" si="442"/>
        <v>63552.596214246441</v>
      </c>
      <c r="Q1877" s="80">
        <f t="shared" si="443"/>
        <v>40811.471999999994</v>
      </c>
      <c r="R1877" s="80">
        <f t="shared" si="444"/>
        <v>22741.124214246447</v>
      </c>
      <c r="S1877" s="80">
        <f t="shared" si="445"/>
        <v>11</v>
      </c>
      <c r="T1877" s="80">
        <f t="shared" si="446"/>
        <v>0.52678752539162021</v>
      </c>
      <c r="U1877" s="80">
        <f>VLOOKUP(D1877,'IBGE 2014'!$A$9:$I$120,3,0)/VLOOKUP(C1877+1,'IBGE 2014'!$A$9:$I$120,3,0)</f>
        <v>0.88860681635273953</v>
      </c>
      <c r="V1877" s="80">
        <f t="shared" si="447"/>
        <v>67826.444677584805</v>
      </c>
      <c r="W1877" s="80">
        <f t="shared" si="448"/>
        <v>37410.515999999996</v>
      </c>
      <c r="X1877" s="80">
        <f t="shared" si="449"/>
        <v>30415.928677584809</v>
      </c>
      <c r="Y1877" s="120"/>
    </row>
    <row r="1878" spans="1:25">
      <c r="A1878" s="77">
        <v>1866</v>
      </c>
      <c r="B1878" s="79">
        <v>2</v>
      </c>
      <c r="C1878" s="78">
        <v>46</v>
      </c>
      <c r="D1878" s="78">
        <f t="shared" si="435"/>
        <v>60</v>
      </c>
      <c r="E1878" s="79">
        <f t="shared" si="436"/>
        <v>60</v>
      </c>
      <c r="F1878" s="79">
        <v>15</v>
      </c>
      <c r="G1878" s="79">
        <f t="shared" si="437"/>
        <v>15</v>
      </c>
      <c r="H1878" s="79">
        <f t="shared" si="438"/>
        <v>14</v>
      </c>
      <c r="I1878" s="80">
        <v>1338.48</v>
      </c>
      <c r="J1878" s="80">
        <f>'Fator aplicado no salr'!$I$33*I1878</f>
        <v>1183.248453007521</v>
      </c>
      <c r="K1878" s="79">
        <f t="shared" si="439"/>
        <v>14</v>
      </c>
      <c r="L1878" s="92">
        <f t="shared" si="440"/>
        <v>0.44230096437967248</v>
      </c>
      <c r="M1878" s="79">
        <f t="shared" si="441"/>
        <v>60</v>
      </c>
      <c r="N1878" s="79">
        <f>VLOOKUP(D1878,'IBGE 2014'!$A$9:$I$120,3,0)/VLOOKUP(C1878,'IBGE 2014'!$A$9:$I$120,3,0)</f>
        <v>0.90874809831371328</v>
      </c>
      <c r="O1878" s="79">
        <f>VLOOKUP(D1878,'IBGE 2014'!$A$9:$I$120,6,0)</f>
        <v>11.482229001501651</v>
      </c>
      <c r="P1878" s="80">
        <f t="shared" si="442"/>
        <v>70991.589997160321</v>
      </c>
      <c r="Q1878" s="80">
        <f t="shared" si="443"/>
        <v>52374.722399999999</v>
      </c>
      <c r="R1878" s="80">
        <f t="shared" si="444"/>
        <v>18616.867597160322</v>
      </c>
      <c r="S1878" s="80">
        <f t="shared" si="445"/>
        <v>13</v>
      </c>
      <c r="T1878" s="80">
        <f t="shared" si="446"/>
        <v>0.46883902224245294</v>
      </c>
      <c r="U1878" s="80">
        <f>VLOOKUP(D1878,'IBGE 2014'!$A$9:$I$120,3,0)/VLOOKUP(C1878+1,'IBGE 2014'!$A$9:$I$120,3,0)</f>
        <v>0.91245504841360547</v>
      </c>
      <c r="V1878" s="80">
        <f t="shared" si="447"/>
        <v>75558.04837060938</v>
      </c>
      <c r="W1878" s="80">
        <f t="shared" si="448"/>
        <v>48633.6708</v>
      </c>
      <c r="X1878" s="80">
        <f t="shared" si="449"/>
        <v>26924.37757060938</v>
      </c>
      <c r="Y1878" s="120"/>
    </row>
    <row r="1879" spans="1:25">
      <c r="A1879" s="77">
        <v>1867</v>
      </c>
      <c r="B1879" s="79">
        <v>1</v>
      </c>
      <c r="C1879" s="78">
        <v>42</v>
      </c>
      <c r="D1879" s="78">
        <f t="shared" si="435"/>
        <v>60</v>
      </c>
      <c r="E1879" s="79">
        <f t="shared" si="436"/>
        <v>65</v>
      </c>
      <c r="F1879" s="79">
        <v>18</v>
      </c>
      <c r="G1879" s="79">
        <f t="shared" si="437"/>
        <v>17</v>
      </c>
      <c r="H1879" s="79">
        <f t="shared" si="438"/>
        <v>18</v>
      </c>
      <c r="I1879" s="80">
        <v>1338.48</v>
      </c>
      <c r="J1879" s="80">
        <f>'Fator aplicado no salr'!$I$33*I1879</f>
        <v>1183.248453007521</v>
      </c>
      <c r="K1879" s="79">
        <f t="shared" si="439"/>
        <v>18</v>
      </c>
      <c r="L1879" s="92">
        <f t="shared" si="440"/>
        <v>0.35034379112920383</v>
      </c>
      <c r="M1879" s="79">
        <f t="shared" si="441"/>
        <v>60</v>
      </c>
      <c r="N1879" s="79">
        <f>VLOOKUP(D1879,'IBGE 2014'!$A$9:$I$120,3,0)/VLOOKUP(C1879,'IBGE 2014'!$A$9:$I$120,3,0)</f>
        <v>0.89652605914239569</v>
      </c>
      <c r="O1879" s="79">
        <f>VLOOKUP(D1879,'IBGE 2014'!$A$9:$I$120,6,0)</f>
        <v>11.482229001501651</v>
      </c>
      <c r="P1879" s="80">
        <f t="shared" si="442"/>
        <v>55475.706868453235</v>
      </c>
      <c r="Q1879" s="80">
        <f t="shared" si="443"/>
        <v>67338.928799999994</v>
      </c>
      <c r="R1879" s="80">
        <f t="shared" si="444"/>
        <v>-11863.221931546759</v>
      </c>
      <c r="S1879" s="80">
        <f t="shared" si="445"/>
        <v>17</v>
      </c>
      <c r="T1879" s="80">
        <f t="shared" si="446"/>
        <v>0.37136441859695613</v>
      </c>
      <c r="U1879" s="80">
        <f>VLOOKUP(D1879,'IBGE 2014'!$A$9:$I$120,3,0)/VLOOKUP(C1879+1,'IBGE 2014'!$A$9:$I$120,3,0)</f>
        <v>0.89923937812269428</v>
      </c>
      <c r="V1879" s="80">
        <f t="shared" si="447"/>
        <v>58982.219216925456</v>
      </c>
      <c r="W1879" s="80">
        <f t="shared" si="448"/>
        <v>63597.877199999995</v>
      </c>
      <c r="X1879" s="80">
        <f t="shared" si="449"/>
        <v>-4615.6579830745395</v>
      </c>
      <c r="Y1879" s="120"/>
    </row>
    <row r="1880" spans="1:25">
      <c r="A1880" s="77">
        <v>1868</v>
      </c>
      <c r="B1880" s="79">
        <v>1</v>
      </c>
      <c r="C1880" s="78">
        <v>37</v>
      </c>
      <c r="D1880" s="78">
        <f t="shared" si="435"/>
        <v>60</v>
      </c>
      <c r="E1880" s="79">
        <f t="shared" si="436"/>
        <v>65</v>
      </c>
      <c r="F1880" s="79">
        <v>15</v>
      </c>
      <c r="G1880" s="79">
        <f t="shared" si="437"/>
        <v>20</v>
      </c>
      <c r="H1880" s="79">
        <f t="shared" si="438"/>
        <v>23</v>
      </c>
      <c r="I1880" s="80">
        <v>1338.48</v>
      </c>
      <c r="J1880" s="80">
        <f>'Fator aplicado no salr'!$I$33*I1880</f>
        <v>1183.248453007521</v>
      </c>
      <c r="K1880" s="79">
        <f t="shared" si="439"/>
        <v>23</v>
      </c>
      <c r="L1880" s="92">
        <f t="shared" si="440"/>
        <v>0.26179726123417624</v>
      </c>
      <c r="M1880" s="79">
        <f t="shared" si="441"/>
        <v>60</v>
      </c>
      <c r="N1880" s="79">
        <f>VLOOKUP(D1880,'IBGE 2014'!$A$9:$I$120,3,0)/VLOOKUP(C1880,'IBGE 2014'!$A$9:$I$120,3,0)</f>
        <v>0.88528843686496339</v>
      </c>
      <c r="O1880" s="79">
        <f>VLOOKUP(D1880,'IBGE 2014'!$A$9:$I$120,6,0)</f>
        <v>11.482229001501651</v>
      </c>
      <c r="P1880" s="80">
        <f t="shared" si="442"/>
        <v>40935.05634301847</v>
      </c>
      <c r="Q1880" s="80">
        <f t="shared" si="443"/>
        <v>86044.186799999996</v>
      </c>
      <c r="R1880" s="80">
        <f t="shared" si="444"/>
        <v>-45109.130456981526</v>
      </c>
      <c r="S1880" s="80">
        <f t="shared" si="445"/>
        <v>22</v>
      </c>
      <c r="T1880" s="80">
        <f t="shared" si="446"/>
        <v>0.27750509690822689</v>
      </c>
      <c r="U1880" s="80">
        <f>VLOOKUP(D1880,'IBGE 2014'!$A$9:$I$120,3,0)/VLOOKUP(C1880+1,'IBGE 2014'!$A$9:$I$120,3,0)</f>
        <v>0.88728540130642519</v>
      </c>
      <c r="V1880" s="80">
        <f t="shared" si="447"/>
        <v>43489.03810925733</v>
      </c>
      <c r="W1880" s="80">
        <f t="shared" si="448"/>
        <v>82303.13519999999</v>
      </c>
      <c r="X1880" s="80">
        <f t="shared" si="449"/>
        <v>-38814.09709074266</v>
      </c>
      <c r="Y1880" s="120"/>
    </row>
    <row r="1881" spans="1:25">
      <c r="A1881" s="77">
        <v>1869</v>
      </c>
      <c r="B1881" s="79">
        <v>1</v>
      </c>
      <c r="C1881" s="78">
        <v>38</v>
      </c>
      <c r="D1881" s="78">
        <f t="shared" si="435"/>
        <v>60</v>
      </c>
      <c r="E1881" s="79">
        <f t="shared" si="436"/>
        <v>65</v>
      </c>
      <c r="F1881" s="79">
        <v>19</v>
      </c>
      <c r="G1881" s="79">
        <f t="shared" si="437"/>
        <v>16</v>
      </c>
      <c r="H1881" s="79">
        <f t="shared" si="438"/>
        <v>22</v>
      </c>
      <c r="I1881" s="80">
        <v>1338.48</v>
      </c>
      <c r="J1881" s="80">
        <f>'Fator aplicado no salr'!$I$33*I1881</f>
        <v>1183.248453007521</v>
      </c>
      <c r="K1881" s="79">
        <f t="shared" si="439"/>
        <v>22</v>
      </c>
      <c r="L1881" s="92">
        <f t="shared" si="440"/>
        <v>0.27750509690822689</v>
      </c>
      <c r="M1881" s="79">
        <f t="shared" si="441"/>
        <v>60</v>
      </c>
      <c r="N1881" s="79">
        <f>VLOOKUP(D1881,'IBGE 2014'!$A$9:$I$120,3,0)/VLOOKUP(C1881,'IBGE 2014'!$A$9:$I$120,3,0)</f>
        <v>0.88728540130642519</v>
      </c>
      <c r="O1881" s="79">
        <f>VLOOKUP(D1881,'IBGE 2014'!$A$9:$I$120,6,0)</f>
        <v>11.482229001501651</v>
      </c>
      <c r="P1881" s="80">
        <f t="shared" si="442"/>
        <v>43489.03810925733</v>
      </c>
      <c r="Q1881" s="80">
        <f t="shared" si="443"/>
        <v>82303.13519999999</v>
      </c>
      <c r="R1881" s="80">
        <f t="shared" si="444"/>
        <v>-38814.09709074266</v>
      </c>
      <c r="S1881" s="80">
        <f t="shared" si="445"/>
        <v>21</v>
      </c>
      <c r="T1881" s="80">
        <f t="shared" si="446"/>
        <v>0.29415540272272056</v>
      </c>
      <c r="U1881" s="80">
        <f>VLOOKUP(D1881,'IBGE 2014'!$A$9:$I$120,3,0)/VLOOKUP(C1881+1,'IBGE 2014'!$A$9:$I$120,3,0)</f>
        <v>0.88939133636457135</v>
      </c>
      <c r="V1881" s="80">
        <f t="shared" si="447"/>
        <v>46207.792987585795</v>
      </c>
      <c r="W1881" s="80">
        <f t="shared" si="448"/>
        <v>78562.083599999998</v>
      </c>
      <c r="X1881" s="80">
        <f t="shared" si="449"/>
        <v>-32354.290612414203</v>
      </c>
      <c r="Y1881" s="120"/>
    </row>
    <row r="1882" spans="1:25">
      <c r="A1882" s="77">
        <v>1870</v>
      </c>
      <c r="B1882" s="79">
        <v>1</v>
      </c>
      <c r="C1882" s="78">
        <v>38</v>
      </c>
      <c r="D1882" s="78">
        <f t="shared" si="435"/>
        <v>60</v>
      </c>
      <c r="E1882" s="79">
        <f t="shared" si="436"/>
        <v>65</v>
      </c>
      <c r="F1882" s="79">
        <v>20</v>
      </c>
      <c r="G1882" s="79">
        <f t="shared" si="437"/>
        <v>15</v>
      </c>
      <c r="H1882" s="79">
        <f t="shared" si="438"/>
        <v>22</v>
      </c>
      <c r="I1882" s="80">
        <v>1338.48</v>
      </c>
      <c r="J1882" s="80">
        <f>'Fator aplicado no salr'!$I$33*I1882</f>
        <v>1183.248453007521</v>
      </c>
      <c r="K1882" s="79">
        <f t="shared" si="439"/>
        <v>22</v>
      </c>
      <c r="L1882" s="92">
        <f t="shared" si="440"/>
        <v>0.27750509690822689</v>
      </c>
      <c r="M1882" s="79">
        <f t="shared" si="441"/>
        <v>60</v>
      </c>
      <c r="N1882" s="79">
        <f>VLOOKUP(D1882,'IBGE 2014'!$A$9:$I$120,3,0)/VLOOKUP(C1882,'IBGE 2014'!$A$9:$I$120,3,0)</f>
        <v>0.88728540130642519</v>
      </c>
      <c r="O1882" s="79">
        <f>VLOOKUP(D1882,'IBGE 2014'!$A$9:$I$120,6,0)</f>
        <v>11.482229001501651</v>
      </c>
      <c r="P1882" s="80">
        <f t="shared" si="442"/>
        <v>43489.03810925733</v>
      </c>
      <c r="Q1882" s="80">
        <f t="shared" si="443"/>
        <v>82303.13519999999</v>
      </c>
      <c r="R1882" s="80">
        <f t="shared" si="444"/>
        <v>-38814.09709074266</v>
      </c>
      <c r="S1882" s="80">
        <f t="shared" si="445"/>
        <v>21</v>
      </c>
      <c r="T1882" s="80">
        <f t="shared" si="446"/>
        <v>0.29415540272272056</v>
      </c>
      <c r="U1882" s="80">
        <f>VLOOKUP(D1882,'IBGE 2014'!$A$9:$I$120,3,0)/VLOOKUP(C1882+1,'IBGE 2014'!$A$9:$I$120,3,0)</f>
        <v>0.88939133636457135</v>
      </c>
      <c r="V1882" s="80">
        <f t="shared" si="447"/>
        <v>46207.792987585795</v>
      </c>
      <c r="W1882" s="80">
        <f t="shared" si="448"/>
        <v>78562.083599999998</v>
      </c>
      <c r="X1882" s="80">
        <f t="shared" si="449"/>
        <v>-32354.290612414203</v>
      </c>
      <c r="Y1882" s="120"/>
    </row>
    <row r="1883" spans="1:25">
      <c r="A1883" s="77">
        <v>1871</v>
      </c>
      <c r="B1883" s="79">
        <v>1</v>
      </c>
      <c r="C1883" s="78">
        <v>69</v>
      </c>
      <c r="D1883" s="78">
        <f t="shared" si="435"/>
        <v>70</v>
      </c>
      <c r="E1883" s="79">
        <f t="shared" si="436"/>
        <v>65</v>
      </c>
      <c r="F1883" s="79">
        <v>25</v>
      </c>
      <c r="G1883" s="79">
        <f t="shared" si="437"/>
        <v>10</v>
      </c>
      <c r="H1883" s="79">
        <f t="shared" si="438"/>
        <v>1</v>
      </c>
      <c r="I1883" s="80">
        <v>1216.8</v>
      </c>
      <c r="J1883" s="80">
        <f>'Fator aplicado no salr'!$I$33*I1883</f>
        <v>1075.6804118250191</v>
      </c>
      <c r="K1883" s="79">
        <f t="shared" si="439"/>
        <v>1</v>
      </c>
      <c r="L1883" s="92">
        <f t="shared" si="440"/>
        <v>0.94339622641509424</v>
      </c>
      <c r="M1883" s="79">
        <f t="shared" si="441"/>
        <v>70</v>
      </c>
      <c r="N1883" s="79">
        <f>VLOOKUP(D1883,'IBGE 2014'!$A$9:$I$120,3,0)/VLOOKUP(C1883,'IBGE 2014'!$A$9:$I$120,3,0)</f>
        <v>0.97724218358332426</v>
      </c>
      <c r="O1883" s="79">
        <f>VLOOKUP(D1883,'IBGE 2014'!$A$9:$I$120,6,0)</f>
        <v>9.1340168195096396</v>
      </c>
      <c r="P1883" s="80">
        <f t="shared" si="442"/>
        <v>117756.46494547722</v>
      </c>
      <c r="Q1883" s="80">
        <f t="shared" si="443"/>
        <v>3400.9559999999997</v>
      </c>
      <c r="R1883" s="80">
        <f t="shared" si="444"/>
        <v>114355.50894547721</v>
      </c>
      <c r="S1883" s="80">
        <f t="shared" si="445"/>
        <v>0</v>
      </c>
      <c r="T1883" s="80">
        <f t="shared" si="446"/>
        <v>1</v>
      </c>
      <c r="U1883" s="80">
        <f>VLOOKUP(D1883,'IBGE 2014'!$A$9:$I$120,3,0)/VLOOKUP(C1883+1,'IBGE 2014'!$A$9:$I$120,3,0)</f>
        <v>1</v>
      </c>
      <c r="V1883" s="80">
        <f t="shared" si="447"/>
        <v>127728.67866234815</v>
      </c>
      <c r="W1883" s="80">
        <f t="shared" si="448"/>
        <v>0</v>
      </c>
      <c r="X1883" s="80">
        <f t="shared" si="449"/>
        <v>127728.67866234815</v>
      </c>
      <c r="Y1883" s="120"/>
    </row>
    <row r="1884" spans="1:25">
      <c r="A1884" s="77">
        <v>1872</v>
      </c>
      <c r="B1884" s="79">
        <v>1</v>
      </c>
      <c r="C1884" s="78">
        <v>43</v>
      </c>
      <c r="D1884" s="78">
        <f t="shared" si="435"/>
        <v>60</v>
      </c>
      <c r="E1884" s="79">
        <f t="shared" si="436"/>
        <v>65</v>
      </c>
      <c r="F1884" s="79">
        <v>20</v>
      </c>
      <c r="G1884" s="79">
        <f t="shared" si="437"/>
        <v>15</v>
      </c>
      <c r="H1884" s="79">
        <f t="shared" si="438"/>
        <v>17</v>
      </c>
      <c r="I1884" s="80">
        <v>1338.48</v>
      </c>
      <c r="J1884" s="80">
        <f>'Fator aplicado no salr'!$I$33*I1884</f>
        <v>1183.248453007521</v>
      </c>
      <c r="K1884" s="79">
        <f t="shared" si="439"/>
        <v>17</v>
      </c>
      <c r="L1884" s="92">
        <f t="shared" si="440"/>
        <v>0.37136441859695613</v>
      </c>
      <c r="M1884" s="79">
        <f t="shared" si="441"/>
        <v>60</v>
      </c>
      <c r="N1884" s="79">
        <f>VLOOKUP(D1884,'IBGE 2014'!$A$9:$I$120,3,0)/VLOOKUP(C1884,'IBGE 2014'!$A$9:$I$120,3,0)</f>
        <v>0.89923937812269428</v>
      </c>
      <c r="O1884" s="79">
        <f>VLOOKUP(D1884,'IBGE 2014'!$A$9:$I$120,6,0)</f>
        <v>11.482229001501651</v>
      </c>
      <c r="P1884" s="80">
        <f t="shared" si="442"/>
        <v>58982.219216925456</v>
      </c>
      <c r="Q1884" s="80">
        <f t="shared" si="443"/>
        <v>63597.877199999995</v>
      </c>
      <c r="R1884" s="80">
        <f t="shared" si="444"/>
        <v>-4615.6579830745395</v>
      </c>
      <c r="S1884" s="80">
        <f t="shared" si="445"/>
        <v>16</v>
      </c>
      <c r="T1884" s="80">
        <f t="shared" si="446"/>
        <v>0.39364628371277355</v>
      </c>
      <c r="U1884" s="80">
        <f>VLOOKUP(D1884,'IBGE 2014'!$A$9:$I$120,3,0)/VLOOKUP(C1884+1,'IBGE 2014'!$A$9:$I$120,3,0)</f>
        <v>0.90216333477159161</v>
      </c>
      <c r="V1884" s="80">
        <f t="shared" si="447"/>
        <v>62724.445445863064</v>
      </c>
      <c r="W1884" s="80">
        <f t="shared" si="448"/>
        <v>59856.825599999996</v>
      </c>
      <c r="X1884" s="80">
        <f t="shared" si="449"/>
        <v>2867.6198458630679</v>
      </c>
      <c r="Y1884" s="120"/>
    </row>
    <row r="1885" spans="1:25">
      <c r="A1885" s="77">
        <v>1873</v>
      </c>
      <c r="B1885" s="79">
        <v>1</v>
      </c>
      <c r="C1885" s="78">
        <v>44</v>
      </c>
      <c r="D1885" s="78">
        <f t="shared" si="435"/>
        <v>64</v>
      </c>
      <c r="E1885" s="79">
        <f t="shared" si="436"/>
        <v>65</v>
      </c>
      <c r="F1885" s="79">
        <v>15</v>
      </c>
      <c r="G1885" s="79">
        <f t="shared" si="437"/>
        <v>20</v>
      </c>
      <c r="H1885" s="79">
        <f t="shared" si="438"/>
        <v>20</v>
      </c>
      <c r="I1885" s="80">
        <v>1338.48</v>
      </c>
      <c r="J1885" s="80">
        <f>'Fator aplicado no salr'!$I$33*I1885</f>
        <v>1183.248453007521</v>
      </c>
      <c r="K1885" s="79">
        <f t="shared" si="439"/>
        <v>20</v>
      </c>
      <c r="L1885" s="92">
        <f t="shared" si="440"/>
        <v>0.31180472688608379</v>
      </c>
      <c r="M1885" s="79">
        <f t="shared" si="441"/>
        <v>64</v>
      </c>
      <c r="N1885" s="79">
        <f>VLOOKUP(D1885,'IBGE 2014'!$A$9:$I$120,3,0)/VLOOKUP(C1885,'IBGE 2014'!$A$9:$I$120,3,0)</f>
        <v>0.85810126438644807</v>
      </c>
      <c r="O1885" s="79">
        <f>VLOOKUP(D1885,'IBGE 2014'!$A$9:$I$120,6,0)</f>
        <v>10.595687644814832</v>
      </c>
      <c r="P1885" s="80">
        <f t="shared" si="442"/>
        <v>43608.352672263536</v>
      </c>
      <c r="Q1885" s="80">
        <f t="shared" si="443"/>
        <v>74821.031999999992</v>
      </c>
      <c r="R1885" s="80">
        <f t="shared" si="444"/>
        <v>-31212.679327736456</v>
      </c>
      <c r="S1885" s="80">
        <f t="shared" si="445"/>
        <v>19</v>
      </c>
      <c r="T1885" s="80">
        <f t="shared" si="446"/>
        <v>0.33051301049924886</v>
      </c>
      <c r="U1885" s="80">
        <f>VLOOKUP(D1885,'IBGE 2014'!$A$9:$I$120,3,0)/VLOOKUP(C1885+1,'IBGE 2014'!$A$9:$I$120,3,0)</f>
        <v>0.86110835687979348</v>
      </c>
      <c r="V1885" s="80">
        <f t="shared" si="447"/>
        <v>46386.84218611307</v>
      </c>
      <c r="W1885" s="80">
        <f t="shared" si="448"/>
        <v>71079.9804</v>
      </c>
      <c r="X1885" s="80">
        <f t="shared" si="449"/>
        <v>-24693.13821388693</v>
      </c>
      <c r="Y1885" s="120"/>
    </row>
    <row r="1886" spans="1:25">
      <c r="A1886" s="77">
        <v>1874</v>
      </c>
      <c r="B1886" s="79">
        <v>1</v>
      </c>
      <c r="C1886" s="78">
        <v>37</v>
      </c>
      <c r="D1886" s="78">
        <f t="shared" si="435"/>
        <v>60</v>
      </c>
      <c r="E1886" s="79">
        <f t="shared" si="436"/>
        <v>65</v>
      </c>
      <c r="F1886" s="79">
        <v>15</v>
      </c>
      <c r="G1886" s="79">
        <f t="shared" si="437"/>
        <v>20</v>
      </c>
      <c r="H1886" s="79">
        <f t="shared" si="438"/>
        <v>23</v>
      </c>
      <c r="I1886" s="80">
        <v>1338.48</v>
      </c>
      <c r="J1886" s="80">
        <f>'Fator aplicado no salr'!$I$33*I1886</f>
        <v>1183.248453007521</v>
      </c>
      <c r="K1886" s="79">
        <f t="shared" si="439"/>
        <v>23</v>
      </c>
      <c r="L1886" s="92">
        <f t="shared" si="440"/>
        <v>0.26179726123417624</v>
      </c>
      <c r="M1886" s="79">
        <f t="shared" si="441"/>
        <v>60</v>
      </c>
      <c r="N1886" s="79">
        <f>VLOOKUP(D1886,'IBGE 2014'!$A$9:$I$120,3,0)/VLOOKUP(C1886,'IBGE 2014'!$A$9:$I$120,3,0)</f>
        <v>0.88528843686496339</v>
      </c>
      <c r="O1886" s="79">
        <f>VLOOKUP(D1886,'IBGE 2014'!$A$9:$I$120,6,0)</f>
        <v>11.482229001501651</v>
      </c>
      <c r="P1886" s="80">
        <f t="shared" si="442"/>
        <v>40935.05634301847</v>
      </c>
      <c r="Q1886" s="80">
        <f t="shared" si="443"/>
        <v>86044.186799999996</v>
      </c>
      <c r="R1886" s="80">
        <f t="shared" si="444"/>
        <v>-45109.130456981526</v>
      </c>
      <c r="S1886" s="80">
        <f t="shared" si="445"/>
        <v>22</v>
      </c>
      <c r="T1886" s="80">
        <f t="shared" si="446"/>
        <v>0.27750509690822689</v>
      </c>
      <c r="U1886" s="80">
        <f>VLOOKUP(D1886,'IBGE 2014'!$A$9:$I$120,3,0)/VLOOKUP(C1886+1,'IBGE 2014'!$A$9:$I$120,3,0)</f>
        <v>0.88728540130642519</v>
      </c>
      <c r="V1886" s="80">
        <f t="shared" si="447"/>
        <v>43489.03810925733</v>
      </c>
      <c r="W1886" s="80">
        <f t="shared" si="448"/>
        <v>82303.13519999999</v>
      </c>
      <c r="X1886" s="80">
        <f t="shared" si="449"/>
        <v>-38814.09709074266</v>
      </c>
      <c r="Y1886" s="120"/>
    </row>
    <row r="1887" spans="1:25">
      <c r="A1887" s="77">
        <v>1875</v>
      </c>
      <c r="B1887" s="79">
        <v>1</v>
      </c>
      <c r="C1887" s="78">
        <v>58</v>
      </c>
      <c r="D1887" s="78">
        <f t="shared" si="435"/>
        <v>70</v>
      </c>
      <c r="E1887" s="79">
        <f t="shared" si="436"/>
        <v>65</v>
      </c>
      <c r="F1887" s="79">
        <v>20</v>
      </c>
      <c r="G1887" s="79">
        <f t="shared" si="437"/>
        <v>15</v>
      </c>
      <c r="H1887" s="79">
        <f t="shared" si="438"/>
        <v>12</v>
      </c>
      <c r="I1887" s="80">
        <v>1338.48</v>
      </c>
      <c r="J1887" s="80">
        <f>'Fator aplicado no salr'!$I$33*I1887</f>
        <v>1183.248453007521</v>
      </c>
      <c r="K1887" s="79">
        <f t="shared" si="439"/>
        <v>12</v>
      </c>
      <c r="L1887" s="92">
        <f t="shared" si="440"/>
        <v>0.49696936357700011</v>
      </c>
      <c r="M1887" s="79">
        <f t="shared" si="441"/>
        <v>70</v>
      </c>
      <c r="N1887" s="79">
        <f>VLOOKUP(D1887,'IBGE 2014'!$A$9:$I$120,3,0)/VLOOKUP(C1887,'IBGE 2014'!$A$9:$I$120,3,0)</f>
        <v>0.83272330052410848</v>
      </c>
      <c r="O1887" s="79">
        <f>VLOOKUP(D1887,'IBGE 2014'!$A$9:$I$120,6,0)</f>
        <v>9.1340168195096396</v>
      </c>
      <c r="P1887" s="80">
        <f t="shared" si="442"/>
        <v>58144.874614204637</v>
      </c>
      <c r="Q1887" s="80">
        <f t="shared" si="443"/>
        <v>44892.619200000001</v>
      </c>
      <c r="R1887" s="80">
        <f t="shared" si="444"/>
        <v>13252.255414204636</v>
      </c>
      <c r="S1887" s="80">
        <f t="shared" si="445"/>
        <v>11</v>
      </c>
      <c r="T1887" s="80">
        <f t="shared" si="446"/>
        <v>0.52678752539162021</v>
      </c>
      <c r="U1887" s="80">
        <f>VLOOKUP(D1887,'IBGE 2014'!$A$9:$I$120,3,0)/VLOOKUP(C1887+1,'IBGE 2014'!$A$9:$I$120,3,0)</f>
        <v>0.84086532123529178</v>
      </c>
      <c r="V1887" s="80">
        <f t="shared" si="447"/>
        <v>62236.194373665261</v>
      </c>
      <c r="W1887" s="80">
        <f t="shared" si="448"/>
        <v>41151.567599999995</v>
      </c>
      <c r="X1887" s="80">
        <f t="shared" si="449"/>
        <v>21084.626773665266</v>
      </c>
      <c r="Y1887" s="120"/>
    </row>
    <row r="1888" spans="1:25">
      <c r="A1888" s="77">
        <v>1876</v>
      </c>
      <c r="B1888" s="79">
        <v>1</v>
      </c>
      <c r="C1888" s="78">
        <v>48</v>
      </c>
      <c r="D1888" s="78">
        <f t="shared" si="435"/>
        <v>65</v>
      </c>
      <c r="E1888" s="79">
        <f t="shared" si="436"/>
        <v>65</v>
      </c>
      <c r="F1888" s="79">
        <v>15</v>
      </c>
      <c r="G1888" s="79">
        <f t="shared" si="437"/>
        <v>20</v>
      </c>
      <c r="H1888" s="79">
        <f t="shared" si="438"/>
        <v>17</v>
      </c>
      <c r="I1888" s="80">
        <v>1338.48</v>
      </c>
      <c r="J1888" s="80">
        <f>'Fator aplicado no salr'!$I$33*I1888</f>
        <v>1183.248453007521</v>
      </c>
      <c r="K1888" s="79">
        <f t="shared" si="439"/>
        <v>17</v>
      </c>
      <c r="L1888" s="92">
        <f t="shared" si="440"/>
        <v>0.37136441859695613</v>
      </c>
      <c r="M1888" s="79">
        <f t="shared" si="441"/>
        <v>65</v>
      </c>
      <c r="N1888" s="79">
        <f>VLOOKUP(D1888,'IBGE 2014'!$A$9:$I$120,3,0)/VLOOKUP(C1888,'IBGE 2014'!$A$9:$I$120,3,0)</f>
        <v>0.85860131375862425</v>
      </c>
      <c r="O1888" s="79">
        <f>VLOOKUP(D1888,'IBGE 2014'!$A$9:$I$120,6,0)</f>
        <v>10.361611814973374</v>
      </c>
      <c r="P1888" s="80">
        <f t="shared" si="442"/>
        <v>50820.443970836044</v>
      </c>
      <c r="Q1888" s="80">
        <f t="shared" si="443"/>
        <v>63597.877199999995</v>
      </c>
      <c r="R1888" s="80">
        <f t="shared" si="444"/>
        <v>-12777.433229163951</v>
      </c>
      <c r="S1888" s="80">
        <f t="shared" si="445"/>
        <v>16</v>
      </c>
      <c r="T1888" s="80">
        <f t="shared" si="446"/>
        <v>0.39364628371277355</v>
      </c>
      <c r="U1888" s="80">
        <f>VLOOKUP(D1888,'IBGE 2014'!$A$9:$I$120,3,0)/VLOOKUP(C1888+1,'IBGE 2014'!$A$9:$I$120,3,0)</f>
        <v>0.86267016730913937</v>
      </c>
      <c r="V1888" s="80">
        <f t="shared" si="447"/>
        <v>54124.955334383623</v>
      </c>
      <c r="W1888" s="80">
        <f t="shared" si="448"/>
        <v>59856.825599999996</v>
      </c>
      <c r="X1888" s="80">
        <f t="shared" si="449"/>
        <v>-5731.8702656163732</v>
      </c>
      <c r="Y1888" s="120"/>
    </row>
    <row r="1889" spans="1:25">
      <c r="A1889" s="77">
        <v>1877</v>
      </c>
      <c r="B1889" s="79">
        <v>1</v>
      </c>
      <c r="C1889" s="78">
        <v>51</v>
      </c>
      <c r="D1889" s="78">
        <f t="shared" si="435"/>
        <v>65</v>
      </c>
      <c r="E1889" s="79">
        <f t="shared" si="436"/>
        <v>65</v>
      </c>
      <c r="F1889" s="79">
        <v>18</v>
      </c>
      <c r="G1889" s="79">
        <f t="shared" si="437"/>
        <v>17</v>
      </c>
      <c r="H1889" s="79">
        <f t="shared" si="438"/>
        <v>14</v>
      </c>
      <c r="I1889" s="80">
        <v>1338.48</v>
      </c>
      <c r="J1889" s="80">
        <f>'Fator aplicado no salr'!$I$33*I1889</f>
        <v>1183.248453007521</v>
      </c>
      <c r="K1889" s="79">
        <f t="shared" si="439"/>
        <v>14</v>
      </c>
      <c r="L1889" s="92">
        <f t="shared" si="440"/>
        <v>0.44230096437967248</v>
      </c>
      <c r="M1889" s="79">
        <f t="shared" si="441"/>
        <v>65</v>
      </c>
      <c r="N1889" s="79">
        <f>VLOOKUP(D1889,'IBGE 2014'!$A$9:$I$120,3,0)/VLOOKUP(C1889,'IBGE 2014'!$A$9:$I$120,3,0)</f>
        <v>0.87183487462980414</v>
      </c>
      <c r="O1889" s="79">
        <f>VLOOKUP(D1889,'IBGE 2014'!$A$9:$I$120,6,0)</f>
        <v>10.361611814973374</v>
      </c>
      <c r="P1889" s="80">
        <f t="shared" si="442"/>
        <v>61460.875060288869</v>
      </c>
      <c r="Q1889" s="80">
        <f t="shared" si="443"/>
        <v>52374.722399999999</v>
      </c>
      <c r="R1889" s="80">
        <f t="shared" si="444"/>
        <v>9086.1526602888698</v>
      </c>
      <c r="S1889" s="80">
        <f t="shared" si="445"/>
        <v>13</v>
      </c>
      <c r="T1889" s="80">
        <f t="shared" si="446"/>
        <v>0.46883902224245294</v>
      </c>
      <c r="U1889" s="80">
        <f>VLOOKUP(D1889,'IBGE 2014'!$A$9:$I$120,3,0)/VLOOKUP(C1889+1,'IBGE 2014'!$A$9:$I$120,3,0)</f>
        <v>0.87699127583219805</v>
      </c>
      <c r="V1889" s="80">
        <f t="shared" si="447"/>
        <v>65533.843586057039</v>
      </c>
      <c r="W1889" s="80">
        <f t="shared" si="448"/>
        <v>48633.6708</v>
      </c>
      <c r="X1889" s="80">
        <f t="shared" si="449"/>
        <v>16900.172786057039</v>
      </c>
      <c r="Y1889" s="120"/>
    </row>
    <row r="1890" spans="1:25">
      <c r="A1890" s="77">
        <v>1878</v>
      </c>
      <c r="B1890" s="79">
        <v>1</v>
      </c>
      <c r="C1890" s="78">
        <v>46</v>
      </c>
      <c r="D1890" s="78">
        <f t="shared" si="435"/>
        <v>65</v>
      </c>
      <c r="E1890" s="79">
        <f t="shared" si="436"/>
        <v>65</v>
      </c>
      <c r="F1890" s="79">
        <v>15</v>
      </c>
      <c r="G1890" s="79">
        <f t="shared" si="437"/>
        <v>20</v>
      </c>
      <c r="H1890" s="79">
        <f t="shared" si="438"/>
        <v>19</v>
      </c>
      <c r="I1890" s="80">
        <v>1338.48</v>
      </c>
      <c r="J1890" s="80">
        <f>'Fator aplicado no salr'!$I$33*I1890</f>
        <v>1183.248453007521</v>
      </c>
      <c r="K1890" s="79">
        <f t="shared" si="439"/>
        <v>19</v>
      </c>
      <c r="L1890" s="92">
        <f t="shared" si="440"/>
        <v>0.33051301049924886</v>
      </c>
      <c r="M1890" s="79">
        <f t="shared" si="441"/>
        <v>65</v>
      </c>
      <c r="N1890" s="79">
        <f>VLOOKUP(D1890,'IBGE 2014'!$A$9:$I$120,3,0)/VLOOKUP(C1890,'IBGE 2014'!$A$9:$I$120,3,0)</f>
        <v>0.85136830361096849</v>
      </c>
      <c r="O1890" s="79">
        <f>VLOOKUP(D1890,'IBGE 2014'!$A$9:$I$120,6,0)</f>
        <v>10.361611814973374</v>
      </c>
      <c r="P1890" s="80">
        <f t="shared" si="442"/>
        <v>44848.988531233183</v>
      </c>
      <c r="Q1890" s="80">
        <f t="shared" si="443"/>
        <v>71079.9804</v>
      </c>
      <c r="R1890" s="80">
        <f t="shared" si="444"/>
        <v>-26230.991868766818</v>
      </c>
      <c r="S1890" s="80">
        <f t="shared" si="445"/>
        <v>18</v>
      </c>
      <c r="T1890" s="80">
        <f t="shared" si="446"/>
        <v>0.35034379112920383</v>
      </c>
      <c r="U1890" s="80">
        <f>VLOOKUP(D1890,'IBGE 2014'!$A$9:$I$120,3,0)/VLOOKUP(C1890+1,'IBGE 2014'!$A$9:$I$120,3,0)</f>
        <v>0.85484119100844658</v>
      </c>
      <c r="V1890" s="80">
        <f t="shared" si="447"/>
        <v>47733.851924592353</v>
      </c>
      <c r="W1890" s="80">
        <f t="shared" si="448"/>
        <v>67338.928799999994</v>
      </c>
      <c r="X1890" s="80">
        <f t="shared" si="449"/>
        <v>-19605.076875407642</v>
      </c>
      <c r="Y1890" s="120"/>
    </row>
    <row r="1891" spans="1:25">
      <c r="A1891" s="77">
        <v>1879</v>
      </c>
      <c r="B1891" s="79">
        <v>1</v>
      </c>
      <c r="C1891" s="78">
        <v>48</v>
      </c>
      <c r="D1891" s="78">
        <f t="shared" si="435"/>
        <v>64</v>
      </c>
      <c r="E1891" s="79">
        <f t="shared" si="436"/>
        <v>65</v>
      </c>
      <c r="F1891" s="79">
        <v>19</v>
      </c>
      <c r="G1891" s="79">
        <f t="shared" si="437"/>
        <v>16</v>
      </c>
      <c r="H1891" s="79">
        <f t="shared" si="438"/>
        <v>16</v>
      </c>
      <c r="I1891" s="80">
        <v>1338.48</v>
      </c>
      <c r="J1891" s="80">
        <f>'Fator aplicado no salr'!$I$33*I1891</f>
        <v>1183.248453007521</v>
      </c>
      <c r="K1891" s="79">
        <f t="shared" si="439"/>
        <v>16</v>
      </c>
      <c r="L1891" s="92">
        <f t="shared" si="440"/>
        <v>0.39364628371277355</v>
      </c>
      <c r="M1891" s="79">
        <f t="shared" si="441"/>
        <v>64</v>
      </c>
      <c r="N1891" s="79">
        <f>VLOOKUP(D1891,'IBGE 2014'!$A$9:$I$120,3,0)/VLOOKUP(C1891,'IBGE 2014'!$A$9:$I$120,3,0)</f>
        <v>0.87170784697604986</v>
      </c>
      <c r="O1891" s="79">
        <f>VLOOKUP(D1891,'IBGE 2014'!$A$9:$I$120,6,0)</f>
        <v>10.595687644814832</v>
      </c>
      <c r="P1891" s="80">
        <f t="shared" si="442"/>
        <v>55927.519242773764</v>
      </c>
      <c r="Q1891" s="80">
        <f t="shared" si="443"/>
        <v>59856.825599999996</v>
      </c>
      <c r="R1891" s="80">
        <f t="shared" si="444"/>
        <v>-3929.3063572262326</v>
      </c>
      <c r="S1891" s="80">
        <f t="shared" si="445"/>
        <v>15</v>
      </c>
      <c r="T1891" s="80">
        <f t="shared" si="446"/>
        <v>0.41726506073553998</v>
      </c>
      <c r="U1891" s="80">
        <f>VLOOKUP(D1891,'IBGE 2014'!$A$9:$I$120,3,0)/VLOOKUP(C1891+1,'IBGE 2014'!$A$9:$I$120,3,0)</f>
        <v>0.87583881150096266</v>
      </c>
      <c r="V1891" s="80">
        <f t="shared" si="447"/>
        <v>59564.109331967564</v>
      </c>
      <c r="W1891" s="80">
        <f t="shared" si="448"/>
        <v>56115.773999999998</v>
      </c>
      <c r="X1891" s="80">
        <f t="shared" si="449"/>
        <v>3448.3353319675662</v>
      </c>
      <c r="Y1891" s="120"/>
    </row>
    <row r="1892" spans="1:25">
      <c r="A1892" s="77">
        <v>1880</v>
      </c>
      <c r="B1892" s="79">
        <v>1</v>
      </c>
      <c r="C1892" s="78">
        <v>53</v>
      </c>
      <c r="D1892" s="78">
        <f t="shared" si="435"/>
        <v>65</v>
      </c>
      <c r="E1892" s="79">
        <f t="shared" si="436"/>
        <v>65</v>
      </c>
      <c r="F1892" s="79">
        <v>20</v>
      </c>
      <c r="G1892" s="79">
        <f t="shared" si="437"/>
        <v>15</v>
      </c>
      <c r="H1892" s="79">
        <f t="shared" si="438"/>
        <v>12</v>
      </c>
      <c r="I1892" s="80">
        <v>1338.48</v>
      </c>
      <c r="J1892" s="80">
        <f>'Fator aplicado no salr'!$I$33*I1892</f>
        <v>1183.248453007521</v>
      </c>
      <c r="K1892" s="79">
        <f t="shared" si="439"/>
        <v>12</v>
      </c>
      <c r="L1892" s="92">
        <f t="shared" si="440"/>
        <v>0.49696936357700011</v>
      </c>
      <c r="M1892" s="79">
        <f t="shared" si="441"/>
        <v>65</v>
      </c>
      <c r="N1892" s="79">
        <f>VLOOKUP(D1892,'IBGE 2014'!$A$9:$I$120,3,0)/VLOOKUP(C1892,'IBGE 2014'!$A$9:$I$120,3,0)</f>
        <v>0.88257119607286838</v>
      </c>
      <c r="O1892" s="79">
        <f>VLOOKUP(D1892,'IBGE 2014'!$A$9:$I$120,6,0)</f>
        <v>10.361611814973374</v>
      </c>
      <c r="P1892" s="80">
        <f t="shared" si="442"/>
        <v>69907.855835671071</v>
      </c>
      <c r="Q1892" s="80">
        <f t="shared" si="443"/>
        <v>44892.619200000001</v>
      </c>
      <c r="R1892" s="80">
        <f t="shared" si="444"/>
        <v>25015.23663567107</v>
      </c>
      <c r="S1892" s="80">
        <f t="shared" si="445"/>
        <v>11</v>
      </c>
      <c r="T1892" s="80">
        <f t="shared" si="446"/>
        <v>0.52678752539162021</v>
      </c>
      <c r="U1892" s="80">
        <f>VLOOKUP(D1892,'IBGE 2014'!$A$9:$I$120,3,0)/VLOOKUP(C1892+1,'IBGE 2014'!$A$9:$I$120,3,0)</f>
        <v>0.88860681635273953</v>
      </c>
      <c r="V1892" s="80">
        <f t="shared" si="447"/>
        <v>74609.089145343271</v>
      </c>
      <c r="W1892" s="80">
        <f t="shared" si="448"/>
        <v>41151.567599999995</v>
      </c>
      <c r="X1892" s="80">
        <f t="shared" si="449"/>
        <v>33457.521545343276</v>
      </c>
      <c r="Y1892" s="120"/>
    </row>
    <row r="1893" spans="1:25">
      <c r="A1893" s="77">
        <v>1881</v>
      </c>
      <c r="B1893" s="79">
        <v>1</v>
      </c>
      <c r="C1893" s="78">
        <v>58</v>
      </c>
      <c r="D1893" s="78">
        <f t="shared" si="435"/>
        <v>70</v>
      </c>
      <c r="E1893" s="79">
        <f t="shared" si="436"/>
        <v>65</v>
      </c>
      <c r="F1893" s="79">
        <v>15</v>
      </c>
      <c r="G1893" s="79">
        <f t="shared" si="437"/>
        <v>20</v>
      </c>
      <c r="H1893" s="79">
        <f t="shared" si="438"/>
        <v>12</v>
      </c>
      <c r="I1893" s="80">
        <v>1338.48</v>
      </c>
      <c r="J1893" s="80">
        <f>'Fator aplicado no salr'!$I$33*I1893</f>
        <v>1183.248453007521</v>
      </c>
      <c r="K1893" s="79">
        <f t="shared" si="439"/>
        <v>12</v>
      </c>
      <c r="L1893" s="92">
        <f t="shared" si="440"/>
        <v>0.49696936357700011</v>
      </c>
      <c r="M1893" s="79">
        <f t="shared" si="441"/>
        <v>70</v>
      </c>
      <c r="N1893" s="79">
        <f>VLOOKUP(D1893,'IBGE 2014'!$A$9:$I$120,3,0)/VLOOKUP(C1893,'IBGE 2014'!$A$9:$I$120,3,0)</f>
        <v>0.83272330052410848</v>
      </c>
      <c r="O1893" s="79">
        <f>VLOOKUP(D1893,'IBGE 2014'!$A$9:$I$120,6,0)</f>
        <v>9.1340168195096396</v>
      </c>
      <c r="P1893" s="80">
        <f t="shared" si="442"/>
        <v>58144.874614204637</v>
      </c>
      <c r="Q1893" s="80">
        <f t="shared" si="443"/>
        <v>44892.619200000001</v>
      </c>
      <c r="R1893" s="80">
        <f t="shared" si="444"/>
        <v>13252.255414204636</v>
      </c>
      <c r="S1893" s="80">
        <f t="shared" si="445"/>
        <v>11</v>
      </c>
      <c r="T1893" s="80">
        <f t="shared" si="446"/>
        <v>0.52678752539162021</v>
      </c>
      <c r="U1893" s="80">
        <f>VLOOKUP(D1893,'IBGE 2014'!$A$9:$I$120,3,0)/VLOOKUP(C1893+1,'IBGE 2014'!$A$9:$I$120,3,0)</f>
        <v>0.84086532123529178</v>
      </c>
      <c r="V1893" s="80">
        <f t="shared" si="447"/>
        <v>62236.194373665261</v>
      </c>
      <c r="W1893" s="80">
        <f t="shared" si="448"/>
        <v>41151.567599999995</v>
      </c>
      <c r="X1893" s="80">
        <f t="shared" si="449"/>
        <v>21084.626773665266</v>
      </c>
      <c r="Y1893" s="120"/>
    </row>
    <row r="1894" spans="1:25">
      <c r="A1894" s="77">
        <v>1882</v>
      </c>
      <c r="B1894" s="79">
        <v>1</v>
      </c>
      <c r="C1894" s="78">
        <v>39</v>
      </c>
      <c r="D1894" s="78">
        <f t="shared" si="435"/>
        <v>60</v>
      </c>
      <c r="E1894" s="79">
        <f t="shared" si="436"/>
        <v>65</v>
      </c>
      <c r="F1894" s="79">
        <v>15</v>
      </c>
      <c r="G1894" s="79">
        <f t="shared" si="437"/>
        <v>20</v>
      </c>
      <c r="H1894" s="79">
        <f t="shared" si="438"/>
        <v>21</v>
      </c>
      <c r="I1894" s="80">
        <v>1338.48</v>
      </c>
      <c r="J1894" s="80">
        <f>'Fator aplicado no salr'!$I$33*I1894</f>
        <v>1183.248453007521</v>
      </c>
      <c r="K1894" s="79">
        <f t="shared" si="439"/>
        <v>21</v>
      </c>
      <c r="L1894" s="92">
        <f t="shared" si="440"/>
        <v>0.29415540272272056</v>
      </c>
      <c r="M1894" s="79">
        <f t="shared" si="441"/>
        <v>60</v>
      </c>
      <c r="N1894" s="79">
        <f>VLOOKUP(D1894,'IBGE 2014'!$A$9:$I$120,3,0)/VLOOKUP(C1894,'IBGE 2014'!$A$9:$I$120,3,0)</f>
        <v>0.88939133636457135</v>
      </c>
      <c r="O1894" s="79">
        <f>VLOOKUP(D1894,'IBGE 2014'!$A$9:$I$120,6,0)</f>
        <v>11.482229001501651</v>
      </c>
      <c r="P1894" s="80">
        <f t="shared" si="442"/>
        <v>46207.792987585795</v>
      </c>
      <c r="Q1894" s="80">
        <f t="shared" si="443"/>
        <v>78562.083599999998</v>
      </c>
      <c r="R1894" s="80">
        <f t="shared" si="444"/>
        <v>-32354.290612414203</v>
      </c>
      <c r="S1894" s="80">
        <f t="shared" si="445"/>
        <v>20</v>
      </c>
      <c r="T1894" s="80">
        <f t="shared" si="446"/>
        <v>0.31180472688608379</v>
      </c>
      <c r="U1894" s="80">
        <f>VLOOKUP(D1894,'IBGE 2014'!$A$9:$I$120,3,0)/VLOOKUP(C1894+1,'IBGE 2014'!$A$9:$I$120,3,0)</f>
        <v>0.89162310837551761</v>
      </c>
      <c r="V1894" s="80">
        <f t="shared" si="447"/>
        <v>49103.16796446497</v>
      </c>
      <c r="W1894" s="80">
        <f t="shared" si="448"/>
        <v>74821.031999999992</v>
      </c>
      <c r="X1894" s="80">
        <f t="shared" si="449"/>
        <v>-25717.864035535022</v>
      </c>
      <c r="Y1894" s="120"/>
    </row>
    <row r="1895" spans="1:25">
      <c r="A1895" s="77">
        <v>1883</v>
      </c>
      <c r="B1895" s="79">
        <v>1</v>
      </c>
      <c r="C1895" s="78">
        <v>46</v>
      </c>
      <c r="D1895" s="78">
        <f t="shared" si="435"/>
        <v>62</v>
      </c>
      <c r="E1895" s="79">
        <f t="shared" si="436"/>
        <v>65</v>
      </c>
      <c r="F1895" s="79">
        <v>19</v>
      </c>
      <c r="G1895" s="79">
        <f t="shared" si="437"/>
        <v>16</v>
      </c>
      <c r="H1895" s="79">
        <f t="shared" si="438"/>
        <v>16</v>
      </c>
      <c r="I1895" s="80">
        <v>1338.48</v>
      </c>
      <c r="J1895" s="80">
        <f>'Fator aplicado no salr'!$I$33*I1895</f>
        <v>1183.248453007521</v>
      </c>
      <c r="K1895" s="79">
        <f t="shared" si="439"/>
        <v>16</v>
      </c>
      <c r="L1895" s="92">
        <f t="shared" si="440"/>
        <v>0.39364628371277355</v>
      </c>
      <c r="M1895" s="79">
        <f t="shared" si="441"/>
        <v>62</v>
      </c>
      <c r="N1895" s="79">
        <f>VLOOKUP(D1895,'IBGE 2014'!$A$9:$I$120,3,0)/VLOOKUP(C1895,'IBGE 2014'!$A$9:$I$120,3,0)</f>
        <v>0.88793466122332521</v>
      </c>
      <c r="O1895" s="79">
        <f>VLOOKUP(D1895,'IBGE 2014'!$A$9:$I$120,6,0)</f>
        <v>11.049834511016218</v>
      </c>
      <c r="P1895" s="80">
        <f t="shared" si="442"/>
        <v>59410.367189179953</v>
      </c>
      <c r="Q1895" s="80">
        <f t="shared" si="443"/>
        <v>59856.825599999996</v>
      </c>
      <c r="R1895" s="80">
        <f t="shared" si="444"/>
        <v>-446.45841082004335</v>
      </c>
      <c r="S1895" s="80">
        <f t="shared" si="445"/>
        <v>15</v>
      </c>
      <c r="T1895" s="80">
        <f t="shared" si="446"/>
        <v>0.41726506073553998</v>
      </c>
      <c r="U1895" s="80">
        <f>VLOOKUP(D1895,'IBGE 2014'!$A$9:$I$120,3,0)/VLOOKUP(C1895+1,'IBGE 2014'!$A$9:$I$120,3,0)</f>
        <v>0.89155670949745902</v>
      </c>
      <c r="V1895" s="80">
        <f t="shared" si="447"/>
        <v>63231.875747187529</v>
      </c>
      <c r="W1895" s="80">
        <f t="shared" si="448"/>
        <v>56115.773999999998</v>
      </c>
      <c r="X1895" s="80">
        <f t="shared" si="449"/>
        <v>7116.1017471875311</v>
      </c>
      <c r="Y1895" s="120"/>
    </row>
    <row r="1896" spans="1:25">
      <c r="A1896" s="77">
        <v>1884</v>
      </c>
      <c r="B1896" s="79">
        <v>1</v>
      </c>
      <c r="C1896" s="78">
        <v>39</v>
      </c>
      <c r="D1896" s="78">
        <f t="shared" si="435"/>
        <v>60</v>
      </c>
      <c r="E1896" s="79">
        <f t="shared" si="436"/>
        <v>65</v>
      </c>
      <c r="F1896" s="79">
        <v>15</v>
      </c>
      <c r="G1896" s="79">
        <f t="shared" si="437"/>
        <v>20</v>
      </c>
      <c r="H1896" s="79">
        <f t="shared" si="438"/>
        <v>21</v>
      </c>
      <c r="I1896" s="80">
        <v>1338.48</v>
      </c>
      <c r="J1896" s="80">
        <f>'Fator aplicado no salr'!$I$33*I1896</f>
        <v>1183.248453007521</v>
      </c>
      <c r="K1896" s="79">
        <f t="shared" si="439"/>
        <v>21</v>
      </c>
      <c r="L1896" s="92">
        <f t="shared" si="440"/>
        <v>0.29415540272272056</v>
      </c>
      <c r="M1896" s="79">
        <f t="shared" si="441"/>
        <v>60</v>
      </c>
      <c r="N1896" s="79">
        <f>VLOOKUP(D1896,'IBGE 2014'!$A$9:$I$120,3,0)/VLOOKUP(C1896,'IBGE 2014'!$A$9:$I$120,3,0)</f>
        <v>0.88939133636457135</v>
      </c>
      <c r="O1896" s="79">
        <f>VLOOKUP(D1896,'IBGE 2014'!$A$9:$I$120,6,0)</f>
        <v>11.482229001501651</v>
      </c>
      <c r="P1896" s="80">
        <f t="shared" si="442"/>
        <v>46207.792987585795</v>
      </c>
      <c r="Q1896" s="80">
        <f t="shared" si="443"/>
        <v>78562.083599999998</v>
      </c>
      <c r="R1896" s="80">
        <f t="shared" si="444"/>
        <v>-32354.290612414203</v>
      </c>
      <c r="S1896" s="80">
        <f t="shared" si="445"/>
        <v>20</v>
      </c>
      <c r="T1896" s="80">
        <f t="shared" si="446"/>
        <v>0.31180472688608379</v>
      </c>
      <c r="U1896" s="80">
        <f>VLOOKUP(D1896,'IBGE 2014'!$A$9:$I$120,3,0)/VLOOKUP(C1896+1,'IBGE 2014'!$A$9:$I$120,3,0)</f>
        <v>0.89162310837551761</v>
      </c>
      <c r="V1896" s="80">
        <f t="shared" si="447"/>
        <v>49103.16796446497</v>
      </c>
      <c r="W1896" s="80">
        <f t="shared" si="448"/>
        <v>74821.031999999992</v>
      </c>
      <c r="X1896" s="80">
        <f t="shared" si="449"/>
        <v>-25717.864035535022</v>
      </c>
      <c r="Y1896" s="120"/>
    </row>
    <row r="1897" spans="1:25">
      <c r="A1897" s="77">
        <v>1885</v>
      </c>
      <c r="B1897" s="79">
        <v>1</v>
      </c>
      <c r="C1897" s="78">
        <v>43</v>
      </c>
      <c r="D1897" s="78">
        <f t="shared" si="435"/>
        <v>61</v>
      </c>
      <c r="E1897" s="79">
        <f t="shared" si="436"/>
        <v>65</v>
      </c>
      <c r="F1897" s="79">
        <v>17</v>
      </c>
      <c r="G1897" s="79">
        <f t="shared" si="437"/>
        <v>18</v>
      </c>
      <c r="H1897" s="79">
        <f t="shared" si="438"/>
        <v>18</v>
      </c>
      <c r="I1897" s="80">
        <v>1338.48</v>
      </c>
      <c r="J1897" s="80">
        <f>'Fator aplicado no salr'!$I$33*I1897</f>
        <v>1183.248453007521</v>
      </c>
      <c r="K1897" s="79">
        <f t="shared" si="439"/>
        <v>18</v>
      </c>
      <c r="L1897" s="92">
        <f t="shared" si="440"/>
        <v>0.35034379112920383</v>
      </c>
      <c r="M1897" s="79">
        <f t="shared" si="441"/>
        <v>61</v>
      </c>
      <c r="N1897" s="79">
        <f>VLOOKUP(D1897,'IBGE 2014'!$A$9:$I$120,3,0)/VLOOKUP(C1897,'IBGE 2014'!$A$9:$I$120,3,0)</f>
        <v>0.88924964963198516</v>
      </c>
      <c r="O1897" s="79">
        <f>VLOOKUP(D1897,'IBGE 2014'!$A$9:$I$120,6,0)</f>
        <v>11.26894206432668</v>
      </c>
      <c r="P1897" s="80">
        <f t="shared" si="442"/>
        <v>54003.333884926869</v>
      </c>
      <c r="Q1897" s="80">
        <f t="shared" si="443"/>
        <v>67338.928799999994</v>
      </c>
      <c r="R1897" s="80">
        <f t="shared" si="444"/>
        <v>-13335.594915073125</v>
      </c>
      <c r="S1897" s="80">
        <f t="shared" si="445"/>
        <v>17</v>
      </c>
      <c r="T1897" s="80">
        <f t="shared" si="446"/>
        <v>0.37136441859695613</v>
      </c>
      <c r="U1897" s="80">
        <f>VLOOKUP(D1897,'IBGE 2014'!$A$9:$I$120,3,0)/VLOOKUP(C1897+1,'IBGE 2014'!$A$9:$I$120,3,0)</f>
        <v>0.89214112379206834</v>
      </c>
      <c r="V1897" s="80">
        <f t="shared" si="447"/>
        <v>57429.666349139341</v>
      </c>
      <c r="W1897" s="80">
        <f t="shared" si="448"/>
        <v>63597.877199999995</v>
      </c>
      <c r="X1897" s="80">
        <f t="shared" si="449"/>
        <v>-6168.2108508606543</v>
      </c>
      <c r="Y1897" s="120"/>
    </row>
    <row r="1898" spans="1:25">
      <c r="A1898" s="77">
        <v>1886</v>
      </c>
      <c r="B1898" s="79">
        <v>1</v>
      </c>
      <c r="C1898" s="78">
        <v>60</v>
      </c>
      <c r="D1898" s="78">
        <f t="shared" si="435"/>
        <v>65</v>
      </c>
      <c r="E1898" s="79">
        <f t="shared" si="436"/>
        <v>65</v>
      </c>
      <c r="F1898" s="79">
        <v>25</v>
      </c>
      <c r="G1898" s="79">
        <f t="shared" si="437"/>
        <v>10</v>
      </c>
      <c r="H1898" s="79">
        <f t="shared" si="438"/>
        <v>5</v>
      </c>
      <c r="I1898" s="80">
        <v>1216.8</v>
      </c>
      <c r="J1898" s="80">
        <f>'Fator aplicado no salr'!$I$33*I1898</f>
        <v>1075.6804118250191</v>
      </c>
      <c r="K1898" s="79">
        <f t="shared" si="439"/>
        <v>5</v>
      </c>
      <c r="L1898" s="92">
        <f t="shared" si="440"/>
        <v>0.74725817286605678</v>
      </c>
      <c r="M1898" s="79">
        <f t="shared" si="441"/>
        <v>65</v>
      </c>
      <c r="N1898" s="79">
        <f>VLOOKUP(D1898,'IBGE 2014'!$A$9:$I$120,3,0)/VLOOKUP(C1898,'IBGE 2014'!$A$9:$I$120,3,0)</f>
        <v>0.93685841564981587</v>
      </c>
      <c r="O1898" s="79">
        <f>VLOOKUP(D1898,'IBGE 2014'!$A$9:$I$120,6,0)</f>
        <v>10.361611814973374</v>
      </c>
      <c r="P1898" s="80">
        <f t="shared" si="442"/>
        <v>101437.50683946221</v>
      </c>
      <c r="Q1898" s="80">
        <f t="shared" si="443"/>
        <v>17004.78</v>
      </c>
      <c r="R1898" s="80">
        <f t="shared" si="444"/>
        <v>84432.726839462208</v>
      </c>
      <c r="S1898" s="80">
        <f t="shared" si="445"/>
        <v>4</v>
      </c>
      <c r="T1898" s="80">
        <f t="shared" si="446"/>
        <v>0.79209366323802022</v>
      </c>
      <c r="U1898" s="80">
        <f>VLOOKUP(D1898,'IBGE 2014'!$A$9:$I$120,3,0)/VLOOKUP(C1898+1,'IBGE 2014'!$A$9:$I$120,3,0)</f>
        <v>0.94738297555315787</v>
      </c>
      <c r="V1898" s="80">
        <f t="shared" si="447"/>
        <v>108731.66679657112</v>
      </c>
      <c r="W1898" s="80">
        <f t="shared" si="448"/>
        <v>13603.823999999999</v>
      </c>
      <c r="X1898" s="80">
        <f t="shared" si="449"/>
        <v>95127.842796571131</v>
      </c>
      <c r="Y1898" s="120"/>
    </row>
    <row r="1899" spans="1:25">
      <c r="A1899" s="77">
        <v>1887</v>
      </c>
      <c r="B1899" s="79">
        <v>1</v>
      </c>
      <c r="C1899" s="78">
        <v>43</v>
      </c>
      <c r="D1899" s="78">
        <f t="shared" si="435"/>
        <v>60</v>
      </c>
      <c r="E1899" s="79">
        <f t="shared" si="436"/>
        <v>65</v>
      </c>
      <c r="F1899" s="79">
        <v>24</v>
      </c>
      <c r="G1899" s="79">
        <f t="shared" si="437"/>
        <v>11</v>
      </c>
      <c r="H1899" s="79">
        <f t="shared" si="438"/>
        <v>17</v>
      </c>
      <c r="I1899" s="80">
        <v>1338.48</v>
      </c>
      <c r="J1899" s="80">
        <f>'Fator aplicado no salr'!$I$33*I1899</f>
        <v>1183.248453007521</v>
      </c>
      <c r="K1899" s="79">
        <f t="shared" si="439"/>
        <v>17</v>
      </c>
      <c r="L1899" s="92">
        <f t="shared" si="440"/>
        <v>0.37136441859695613</v>
      </c>
      <c r="M1899" s="79">
        <f t="shared" si="441"/>
        <v>60</v>
      </c>
      <c r="N1899" s="79">
        <f>VLOOKUP(D1899,'IBGE 2014'!$A$9:$I$120,3,0)/VLOOKUP(C1899,'IBGE 2014'!$A$9:$I$120,3,0)</f>
        <v>0.89923937812269428</v>
      </c>
      <c r="O1899" s="79">
        <f>VLOOKUP(D1899,'IBGE 2014'!$A$9:$I$120,6,0)</f>
        <v>11.482229001501651</v>
      </c>
      <c r="P1899" s="80">
        <f t="shared" si="442"/>
        <v>58982.219216925456</v>
      </c>
      <c r="Q1899" s="80">
        <f t="shared" si="443"/>
        <v>63597.877199999995</v>
      </c>
      <c r="R1899" s="80">
        <f t="shared" si="444"/>
        <v>-4615.6579830745395</v>
      </c>
      <c r="S1899" s="80">
        <f t="shared" si="445"/>
        <v>16</v>
      </c>
      <c r="T1899" s="80">
        <f t="shared" si="446"/>
        <v>0.39364628371277355</v>
      </c>
      <c r="U1899" s="80">
        <f>VLOOKUP(D1899,'IBGE 2014'!$A$9:$I$120,3,0)/VLOOKUP(C1899+1,'IBGE 2014'!$A$9:$I$120,3,0)</f>
        <v>0.90216333477159161</v>
      </c>
      <c r="V1899" s="80">
        <f t="shared" si="447"/>
        <v>62724.445445863064</v>
      </c>
      <c r="W1899" s="80">
        <f t="shared" si="448"/>
        <v>59856.825599999996</v>
      </c>
      <c r="X1899" s="80">
        <f t="shared" si="449"/>
        <v>2867.6198458630679</v>
      </c>
      <c r="Y1899" s="120"/>
    </row>
    <row r="1900" spans="1:25">
      <c r="A1900" s="77">
        <v>1888</v>
      </c>
      <c r="B1900" s="79">
        <v>1</v>
      </c>
      <c r="C1900" s="78">
        <v>46</v>
      </c>
      <c r="D1900" s="78">
        <f t="shared" si="435"/>
        <v>65</v>
      </c>
      <c r="E1900" s="79">
        <f t="shared" si="436"/>
        <v>65</v>
      </c>
      <c r="F1900" s="79">
        <v>15</v>
      </c>
      <c r="G1900" s="79">
        <f t="shared" si="437"/>
        <v>20</v>
      </c>
      <c r="H1900" s="79">
        <f t="shared" si="438"/>
        <v>19</v>
      </c>
      <c r="I1900" s="80">
        <v>1338.48</v>
      </c>
      <c r="J1900" s="80">
        <f>'Fator aplicado no salr'!$I$33*I1900</f>
        <v>1183.248453007521</v>
      </c>
      <c r="K1900" s="79">
        <f t="shared" si="439"/>
        <v>19</v>
      </c>
      <c r="L1900" s="92">
        <f t="shared" si="440"/>
        <v>0.33051301049924886</v>
      </c>
      <c r="M1900" s="79">
        <f t="shared" si="441"/>
        <v>65</v>
      </c>
      <c r="N1900" s="79">
        <f>VLOOKUP(D1900,'IBGE 2014'!$A$9:$I$120,3,0)/VLOOKUP(C1900,'IBGE 2014'!$A$9:$I$120,3,0)</f>
        <v>0.85136830361096849</v>
      </c>
      <c r="O1900" s="79">
        <f>VLOOKUP(D1900,'IBGE 2014'!$A$9:$I$120,6,0)</f>
        <v>10.361611814973374</v>
      </c>
      <c r="P1900" s="80">
        <f t="shared" si="442"/>
        <v>44848.988531233183</v>
      </c>
      <c r="Q1900" s="80">
        <f t="shared" si="443"/>
        <v>71079.9804</v>
      </c>
      <c r="R1900" s="80">
        <f t="shared" si="444"/>
        <v>-26230.991868766818</v>
      </c>
      <c r="S1900" s="80">
        <f t="shared" si="445"/>
        <v>18</v>
      </c>
      <c r="T1900" s="80">
        <f t="shared" si="446"/>
        <v>0.35034379112920383</v>
      </c>
      <c r="U1900" s="80">
        <f>VLOOKUP(D1900,'IBGE 2014'!$A$9:$I$120,3,0)/VLOOKUP(C1900+1,'IBGE 2014'!$A$9:$I$120,3,0)</f>
        <v>0.85484119100844658</v>
      </c>
      <c r="V1900" s="80">
        <f t="shared" si="447"/>
        <v>47733.851924592353</v>
      </c>
      <c r="W1900" s="80">
        <f t="shared" si="448"/>
        <v>67338.928799999994</v>
      </c>
      <c r="X1900" s="80">
        <f t="shared" si="449"/>
        <v>-19605.076875407642</v>
      </c>
      <c r="Y1900" s="120"/>
    </row>
    <row r="1901" spans="1:25">
      <c r="A1901" s="77">
        <v>1889</v>
      </c>
      <c r="B1901" s="79">
        <v>1</v>
      </c>
      <c r="C1901" s="78">
        <v>45</v>
      </c>
      <c r="D1901" s="78">
        <f t="shared" si="435"/>
        <v>65</v>
      </c>
      <c r="E1901" s="79">
        <f t="shared" si="436"/>
        <v>65</v>
      </c>
      <c r="F1901" s="79">
        <v>15</v>
      </c>
      <c r="G1901" s="79">
        <f t="shared" si="437"/>
        <v>20</v>
      </c>
      <c r="H1901" s="79">
        <f t="shared" si="438"/>
        <v>20</v>
      </c>
      <c r="I1901" s="80">
        <v>1338.48</v>
      </c>
      <c r="J1901" s="80">
        <f>'Fator aplicado no salr'!$I$33*I1901</f>
        <v>1183.248453007521</v>
      </c>
      <c r="K1901" s="79">
        <f t="shared" si="439"/>
        <v>20</v>
      </c>
      <c r="L1901" s="92">
        <f t="shared" si="440"/>
        <v>0.31180472688608379</v>
      </c>
      <c r="M1901" s="79">
        <f t="shared" si="441"/>
        <v>65</v>
      </c>
      <c r="N1901" s="79">
        <f>VLOOKUP(D1901,'IBGE 2014'!$A$9:$I$120,3,0)/VLOOKUP(C1901,'IBGE 2014'!$A$9:$I$120,3,0)</f>
        <v>0.84816119192951867</v>
      </c>
      <c r="O1901" s="79">
        <f>VLOOKUP(D1901,'IBGE 2014'!$A$9:$I$120,6,0)</f>
        <v>10.361611814973374</v>
      </c>
      <c r="P1901" s="80">
        <f t="shared" si="442"/>
        <v>42150.983026266913</v>
      </c>
      <c r="Q1901" s="80">
        <f t="shared" si="443"/>
        <v>74821.031999999992</v>
      </c>
      <c r="R1901" s="80">
        <f t="shared" si="444"/>
        <v>-32670.048973733079</v>
      </c>
      <c r="S1901" s="80">
        <f t="shared" si="445"/>
        <v>19</v>
      </c>
      <c r="T1901" s="80">
        <f t="shared" si="446"/>
        <v>0.33051301049924886</v>
      </c>
      <c r="U1901" s="80">
        <f>VLOOKUP(D1901,'IBGE 2014'!$A$9:$I$120,3,0)/VLOOKUP(C1901+1,'IBGE 2014'!$A$9:$I$120,3,0)</f>
        <v>0.85136830361096849</v>
      </c>
      <c r="V1901" s="80">
        <f t="shared" si="447"/>
        <v>44848.988531233183</v>
      </c>
      <c r="W1901" s="80">
        <f t="shared" si="448"/>
        <v>71079.9804</v>
      </c>
      <c r="X1901" s="80">
        <f t="shared" si="449"/>
        <v>-26230.991868766818</v>
      </c>
      <c r="Y1901" s="120"/>
    </row>
    <row r="1902" spans="1:25">
      <c r="A1902" s="77">
        <v>1890</v>
      </c>
      <c r="B1902" s="79">
        <v>1</v>
      </c>
      <c r="C1902" s="78">
        <v>38</v>
      </c>
      <c r="D1902" s="78">
        <f t="shared" si="435"/>
        <v>60</v>
      </c>
      <c r="E1902" s="79">
        <f t="shared" si="436"/>
        <v>65</v>
      </c>
      <c r="F1902" s="79">
        <v>15</v>
      </c>
      <c r="G1902" s="79">
        <f t="shared" si="437"/>
        <v>20</v>
      </c>
      <c r="H1902" s="79">
        <f t="shared" si="438"/>
        <v>22</v>
      </c>
      <c r="I1902" s="80">
        <v>1521</v>
      </c>
      <c r="J1902" s="80">
        <f>'Fator aplicado no salr'!$I$33*I1902</f>
        <v>1344.6005147812739</v>
      </c>
      <c r="K1902" s="79">
        <f t="shared" si="439"/>
        <v>22</v>
      </c>
      <c r="L1902" s="92">
        <f t="shared" si="440"/>
        <v>0.27750509690822689</v>
      </c>
      <c r="M1902" s="79">
        <f t="shared" si="441"/>
        <v>60</v>
      </c>
      <c r="N1902" s="79">
        <f>VLOOKUP(D1902,'IBGE 2014'!$A$9:$I$120,3,0)/VLOOKUP(C1902,'IBGE 2014'!$A$9:$I$120,3,0)</f>
        <v>0.88728540130642519</v>
      </c>
      <c r="O1902" s="79">
        <f>VLOOKUP(D1902,'IBGE 2014'!$A$9:$I$120,6,0)</f>
        <v>11.482229001501651</v>
      </c>
      <c r="P1902" s="80">
        <f t="shared" si="442"/>
        <v>49419.361487792419</v>
      </c>
      <c r="Q1902" s="80">
        <f t="shared" si="443"/>
        <v>93526.29</v>
      </c>
      <c r="R1902" s="80">
        <f t="shared" si="444"/>
        <v>-44106.928512207574</v>
      </c>
      <c r="S1902" s="80">
        <f t="shared" si="445"/>
        <v>21</v>
      </c>
      <c r="T1902" s="80">
        <f t="shared" si="446"/>
        <v>0.29415540272272056</v>
      </c>
      <c r="U1902" s="80">
        <f>VLOOKUP(D1902,'IBGE 2014'!$A$9:$I$120,3,0)/VLOOKUP(C1902+1,'IBGE 2014'!$A$9:$I$120,3,0)</f>
        <v>0.88939133636457135</v>
      </c>
      <c r="V1902" s="80">
        <f t="shared" si="447"/>
        <v>52508.855667711134</v>
      </c>
      <c r="W1902" s="80">
        <f t="shared" si="448"/>
        <v>89275.095000000001</v>
      </c>
      <c r="X1902" s="80">
        <f t="shared" si="449"/>
        <v>-36766.239332288867</v>
      </c>
      <c r="Y1902" s="120"/>
    </row>
    <row r="1903" spans="1:25">
      <c r="A1903" s="77">
        <v>1891</v>
      </c>
      <c r="B1903" s="79">
        <v>1</v>
      </c>
      <c r="C1903" s="78">
        <v>49</v>
      </c>
      <c r="D1903" s="78">
        <f t="shared" si="435"/>
        <v>60</v>
      </c>
      <c r="E1903" s="79">
        <f t="shared" si="436"/>
        <v>65</v>
      </c>
      <c r="F1903" s="79">
        <v>24</v>
      </c>
      <c r="G1903" s="79">
        <f t="shared" si="437"/>
        <v>11</v>
      </c>
      <c r="H1903" s="79">
        <f t="shared" si="438"/>
        <v>11</v>
      </c>
      <c r="I1903" s="80">
        <v>1216.8</v>
      </c>
      <c r="J1903" s="80">
        <f>'Fator aplicado no salr'!$I$33*I1903</f>
        <v>1075.6804118250191</v>
      </c>
      <c r="K1903" s="79">
        <f t="shared" si="439"/>
        <v>11</v>
      </c>
      <c r="L1903" s="92">
        <f t="shared" si="440"/>
        <v>0.52678752539162021</v>
      </c>
      <c r="M1903" s="79">
        <f t="shared" si="441"/>
        <v>60</v>
      </c>
      <c r="N1903" s="79">
        <f>VLOOKUP(D1903,'IBGE 2014'!$A$9:$I$120,3,0)/VLOOKUP(C1903,'IBGE 2014'!$A$9:$I$120,3,0)</f>
        <v>0.92081167538083242</v>
      </c>
      <c r="O1903" s="79">
        <f>VLOOKUP(D1903,'IBGE 2014'!$A$9:$I$120,6,0)</f>
        <v>11.482229001501651</v>
      </c>
      <c r="P1903" s="80">
        <f t="shared" si="442"/>
        <v>77885.949018718209</v>
      </c>
      <c r="Q1903" s="80">
        <f t="shared" si="443"/>
        <v>37410.515999999996</v>
      </c>
      <c r="R1903" s="80">
        <f t="shared" si="444"/>
        <v>40475.433018718213</v>
      </c>
      <c r="S1903" s="80">
        <f t="shared" si="445"/>
        <v>10</v>
      </c>
      <c r="T1903" s="80">
        <f t="shared" si="446"/>
        <v>0.55839477691511752</v>
      </c>
      <c r="U1903" s="80">
        <f>VLOOKUP(D1903,'IBGE 2014'!$A$9:$I$120,3,0)/VLOOKUP(C1903+1,'IBGE 2014'!$A$9:$I$120,3,0)</f>
        <v>0.92550978819157592</v>
      </c>
      <c r="V1903" s="80">
        <f t="shared" si="447"/>
        <v>82980.334321431161</v>
      </c>
      <c r="W1903" s="80">
        <f t="shared" si="448"/>
        <v>34009.56</v>
      </c>
      <c r="X1903" s="80">
        <f t="shared" si="449"/>
        <v>48970.774321431163</v>
      </c>
      <c r="Y1903" s="120"/>
    </row>
    <row r="1904" spans="1:25">
      <c r="A1904" s="77">
        <v>1892</v>
      </c>
      <c r="B1904" s="79">
        <v>2</v>
      </c>
      <c r="C1904" s="78">
        <v>41</v>
      </c>
      <c r="D1904" s="78">
        <f t="shared" si="435"/>
        <v>55</v>
      </c>
      <c r="E1904" s="79">
        <f t="shared" si="436"/>
        <v>60</v>
      </c>
      <c r="F1904" s="79">
        <v>19</v>
      </c>
      <c r="G1904" s="79">
        <f t="shared" si="437"/>
        <v>11</v>
      </c>
      <c r="H1904" s="79">
        <f t="shared" si="438"/>
        <v>14</v>
      </c>
      <c r="I1904" s="80">
        <v>1338.48</v>
      </c>
      <c r="J1904" s="80">
        <f>'Fator aplicado no salr'!$I$33*I1904</f>
        <v>1183.248453007521</v>
      </c>
      <c r="K1904" s="79">
        <f t="shared" si="439"/>
        <v>14</v>
      </c>
      <c r="L1904" s="92">
        <f t="shared" si="440"/>
        <v>0.44230096437967248</v>
      </c>
      <c r="M1904" s="79">
        <f t="shared" si="441"/>
        <v>55</v>
      </c>
      <c r="N1904" s="79">
        <f>VLOOKUP(D1904,'IBGE 2014'!$A$9:$I$120,3,0)/VLOOKUP(C1904,'IBGE 2014'!$A$9:$I$120,3,0)</f>
        <v>0.93566599942051099</v>
      </c>
      <c r="O1904" s="79">
        <f>VLOOKUP(D1904,'IBGE 2014'!$A$9:$I$120,6,0)</f>
        <v>12.461864196915771</v>
      </c>
      <c r="P1904" s="80">
        <f t="shared" si="442"/>
        <v>79330.656147581991</v>
      </c>
      <c r="Q1904" s="80">
        <f t="shared" si="443"/>
        <v>52374.722399999999</v>
      </c>
      <c r="R1904" s="80">
        <f t="shared" si="444"/>
        <v>26955.933747581992</v>
      </c>
      <c r="S1904" s="80">
        <f t="shared" si="445"/>
        <v>13</v>
      </c>
      <c r="T1904" s="80">
        <f t="shared" si="446"/>
        <v>0.46883902224245294</v>
      </c>
      <c r="U1904" s="80">
        <f>VLOOKUP(D1904,'IBGE 2014'!$A$9:$I$120,3,0)/VLOOKUP(C1904+1,'IBGE 2014'!$A$9:$I$120,3,0)</f>
        <v>0.93831455410920073</v>
      </c>
      <c r="V1904" s="80">
        <f t="shared" si="447"/>
        <v>84328.527331542151</v>
      </c>
      <c r="W1904" s="80">
        <f t="shared" si="448"/>
        <v>48633.6708</v>
      </c>
      <c r="X1904" s="80">
        <f t="shared" si="449"/>
        <v>35694.856531542151</v>
      </c>
      <c r="Y1904" s="120"/>
    </row>
    <row r="1905" spans="1:25">
      <c r="A1905" s="77">
        <v>1893</v>
      </c>
      <c r="B1905" s="79">
        <v>1</v>
      </c>
      <c r="C1905" s="78">
        <v>42</v>
      </c>
      <c r="D1905" s="78">
        <f t="shared" si="435"/>
        <v>60</v>
      </c>
      <c r="E1905" s="79">
        <f t="shared" si="436"/>
        <v>65</v>
      </c>
      <c r="F1905" s="79">
        <v>20</v>
      </c>
      <c r="G1905" s="79">
        <f t="shared" si="437"/>
        <v>15</v>
      </c>
      <c r="H1905" s="79">
        <f t="shared" si="438"/>
        <v>18</v>
      </c>
      <c r="I1905" s="80">
        <v>1338.48</v>
      </c>
      <c r="J1905" s="80">
        <f>'Fator aplicado no salr'!$I$33*I1905</f>
        <v>1183.248453007521</v>
      </c>
      <c r="K1905" s="79">
        <f t="shared" si="439"/>
        <v>18</v>
      </c>
      <c r="L1905" s="92">
        <f t="shared" si="440"/>
        <v>0.35034379112920383</v>
      </c>
      <c r="M1905" s="79">
        <f t="shared" si="441"/>
        <v>60</v>
      </c>
      <c r="N1905" s="79">
        <f>VLOOKUP(D1905,'IBGE 2014'!$A$9:$I$120,3,0)/VLOOKUP(C1905,'IBGE 2014'!$A$9:$I$120,3,0)</f>
        <v>0.89652605914239569</v>
      </c>
      <c r="O1905" s="79">
        <f>VLOOKUP(D1905,'IBGE 2014'!$A$9:$I$120,6,0)</f>
        <v>11.482229001501651</v>
      </c>
      <c r="P1905" s="80">
        <f t="shared" si="442"/>
        <v>55475.706868453235</v>
      </c>
      <c r="Q1905" s="80">
        <f t="shared" si="443"/>
        <v>67338.928799999994</v>
      </c>
      <c r="R1905" s="80">
        <f t="shared" si="444"/>
        <v>-11863.221931546759</v>
      </c>
      <c r="S1905" s="80">
        <f t="shared" si="445"/>
        <v>17</v>
      </c>
      <c r="T1905" s="80">
        <f t="shared" si="446"/>
        <v>0.37136441859695613</v>
      </c>
      <c r="U1905" s="80">
        <f>VLOOKUP(D1905,'IBGE 2014'!$A$9:$I$120,3,0)/VLOOKUP(C1905+1,'IBGE 2014'!$A$9:$I$120,3,0)</f>
        <v>0.89923937812269428</v>
      </c>
      <c r="V1905" s="80">
        <f t="shared" si="447"/>
        <v>58982.219216925456</v>
      </c>
      <c r="W1905" s="80">
        <f t="shared" si="448"/>
        <v>63597.877199999995</v>
      </c>
      <c r="X1905" s="80">
        <f t="shared" si="449"/>
        <v>-4615.6579830745395</v>
      </c>
      <c r="Y1905" s="120"/>
    </row>
    <row r="1906" spans="1:25">
      <c r="A1906" s="77">
        <v>1894</v>
      </c>
      <c r="B1906" s="79">
        <v>1</v>
      </c>
      <c r="C1906" s="78">
        <v>44</v>
      </c>
      <c r="D1906" s="78">
        <f t="shared" si="435"/>
        <v>60</v>
      </c>
      <c r="E1906" s="79">
        <f t="shared" si="436"/>
        <v>65</v>
      </c>
      <c r="F1906" s="79">
        <v>23</v>
      </c>
      <c r="G1906" s="79">
        <f t="shared" si="437"/>
        <v>12</v>
      </c>
      <c r="H1906" s="79">
        <f t="shared" si="438"/>
        <v>16</v>
      </c>
      <c r="I1906" s="80">
        <v>1338.48</v>
      </c>
      <c r="J1906" s="80">
        <f>'Fator aplicado no salr'!$I$33*I1906</f>
        <v>1183.248453007521</v>
      </c>
      <c r="K1906" s="79">
        <f t="shared" si="439"/>
        <v>16</v>
      </c>
      <c r="L1906" s="92">
        <f t="shared" si="440"/>
        <v>0.39364628371277355</v>
      </c>
      <c r="M1906" s="79">
        <f t="shared" si="441"/>
        <v>60</v>
      </c>
      <c r="N1906" s="79">
        <f>VLOOKUP(D1906,'IBGE 2014'!$A$9:$I$120,3,0)/VLOOKUP(C1906,'IBGE 2014'!$A$9:$I$120,3,0)</f>
        <v>0.90216333477159161</v>
      </c>
      <c r="O1906" s="79">
        <f>VLOOKUP(D1906,'IBGE 2014'!$A$9:$I$120,6,0)</f>
        <v>11.482229001501651</v>
      </c>
      <c r="P1906" s="80">
        <f t="shared" si="442"/>
        <v>62724.445445863072</v>
      </c>
      <c r="Q1906" s="80">
        <f t="shared" si="443"/>
        <v>59856.825599999996</v>
      </c>
      <c r="R1906" s="80">
        <f t="shared" si="444"/>
        <v>2867.6198458630752</v>
      </c>
      <c r="S1906" s="80">
        <f t="shared" si="445"/>
        <v>15</v>
      </c>
      <c r="T1906" s="80">
        <f t="shared" si="446"/>
        <v>0.41726506073553998</v>
      </c>
      <c r="U1906" s="80">
        <f>VLOOKUP(D1906,'IBGE 2014'!$A$9:$I$120,3,0)/VLOOKUP(C1906+1,'IBGE 2014'!$A$9:$I$120,3,0)</f>
        <v>0.90532483645484907</v>
      </c>
      <c r="V1906" s="80">
        <f t="shared" si="447"/>
        <v>66720.90950042491</v>
      </c>
      <c r="W1906" s="80">
        <f t="shared" si="448"/>
        <v>56115.773999999998</v>
      </c>
      <c r="X1906" s="80">
        <f t="shared" si="449"/>
        <v>10605.135500424913</v>
      </c>
      <c r="Y1906" s="120"/>
    </row>
    <row r="1907" spans="1:25">
      <c r="A1907" s="77">
        <v>1895</v>
      </c>
      <c r="B1907" s="79">
        <v>1</v>
      </c>
      <c r="C1907" s="78">
        <v>34</v>
      </c>
      <c r="D1907" s="78">
        <f t="shared" si="435"/>
        <v>60</v>
      </c>
      <c r="E1907" s="79">
        <f t="shared" si="436"/>
        <v>65</v>
      </c>
      <c r="F1907" s="79">
        <v>15</v>
      </c>
      <c r="G1907" s="79">
        <f t="shared" si="437"/>
        <v>20</v>
      </c>
      <c r="H1907" s="79">
        <f t="shared" si="438"/>
        <v>26</v>
      </c>
      <c r="I1907" s="80">
        <v>1338.48</v>
      </c>
      <c r="J1907" s="80">
        <f>'Fator aplicado no salr'!$I$33*I1907</f>
        <v>1183.248453007521</v>
      </c>
      <c r="K1907" s="79">
        <f t="shared" si="439"/>
        <v>26</v>
      </c>
      <c r="L1907" s="92">
        <f t="shared" si="440"/>
        <v>0.21981002877725925</v>
      </c>
      <c r="M1907" s="79">
        <f t="shared" si="441"/>
        <v>60</v>
      </c>
      <c r="N1907" s="79">
        <f>VLOOKUP(D1907,'IBGE 2014'!$A$9:$I$120,3,0)/VLOOKUP(C1907,'IBGE 2014'!$A$9:$I$120,3,0)</f>
        <v>0.87980249785610276</v>
      </c>
      <c r="O1907" s="79">
        <f>VLOOKUP(D1907,'IBGE 2014'!$A$9:$I$120,6,0)</f>
        <v>11.482229001501651</v>
      </c>
      <c r="P1907" s="80">
        <f t="shared" si="442"/>
        <v>34156.880128493853</v>
      </c>
      <c r="Q1907" s="80">
        <f t="shared" si="443"/>
        <v>97267.3416</v>
      </c>
      <c r="R1907" s="80">
        <f t="shared" si="444"/>
        <v>-63110.461471506147</v>
      </c>
      <c r="S1907" s="80">
        <f t="shared" si="445"/>
        <v>25</v>
      </c>
      <c r="T1907" s="80">
        <f t="shared" si="446"/>
        <v>0.23299863050389483</v>
      </c>
      <c r="U1907" s="80">
        <f>VLOOKUP(D1907,'IBGE 2014'!$A$9:$I$120,3,0)/VLOOKUP(C1907+1,'IBGE 2014'!$A$9:$I$120,3,0)</f>
        <v>0.88156029257512269</v>
      </c>
      <c r="V1907" s="80">
        <f t="shared" si="447"/>
        <v>36278.631024210328</v>
      </c>
      <c r="W1907" s="80">
        <f t="shared" si="448"/>
        <v>93526.29</v>
      </c>
      <c r="X1907" s="80">
        <f t="shared" si="449"/>
        <v>-57247.658975789665</v>
      </c>
      <c r="Y1907" s="120"/>
    </row>
    <row r="1908" spans="1:25">
      <c r="A1908" s="77">
        <v>1896</v>
      </c>
      <c r="B1908" s="79">
        <v>1</v>
      </c>
      <c r="C1908" s="78">
        <v>43</v>
      </c>
      <c r="D1908" s="78">
        <f t="shared" si="435"/>
        <v>63</v>
      </c>
      <c r="E1908" s="79">
        <f t="shared" si="436"/>
        <v>65</v>
      </c>
      <c r="F1908" s="79">
        <v>15</v>
      </c>
      <c r="G1908" s="79">
        <f t="shared" si="437"/>
        <v>20</v>
      </c>
      <c r="H1908" s="79">
        <f t="shared" si="438"/>
        <v>20</v>
      </c>
      <c r="I1908" s="80">
        <v>1338.48</v>
      </c>
      <c r="J1908" s="80">
        <f>'Fator aplicado no salr'!$I$33*I1908</f>
        <v>1183.248453007521</v>
      </c>
      <c r="K1908" s="79">
        <f t="shared" si="439"/>
        <v>20</v>
      </c>
      <c r="L1908" s="92">
        <f t="shared" si="440"/>
        <v>0.31180472688608379</v>
      </c>
      <c r="M1908" s="79">
        <f t="shared" si="441"/>
        <v>63</v>
      </c>
      <c r="N1908" s="79">
        <f>VLOOKUP(D1908,'IBGE 2014'!$A$9:$I$120,3,0)/VLOOKUP(C1908,'IBGE 2014'!$A$9:$I$120,3,0)</f>
        <v>0.86735856442806991</v>
      </c>
      <c r="O1908" s="79">
        <f>VLOOKUP(D1908,'IBGE 2014'!$A$9:$I$120,6,0)</f>
        <v>10.825249101319233</v>
      </c>
      <c r="P1908" s="80">
        <f t="shared" si="442"/>
        <v>45033.796629379212</v>
      </c>
      <c r="Q1908" s="80">
        <f t="shared" si="443"/>
        <v>74821.031999999992</v>
      </c>
      <c r="R1908" s="80">
        <f t="shared" si="444"/>
        <v>-29787.23537062078</v>
      </c>
      <c r="S1908" s="80">
        <f t="shared" si="445"/>
        <v>19</v>
      </c>
      <c r="T1908" s="80">
        <f t="shared" si="446"/>
        <v>0.33051301049924886</v>
      </c>
      <c r="U1908" s="80">
        <f>VLOOKUP(D1908,'IBGE 2014'!$A$9:$I$120,3,0)/VLOOKUP(C1908+1,'IBGE 2014'!$A$9:$I$120,3,0)</f>
        <v>0.87017885778169513</v>
      </c>
      <c r="V1908" s="80">
        <f t="shared" si="447"/>
        <v>47891.041697003689</v>
      </c>
      <c r="W1908" s="80">
        <f t="shared" si="448"/>
        <v>71079.9804</v>
      </c>
      <c r="X1908" s="80">
        <f t="shared" si="449"/>
        <v>-23188.938702996311</v>
      </c>
      <c r="Y1908" s="120"/>
    </row>
    <row r="1909" spans="1:25">
      <c r="A1909" s="77">
        <v>1897</v>
      </c>
      <c r="B1909" s="79">
        <v>1</v>
      </c>
      <c r="C1909" s="78">
        <v>40</v>
      </c>
      <c r="D1909" s="78">
        <f t="shared" si="435"/>
        <v>60</v>
      </c>
      <c r="E1909" s="79">
        <f t="shared" si="436"/>
        <v>65</v>
      </c>
      <c r="F1909" s="79">
        <v>15</v>
      </c>
      <c r="G1909" s="79">
        <f t="shared" si="437"/>
        <v>20</v>
      </c>
      <c r="H1909" s="79">
        <f t="shared" si="438"/>
        <v>20</v>
      </c>
      <c r="I1909" s="80">
        <v>1338.48</v>
      </c>
      <c r="J1909" s="80">
        <f>'Fator aplicado no salr'!$I$33*I1909</f>
        <v>1183.248453007521</v>
      </c>
      <c r="K1909" s="79">
        <f t="shared" si="439"/>
        <v>20</v>
      </c>
      <c r="L1909" s="92">
        <f t="shared" si="440"/>
        <v>0.31180472688608379</v>
      </c>
      <c r="M1909" s="79">
        <f t="shared" si="441"/>
        <v>60</v>
      </c>
      <c r="N1909" s="79">
        <f>VLOOKUP(D1909,'IBGE 2014'!$A$9:$I$120,3,0)/VLOOKUP(C1909,'IBGE 2014'!$A$9:$I$120,3,0)</f>
        <v>0.89162310837551761</v>
      </c>
      <c r="O1909" s="79">
        <f>VLOOKUP(D1909,'IBGE 2014'!$A$9:$I$120,6,0)</f>
        <v>11.482229001501651</v>
      </c>
      <c r="P1909" s="80">
        <f t="shared" si="442"/>
        <v>49103.16796446497</v>
      </c>
      <c r="Q1909" s="80">
        <f t="shared" si="443"/>
        <v>74821.031999999992</v>
      </c>
      <c r="R1909" s="80">
        <f t="shared" si="444"/>
        <v>-25717.864035535022</v>
      </c>
      <c r="S1909" s="80">
        <f t="shared" si="445"/>
        <v>19</v>
      </c>
      <c r="T1909" s="80">
        <f t="shared" si="446"/>
        <v>0.33051301049924886</v>
      </c>
      <c r="U1909" s="80">
        <f>VLOOKUP(D1909,'IBGE 2014'!$A$9:$I$120,3,0)/VLOOKUP(C1909+1,'IBGE 2014'!$A$9:$I$120,3,0)</f>
        <v>0.8939954596892854</v>
      </c>
      <c r="V1909" s="80">
        <f t="shared" si="447"/>
        <v>52187.846336066621</v>
      </c>
      <c r="W1909" s="80">
        <f t="shared" si="448"/>
        <v>71079.9804</v>
      </c>
      <c r="X1909" s="80">
        <f t="shared" si="449"/>
        <v>-18892.134063933379</v>
      </c>
      <c r="Y1909" s="120"/>
    </row>
    <row r="1910" spans="1:25">
      <c r="A1910" s="77">
        <v>1898</v>
      </c>
      <c r="B1910" s="79">
        <v>1</v>
      </c>
      <c r="C1910" s="78">
        <v>54</v>
      </c>
      <c r="D1910" s="78">
        <f t="shared" si="435"/>
        <v>70</v>
      </c>
      <c r="E1910" s="79">
        <f t="shared" si="436"/>
        <v>65</v>
      </c>
      <c r="F1910" s="79">
        <v>15</v>
      </c>
      <c r="G1910" s="79">
        <f t="shared" si="437"/>
        <v>20</v>
      </c>
      <c r="H1910" s="79">
        <f t="shared" si="438"/>
        <v>16</v>
      </c>
      <c r="I1910" s="80">
        <v>1460.16</v>
      </c>
      <c r="J1910" s="80">
        <f>'Fator aplicado no salr'!$I$33*I1910</f>
        <v>1290.8164941900229</v>
      </c>
      <c r="K1910" s="79">
        <f t="shared" si="439"/>
        <v>16</v>
      </c>
      <c r="L1910" s="92">
        <f t="shared" si="440"/>
        <v>0.39364628371277355</v>
      </c>
      <c r="M1910" s="79">
        <f t="shared" si="441"/>
        <v>70</v>
      </c>
      <c r="N1910" s="79">
        <f>VLOOKUP(D1910,'IBGE 2014'!$A$9:$I$120,3,0)/VLOOKUP(C1910,'IBGE 2014'!$A$9:$I$120,3,0)</f>
        <v>0.80591419118490248</v>
      </c>
      <c r="O1910" s="79">
        <f>VLOOKUP(D1910,'IBGE 2014'!$A$9:$I$120,6,0)</f>
        <v>9.1340168195096396</v>
      </c>
      <c r="P1910" s="80">
        <f t="shared" si="442"/>
        <v>48625.560961108938</v>
      </c>
      <c r="Q1910" s="80">
        <f t="shared" si="443"/>
        <v>65298.355200000005</v>
      </c>
      <c r="R1910" s="80">
        <f t="shared" si="444"/>
        <v>-16672.794238891067</v>
      </c>
      <c r="S1910" s="80">
        <f t="shared" si="445"/>
        <v>15</v>
      </c>
      <c r="T1910" s="80">
        <f t="shared" si="446"/>
        <v>0.41726506073553998</v>
      </c>
      <c r="U1910" s="80">
        <f>VLOOKUP(D1910,'IBGE 2014'!$A$9:$I$120,3,0)/VLOOKUP(C1910+1,'IBGE 2014'!$A$9:$I$120,3,0)</f>
        <v>0.81183466248225811</v>
      </c>
      <c r="V1910" s="80">
        <f t="shared" si="447"/>
        <v>51921.744623459817</v>
      </c>
      <c r="W1910" s="80">
        <f t="shared" si="448"/>
        <v>61217.208000000006</v>
      </c>
      <c r="X1910" s="80">
        <f t="shared" si="449"/>
        <v>-9295.4633765401886</v>
      </c>
      <c r="Y1910" s="120"/>
    </row>
    <row r="1911" spans="1:25">
      <c r="A1911" s="77">
        <v>1899</v>
      </c>
      <c r="B1911" s="79">
        <v>1</v>
      </c>
      <c r="C1911" s="78">
        <v>37</v>
      </c>
      <c r="D1911" s="78">
        <f t="shared" si="435"/>
        <v>60</v>
      </c>
      <c r="E1911" s="79">
        <f t="shared" si="436"/>
        <v>65</v>
      </c>
      <c r="F1911" s="79">
        <v>15</v>
      </c>
      <c r="G1911" s="79">
        <f t="shared" si="437"/>
        <v>20</v>
      </c>
      <c r="H1911" s="79">
        <f t="shared" si="438"/>
        <v>23</v>
      </c>
      <c r="I1911" s="80">
        <v>1338.48</v>
      </c>
      <c r="J1911" s="80">
        <f>'Fator aplicado no salr'!$I$33*I1911</f>
        <v>1183.248453007521</v>
      </c>
      <c r="K1911" s="79">
        <f t="shared" si="439"/>
        <v>23</v>
      </c>
      <c r="L1911" s="92">
        <f t="shared" si="440"/>
        <v>0.26179726123417624</v>
      </c>
      <c r="M1911" s="79">
        <f t="shared" si="441"/>
        <v>60</v>
      </c>
      <c r="N1911" s="79">
        <f>VLOOKUP(D1911,'IBGE 2014'!$A$9:$I$120,3,0)/VLOOKUP(C1911,'IBGE 2014'!$A$9:$I$120,3,0)</f>
        <v>0.88528843686496339</v>
      </c>
      <c r="O1911" s="79">
        <f>VLOOKUP(D1911,'IBGE 2014'!$A$9:$I$120,6,0)</f>
        <v>11.482229001501651</v>
      </c>
      <c r="P1911" s="80">
        <f t="shared" si="442"/>
        <v>40935.05634301847</v>
      </c>
      <c r="Q1911" s="80">
        <f t="shared" si="443"/>
        <v>86044.186799999996</v>
      </c>
      <c r="R1911" s="80">
        <f t="shared" si="444"/>
        <v>-45109.130456981526</v>
      </c>
      <c r="S1911" s="80">
        <f t="shared" si="445"/>
        <v>22</v>
      </c>
      <c r="T1911" s="80">
        <f t="shared" si="446"/>
        <v>0.27750509690822689</v>
      </c>
      <c r="U1911" s="80">
        <f>VLOOKUP(D1911,'IBGE 2014'!$A$9:$I$120,3,0)/VLOOKUP(C1911+1,'IBGE 2014'!$A$9:$I$120,3,0)</f>
        <v>0.88728540130642519</v>
      </c>
      <c r="V1911" s="80">
        <f t="shared" si="447"/>
        <v>43489.03810925733</v>
      </c>
      <c r="W1911" s="80">
        <f t="shared" si="448"/>
        <v>82303.13519999999</v>
      </c>
      <c r="X1911" s="80">
        <f t="shared" si="449"/>
        <v>-38814.09709074266</v>
      </c>
      <c r="Y1911" s="120"/>
    </row>
    <row r="1912" spans="1:25">
      <c r="A1912" s="77">
        <v>1900</v>
      </c>
      <c r="B1912" s="79">
        <v>1</v>
      </c>
      <c r="C1912" s="78">
        <v>40</v>
      </c>
      <c r="D1912" s="78">
        <f t="shared" si="435"/>
        <v>60</v>
      </c>
      <c r="E1912" s="79">
        <f t="shared" si="436"/>
        <v>65</v>
      </c>
      <c r="F1912" s="79">
        <v>19</v>
      </c>
      <c r="G1912" s="79">
        <f t="shared" si="437"/>
        <v>16</v>
      </c>
      <c r="H1912" s="79">
        <f t="shared" si="438"/>
        <v>20</v>
      </c>
      <c r="I1912" s="80">
        <v>1338.48</v>
      </c>
      <c r="J1912" s="80">
        <f>'Fator aplicado no salr'!$I$33*I1912</f>
        <v>1183.248453007521</v>
      </c>
      <c r="K1912" s="79">
        <f t="shared" si="439"/>
        <v>20</v>
      </c>
      <c r="L1912" s="92">
        <f t="shared" si="440"/>
        <v>0.31180472688608379</v>
      </c>
      <c r="M1912" s="79">
        <f t="shared" si="441"/>
        <v>60</v>
      </c>
      <c r="N1912" s="79">
        <f>VLOOKUP(D1912,'IBGE 2014'!$A$9:$I$120,3,0)/VLOOKUP(C1912,'IBGE 2014'!$A$9:$I$120,3,0)</f>
        <v>0.89162310837551761</v>
      </c>
      <c r="O1912" s="79">
        <f>VLOOKUP(D1912,'IBGE 2014'!$A$9:$I$120,6,0)</f>
        <v>11.482229001501651</v>
      </c>
      <c r="P1912" s="80">
        <f t="shared" si="442"/>
        <v>49103.16796446497</v>
      </c>
      <c r="Q1912" s="80">
        <f t="shared" si="443"/>
        <v>74821.031999999992</v>
      </c>
      <c r="R1912" s="80">
        <f t="shared" si="444"/>
        <v>-25717.864035535022</v>
      </c>
      <c r="S1912" s="80">
        <f t="shared" si="445"/>
        <v>19</v>
      </c>
      <c r="T1912" s="80">
        <f t="shared" si="446"/>
        <v>0.33051301049924886</v>
      </c>
      <c r="U1912" s="80">
        <f>VLOOKUP(D1912,'IBGE 2014'!$A$9:$I$120,3,0)/VLOOKUP(C1912+1,'IBGE 2014'!$A$9:$I$120,3,0)</f>
        <v>0.8939954596892854</v>
      </c>
      <c r="V1912" s="80">
        <f t="shared" si="447"/>
        <v>52187.846336066621</v>
      </c>
      <c r="W1912" s="80">
        <f t="shared" si="448"/>
        <v>71079.9804</v>
      </c>
      <c r="X1912" s="80">
        <f t="shared" si="449"/>
        <v>-18892.134063933379</v>
      </c>
      <c r="Y1912" s="120"/>
    </row>
    <row r="1913" spans="1:25">
      <c r="A1913" s="77">
        <v>1901</v>
      </c>
      <c r="B1913" s="79">
        <v>1</v>
      </c>
      <c r="C1913" s="78">
        <v>43</v>
      </c>
      <c r="D1913" s="78">
        <f t="shared" si="435"/>
        <v>60</v>
      </c>
      <c r="E1913" s="79">
        <f t="shared" si="436"/>
        <v>65</v>
      </c>
      <c r="F1913" s="79">
        <v>20</v>
      </c>
      <c r="G1913" s="79">
        <f t="shared" si="437"/>
        <v>15</v>
      </c>
      <c r="H1913" s="79">
        <f t="shared" si="438"/>
        <v>17</v>
      </c>
      <c r="I1913" s="80">
        <v>1338.48</v>
      </c>
      <c r="J1913" s="80">
        <f>'Fator aplicado no salr'!$I$33*I1913</f>
        <v>1183.248453007521</v>
      </c>
      <c r="K1913" s="79">
        <f t="shared" si="439"/>
        <v>17</v>
      </c>
      <c r="L1913" s="92">
        <f t="shared" si="440"/>
        <v>0.37136441859695613</v>
      </c>
      <c r="M1913" s="79">
        <f t="shared" si="441"/>
        <v>60</v>
      </c>
      <c r="N1913" s="79">
        <f>VLOOKUP(D1913,'IBGE 2014'!$A$9:$I$120,3,0)/VLOOKUP(C1913,'IBGE 2014'!$A$9:$I$120,3,0)</f>
        <v>0.89923937812269428</v>
      </c>
      <c r="O1913" s="79">
        <f>VLOOKUP(D1913,'IBGE 2014'!$A$9:$I$120,6,0)</f>
        <v>11.482229001501651</v>
      </c>
      <c r="P1913" s="80">
        <f t="shared" si="442"/>
        <v>58982.219216925456</v>
      </c>
      <c r="Q1913" s="80">
        <f t="shared" si="443"/>
        <v>63597.877199999995</v>
      </c>
      <c r="R1913" s="80">
        <f t="shared" si="444"/>
        <v>-4615.6579830745395</v>
      </c>
      <c r="S1913" s="80">
        <f t="shared" si="445"/>
        <v>16</v>
      </c>
      <c r="T1913" s="80">
        <f t="shared" si="446"/>
        <v>0.39364628371277355</v>
      </c>
      <c r="U1913" s="80">
        <f>VLOOKUP(D1913,'IBGE 2014'!$A$9:$I$120,3,0)/VLOOKUP(C1913+1,'IBGE 2014'!$A$9:$I$120,3,0)</f>
        <v>0.90216333477159161</v>
      </c>
      <c r="V1913" s="80">
        <f t="shared" si="447"/>
        <v>62724.445445863064</v>
      </c>
      <c r="W1913" s="80">
        <f t="shared" si="448"/>
        <v>59856.825599999996</v>
      </c>
      <c r="X1913" s="80">
        <f t="shared" si="449"/>
        <v>2867.6198458630679</v>
      </c>
      <c r="Y1913" s="120"/>
    </row>
    <row r="1914" spans="1:25">
      <c r="A1914" s="77">
        <v>1902</v>
      </c>
      <c r="B1914" s="79">
        <v>1</v>
      </c>
      <c r="C1914" s="78">
        <v>49</v>
      </c>
      <c r="D1914" s="78">
        <f t="shared" si="435"/>
        <v>63</v>
      </c>
      <c r="E1914" s="79">
        <f t="shared" si="436"/>
        <v>65</v>
      </c>
      <c r="F1914" s="79">
        <v>21</v>
      </c>
      <c r="G1914" s="79">
        <f t="shared" si="437"/>
        <v>14</v>
      </c>
      <c r="H1914" s="79">
        <f t="shared" si="438"/>
        <v>14</v>
      </c>
      <c r="I1914" s="80">
        <v>1338.48</v>
      </c>
      <c r="J1914" s="80">
        <f>'Fator aplicado no salr'!$I$33*I1914</f>
        <v>1183.248453007521</v>
      </c>
      <c r="K1914" s="79">
        <f t="shared" si="439"/>
        <v>14</v>
      </c>
      <c r="L1914" s="92">
        <f t="shared" si="440"/>
        <v>0.44230096437967248</v>
      </c>
      <c r="M1914" s="79">
        <f t="shared" si="441"/>
        <v>63</v>
      </c>
      <c r="N1914" s="79">
        <f>VLOOKUP(D1914,'IBGE 2014'!$A$9:$I$120,3,0)/VLOOKUP(C1914,'IBGE 2014'!$A$9:$I$120,3,0)</f>
        <v>0.88816605711182706</v>
      </c>
      <c r="O1914" s="79">
        <f>VLOOKUP(D1914,'IBGE 2014'!$A$9:$I$120,6,0)</f>
        <v>10.825249101319233</v>
      </c>
      <c r="P1914" s="80">
        <f t="shared" si="442"/>
        <v>65413.781279486211</v>
      </c>
      <c r="Q1914" s="80">
        <f t="shared" si="443"/>
        <v>52374.722399999999</v>
      </c>
      <c r="R1914" s="80">
        <f t="shared" si="444"/>
        <v>13039.058879486212</v>
      </c>
      <c r="S1914" s="80">
        <f t="shared" si="445"/>
        <v>13</v>
      </c>
      <c r="T1914" s="80">
        <f t="shared" si="446"/>
        <v>0.46883902224245294</v>
      </c>
      <c r="U1914" s="80">
        <f>VLOOKUP(D1914,'IBGE 2014'!$A$9:$I$120,3,0)/VLOOKUP(C1914+1,'IBGE 2014'!$A$9:$I$120,3,0)</f>
        <v>0.89269760731101278</v>
      </c>
      <c r="V1914" s="80">
        <f t="shared" si="447"/>
        <v>69692.383647995652</v>
      </c>
      <c r="W1914" s="80">
        <f t="shared" si="448"/>
        <v>48633.6708</v>
      </c>
      <c r="X1914" s="80">
        <f t="shared" si="449"/>
        <v>21058.712847995652</v>
      </c>
      <c r="Y1914" s="120"/>
    </row>
    <row r="1915" spans="1:25">
      <c r="A1915" s="77">
        <v>1903</v>
      </c>
      <c r="B1915" s="79">
        <v>1</v>
      </c>
      <c r="C1915" s="78">
        <v>56</v>
      </c>
      <c r="D1915" s="78">
        <f t="shared" si="435"/>
        <v>70</v>
      </c>
      <c r="E1915" s="79">
        <f t="shared" si="436"/>
        <v>65</v>
      </c>
      <c r="F1915" s="79">
        <v>19</v>
      </c>
      <c r="G1915" s="79">
        <f t="shared" si="437"/>
        <v>16</v>
      </c>
      <c r="H1915" s="79">
        <f t="shared" si="438"/>
        <v>14</v>
      </c>
      <c r="I1915" s="80">
        <v>1338.48</v>
      </c>
      <c r="J1915" s="80">
        <f>'Fator aplicado no salr'!$I$33*I1915</f>
        <v>1183.248453007521</v>
      </c>
      <c r="K1915" s="79">
        <f t="shared" si="439"/>
        <v>14</v>
      </c>
      <c r="L1915" s="92">
        <f t="shared" si="440"/>
        <v>0.44230096437967248</v>
      </c>
      <c r="M1915" s="79">
        <f t="shared" si="441"/>
        <v>70</v>
      </c>
      <c r="N1915" s="79">
        <f>VLOOKUP(D1915,'IBGE 2014'!$A$9:$I$120,3,0)/VLOOKUP(C1915,'IBGE 2014'!$A$9:$I$120,3,0)</f>
        <v>0.81824688059570916</v>
      </c>
      <c r="O1915" s="79">
        <f>VLOOKUP(D1915,'IBGE 2014'!$A$9:$I$120,6,0)</f>
        <v>9.1340168195096396</v>
      </c>
      <c r="P1915" s="80">
        <f t="shared" si="442"/>
        <v>50849.10921283425</v>
      </c>
      <c r="Q1915" s="80">
        <f t="shared" si="443"/>
        <v>52374.722399999999</v>
      </c>
      <c r="R1915" s="80">
        <f t="shared" si="444"/>
        <v>-1525.613187165749</v>
      </c>
      <c r="S1915" s="80">
        <f t="shared" si="445"/>
        <v>13</v>
      </c>
      <c r="T1915" s="80">
        <f t="shared" si="446"/>
        <v>0.46883902224245294</v>
      </c>
      <c r="U1915" s="80">
        <f>VLOOKUP(D1915,'IBGE 2014'!$A$9:$I$120,3,0)/VLOOKUP(C1915+1,'IBGE 2014'!$A$9:$I$120,3,0)</f>
        <v>0.82519692570489089</v>
      </c>
      <c r="V1915" s="80">
        <f t="shared" si="447"/>
        <v>54357.873360564947</v>
      </c>
      <c r="W1915" s="80">
        <f t="shared" si="448"/>
        <v>48633.6708</v>
      </c>
      <c r="X1915" s="80">
        <f t="shared" si="449"/>
        <v>5724.2025605649469</v>
      </c>
      <c r="Y1915" s="120"/>
    </row>
    <row r="1916" spans="1:25">
      <c r="A1916" s="77">
        <v>1904</v>
      </c>
      <c r="B1916" s="79">
        <v>1</v>
      </c>
      <c r="C1916" s="78">
        <v>40</v>
      </c>
      <c r="D1916" s="78">
        <f t="shared" si="435"/>
        <v>60</v>
      </c>
      <c r="E1916" s="79">
        <f t="shared" si="436"/>
        <v>65</v>
      </c>
      <c r="F1916" s="79">
        <v>23</v>
      </c>
      <c r="G1916" s="79">
        <f t="shared" si="437"/>
        <v>12</v>
      </c>
      <c r="H1916" s="79">
        <f t="shared" si="438"/>
        <v>20</v>
      </c>
      <c r="I1916" s="80">
        <v>1338.48</v>
      </c>
      <c r="J1916" s="80">
        <f>'Fator aplicado no salr'!$I$33*I1916</f>
        <v>1183.248453007521</v>
      </c>
      <c r="K1916" s="79">
        <f t="shared" si="439"/>
        <v>20</v>
      </c>
      <c r="L1916" s="92">
        <f t="shared" si="440"/>
        <v>0.31180472688608379</v>
      </c>
      <c r="M1916" s="79">
        <f t="shared" si="441"/>
        <v>60</v>
      </c>
      <c r="N1916" s="79">
        <f>VLOOKUP(D1916,'IBGE 2014'!$A$9:$I$120,3,0)/VLOOKUP(C1916,'IBGE 2014'!$A$9:$I$120,3,0)</f>
        <v>0.89162310837551761</v>
      </c>
      <c r="O1916" s="79">
        <f>VLOOKUP(D1916,'IBGE 2014'!$A$9:$I$120,6,0)</f>
        <v>11.482229001501651</v>
      </c>
      <c r="P1916" s="80">
        <f t="shared" si="442"/>
        <v>49103.16796446497</v>
      </c>
      <c r="Q1916" s="80">
        <f t="shared" si="443"/>
        <v>74821.031999999992</v>
      </c>
      <c r="R1916" s="80">
        <f t="shared" si="444"/>
        <v>-25717.864035535022</v>
      </c>
      <c r="S1916" s="80">
        <f t="shared" si="445"/>
        <v>19</v>
      </c>
      <c r="T1916" s="80">
        <f t="shared" si="446"/>
        <v>0.33051301049924886</v>
      </c>
      <c r="U1916" s="80">
        <f>VLOOKUP(D1916,'IBGE 2014'!$A$9:$I$120,3,0)/VLOOKUP(C1916+1,'IBGE 2014'!$A$9:$I$120,3,0)</f>
        <v>0.8939954596892854</v>
      </c>
      <c r="V1916" s="80">
        <f t="shared" si="447"/>
        <v>52187.846336066621</v>
      </c>
      <c r="W1916" s="80">
        <f t="shared" si="448"/>
        <v>71079.9804</v>
      </c>
      <c r="X1916" s="80">
        <f t="shared" si="449"/>
        <v>-18892.134063933379</v>
      </c>
      <c r="Y1916" s="120"/>
    </row>
    <row r="1917" spans="1:25">
      <c r="A1917" s="77">
        <v>1905</v>
      </c>
      <c r="B1917" s="79">
        <v>1</v>
      </c>
      <c r="C1917" s="78">
        <v>63</v>
      </c>
      <c r="D1917" s="78">
        <f t="shared" si="435"/>
        <v>70</v>
      </c>
      <c r="E1917" s="79">
        <f t="shared" si="436"/>
        <v>65</v>
      </c>
      <c r="F1917" s="79">
        <v>24</v>
      </c>
      <c r="G1917" s="79">
        <f t="shared" si="437"/>
        <v>11</v>
      </c>
      <c r="H1917" s="79">
        <f t="shared" si="438"/>
        <v>7</v>
      </c>
      <c r="I1917" s="80">
        <v>1338.48</v>
      </c>
      <c r="J1917" s="80">
        <f>'Fator aplicado no salr'!$I$33*I1917</f>
        <v>1183.248453007521</v>
      </c>
      <c r="K1917" s="79">
        <f t="shared" si="439"/>
        <v>7</v>
      </c>
      <c r="L1917" s="92">
        <f t="shared" si="440"/>
        <v>0.66505711362233577</v>
      </c>
      <c r="M1917" s="79">
        <f t="shared" si="441"/>
        <v>70</v>
      </c>
      <c r="N1917" s="79">
        <f>VLOOKUP(D1917,'IBGE 2014'!$A$9:$I$120,3,0)/VLOOKUP(C1917,'IBGE 2014'!$A$9:$I$120,3,0)</f>
        <v>0.88090641113249846</v>
      </c>
      <c r="O1917" s="79">
        <f>VLOOKUP(D1917,'IBGE 2014'!$A$9:$I$120,6,0)</f>
        <v>9.1340168195096396</v>
      </c>
      <c r="P1917" s="80">
        <f t="shared" si="442"/>
        <v>82313.263098392359</v>
      </c>
      <c r="Q1917" s="80">
        <f t="shared" si="443"/>
        <v>26187.361199999999</v>
      </c>
      <c r="R1917" s="80">
        <f t="shared" si="444"/>
        <v>56125.90189839236</v>
      </c>
      <c r="S1917" s="80">
        <f t="shared" si="445"/>
        <v>6</v>
      </c>
      <c r="T1917" s="80">
        <f t="shared" si="446"/>
        <v>0.70496054043967604</v>
      </c>
      <c r="U1917" s="80">
        <f>VLOOKUP(D1917,'IBGE 2014'!$A$9:$I$120,3,0)/VLOOKUP(C1917+1,'IBGE 2014'!$A$9:$I$120,3,0)</f>
        <v>0.89330498213394294</v>
      </c>
      <c r="V1917" s="80">
        <f t="shared" si="447"/>
        <v>88480.113117331144</v>
      </c>
      <c r="W1917" s="80">
        <f t="shared" si="448"/>
        <v>22446.309600000001</v>
      </c>
      <c r="X1917" s="80">
        <f t="shared" si="449"/>
        <v>66033.803517331136</v>
      </c>
      <c r="Y1917" s="120"/>
    </row>
    <row r="1918" spans="1:25">
      <c r="A1918" s="77">
        <v>1906</v>
      </c>
      <c r="B1918" s="79">
        <v>1</v>
      </c>
      <c r="C1918" s="78">
        <v>51</v>
      </c>
      <c r="D1918" s="78">
        <f t="shared" si="435"/>
        <v>70</v>
      </c>
      <c r="E1918" s="79">
        <f t="shared" si="436"/>
        <v>65</v>
      </c>
      <c r="F1918" s="79">
        <v>15</v>
      </c>
      <c r="G1918" s="79">
        <f t="shared" si="437"/>
        <v>20</v>
      </c>
      <c r="H1918" s="79">
        <f t="shared" si="438"/>
        <v>19</v>
      </c>
      <c r="I1918" s="80">
        <v>1338.48</v>
      </c>
      <c r="J1918" s="80">
        <f>'Fator aplicado no salr'!$I$33*I1918</f>
        <v>1183.248453007521</v>
      </c>
      <c r="K1918" s="79">
        <f t="shared" si="439"/>
        <v>19</v>
      </c>
      <c r="L1918" s="92">
        <f t="shared" si="440"/>
        <v>0.33051301049924886</v>
      </c>
      <c r="M1918" s="79">
        <f t="shared" si="441"/>
        <v>70</v>
      </c>
      <c r="N1918" s="79">
        <f>VLOOKUP(D1918,'IBGE 2014'!$A$9:$I$120,3,0)/VLOOKUP(C1918,'IBGE 2014'!$A$9:$I$120,3,0)</f>
        <v>0.79070302512191992</v>
      </c>
      <c r="O1918" s="79">
        <f>VLOOKUP(D1918,'IBGE 2014'!$A$9:$I$120,6,0)</f>
        <v>9.1340168195096396</v>
      </c>
      <c r="P1918" s="80">
        <f t="shared" si="442"/>
        <v>36718.342198895007</v>
      </c>
      <c r="Q1918" s="80">
        <f t="shared" si="443"/>
        <v>71079.9804</v>
      </c>
      <c r="R1918" s="80">
        <f t="shared" si="444"/>
        <v>-34361.638201104994</v>
      </c>
      <c r="S1918" s="80">
        <f t="shared" si="445"/>
        <v>18</v>
      </c>
      <c r="T1918" s="80">
        <f t="shared" si="446"/>
        <v>0.35034379112920383</v>
      </c>
      <c r="U1918" s="80">
        <f>VLOOKUP(D1918,'IBGE 2014'!$A$9:$I$120,3,0)/VLOOKUP(C1918+1,'IBGE 2014'!$A$9:$I$120,3,0)</f>
        <v>0.7953795781575006</v>
      </c>
      <c r="V1918" s="80">
        <f t="shared" si="447"/>
        <v>39151.640650109432</v>
      </c>
      <c r="W1918" s="80">
        <f t="shared" si="448"/>
        <v>67338.928799999994</v>
      </c>
      <c r="X1918" s="80">
        <f t="shared" si="449"/>
        <v>-28187.288149890563</v>
      </c>
      <c r="Y1918" s="120"/>
    </row>
    <row r="1919" spans="1:25">
      <c r="A1919" s="77">
        <v>1907</v>
      </c>
      <c r="B1919" s="79">
        <v>1</v>
      </c>
      <c r="C1919" s="78">
        <v>52</v>
      </c>
      <c r="D1919" s="78">
        <f t="shared" si="435"/>
        <v>70</v>
      </c>
      <c r="E1919" s="79">
        <f t="shared" si="436"/>
        <v>65</v>
      </c>
      <c r="F1919" s="79">
        <v>15</v>
      </c>
      <c r="G1919" s="79">
        <f t="shared" si="437"/>
        <v>20</v>
      </c>
      <c r="H1919" s="79">
        <f t="shared" si="438"/>
        <v>18</v>
      </c>
      <c r="I1919" s="80">
        <v>1338.48</v>
      </c>
      <c r="J1919" s="80">
        <f>'Fator aplicado no salr'!$I$33*I1919</f>
        <v>1183.248453007521</v>
      </c>
      <c r="K1919" s="79">
        <f t="shared" si="439"/>
        <v>18</v>
      </c>
      <c r="L1919" s="92">
        <f t="shared" si="440"/>
        <v>0.35034379112920383</v>
      </c>
      <c r="M1919" s="79">
        <f t="shared" si="441"/>
        <v>70</v>
      </c>
      <c r="N1919" s="79">
        <f>VLOOKUP(D1919,'IBGE 2014'!$A$9:$I$120,3,0)/VLOOKUP(C1919,'IBGE 2014'!$A$9:$I$120,3,0)</f>
        <v>0.7953795781575006</v>
      </c>
      <c r="O1919" s="79">
        <f>VLOOKUP(D1919,'IBGE 2014'!$A$9:$I$120,6,0)</f>
        <v>9.1340168195096396</v>
      </c>
      <c r="P1919" s="80">
        <f t="shared" si="442"/>
        <v>39151.640650109432</v>
      </c>
      <c r="Q1919" s="80">
        <f t="shared" si="443"/>
        <v>67338.928799999994</v>
      </c>
      <c r="R1919" s="80">
        <f t="shared" si="444"/>
        <v>-28187.288149890563</v>
      </c>
      <c r="S1919" s="80">
        <f t="shared" si="445"/>
        <v>17</v>
      </c>
      <c r="T1919" s="80">
        <f t="shared" si="446"/>
        <v>0.37136441859695613</v>
      </c>
      <c r="U1919" s="80">
        <f>VLOOKUP(D1919,'IBGE 2014'!$A$9:$I$120,3,0)/VLOOKUP(C1919+1,'IBGE 2014'!$A$9:$I$120,3,0)</f>
        <v>0.80044023808591946</v>
      </c>
      <c r="V1919" s="80">
        <f t="shared" si="447"/>
        <v>41764.790534583801</v>
      </c>
      <c r="W1919" s="80">
        <f t="shared" si="448"/>
        <v>63597.877199999995</v>
      </c>
      <c r="X1919" s="80">
        <f t="shared" si="449"/>
        <v>-21833.086665416195</v>
      </c>
      <c r="Y1919" s="120"/>
    </row>
    <row r="1920" spans="1:25">
      <c r="A1920" s="77">
        <v>1908</v>
      </c>
      <c r="B1920" s="79">
        <v>1</v>
      </c>
      <c r="C1920" s="78">
        <v>42</v>
      </c>
      <c r="D1920" s="78">
        <f t="shared" si="435"/>
        <v>62</v>
      </c>
      <c r="E1920" s="79">
        <f t="shared" si="436"/>
        <v>65</v>
      </c>
      <c r="F1920" s="79">
        <v>15</v>
      </c>
      <c r="G1920" s="79">
        <f t="shared" si="437"/>
        <v>20</v>
      </c>
      <c r="H1920" s="79">
        <f t="shared" si="438"/>
        <v>20</v>
      </c>
      <c r="I1920" s="80">
        <v>1338.48</v>
      </c>
      <c r="J1920" s="80">
        <f>'Fator aplicado no salr'!$I$33*I1920</f>
        <v>1183.248453007521</v>
      </c>
      <c r="K1920" s="79">
        <f t="shared" si="439"/>
        <v>20</v>
      </c>
      <c r="L1920" s="92">
        <f t="shared" si="440"/>
        <v>0.31180472688608379</v>
      </c>
      <c r="M1920" s="79">
        <f t="shared" si="441"/>
        <v>62</v>
      </c>
      <c r="N1920" s="79">
        <f>VLOOKUP(D1920,'IBGE 2014'!$A$9:$I$120,3,0)/VLOOKUP(C1920,'IBGE 2014'!$A$9:$I$120,3,0)</f>
        <v>0.8759925485177471</v>
      </c>
      <c r="O1920" s="79">
        <f>VLOOKUP(D1920,'IBGE 2014'!$A$9:$I$120,6,0)</f>
        <v>11.049834511016218</v>
      </c>
      <c r="P1920" s="80">
        <f t="shared" si="442"/>
        <v>46425.669790829488</v>
      </c>
      <c r="Q1920" s="80">
        <f t="shared" si="443"/>
        <v>74821.031999999992</v>
      </c>
      <c r="R1920" s="80">
        <f t="shared" si="444"/>
        <v>-28395.362209170504</v>
      </c>
      <c r="S1920" s="80">
        <f t="shared" si="445"/>
        <v>19</v>
      </c>
      <c r="T1920" s="80">
        <f t="shared" si="446"/>
        <v>0.33051301049924886</v>
      </c>
      <c r="U1920" s="80">
        <f>VLOOKUP(D1920,'IBGE 2014'!$A$9:$I$120,3,0)/VLOOKUP(C1920+1,'IBGE 2014'!$A$9:$I$120,3,0)</f>
        <v>0.8786437232206521</v>
      </c>
      <c r="V1920" s="80">
        <f t="shared" si="447"/>
        <v>49360.146764573306</v>
      </c>
      <c r="W1920" s="80">
        <f t="shared" si="448"/>
        <v>71079.9804</v>
      </c>
      <c r="X1920" s="80">
        <f t="shared" si="449"/>
        <v>-21719.833635426694</v>
      </c>
      <c r="Y1920" s="120"/>
    </row>
    <row r="1921" spans="1:25">
      <c r="A1921" s="77">
        <v>1909</v>
      </c>
      <c r="B1921" s="79">
        <v>2</v>
      </c>
      <c r="C1921" s="78">
        <v>54</v>
      </c>
      <c r="D1921" s="78">
        <f t="shared" si="435"/>
        <v>60</v>
      </c>
      <c r="E1921" s="79">
        <f t="shared" si="436"/>
        <v>60</v>
      </c>
      <c r="F1921" s="79">
        <v>15</v>
      </c>
      <c r="G1921" s="79">
        <f t="shared" si="437"/>
        <v>15</v>
      </c>
      <c r="H1921" s="79">
        <f t="shared" si="438"/>
        <v>6</v>
      </c>
      <c r="I1921" s="80">
        <v>1338.48</v>
      </c>
      <c r="J1921" s="80">
        <f>'Fator aplicado no salr'!$I$33*I1921</f>
        <v>1183.248453007521</v>
      </c>
      <c r="K1921" s="79">
        <f t="shared" si="439"/>
        <v>6</v>
      </c>
      <c r="L1921" s="92">
        <f t="shared" si="440"/>
        <v>0.70496054043967604</v>
      </c>
      <c r="M1921" s="79">
        <f t="shared" si="441"/>
        <v>60</v>
      </c>
      <c r="N1921" s="79">
        <f>VLOOKUP(D1921,'IBGE 2014'!$A$9:$I$120,3,0)/VLOOKUP(C1921,'IBGE 2014'!$A$9:$I$120,3,0)</f>
        <v>0.94849638057250252</v>
      </c>
      <c r="O1921" s="79">
        <f>VLOOKUP(D1921,'IBGE 2014'!$A$9:$I$120,6,0)</f>
        <v>11.482229001501651</v>
      </c>
      <c r="P1921" s="80">
        <f t="shared" si="442"/>
        <v>118098.93690198136</v>
      </c>
      <c r="Q1921" s="80">
        <f t="shared" si="443"/>
        <v>22446.309600000001</v>
      </c>
      <c r="R1921" s="80">
        <f t="shared" si="444"/>
        <v>95652.627301981353</v>
      </c>
      <c r="S1921" s="80">
        <f t="shared" si="445"/>
        <v>5</v>
      </c>
      <c r="T1921" s="80">
        <f t="shared" si="446"/>
        <v>0.74725817286605678</v>
      </c>
      <c r="U1921" s="80">
        <f>VLOOKUP(D1921,'IBGE 2014'!$A$9:$I$120,3,0)/VLOOKUP(C1921+1,'IBGE 2014'!$A$9:$I$120,3,0)</f>
        <v>0.95546430055486298</v>
      </c>
      <c r="V1921" s="80">
        <f t="shared" si="447"/>
        <v>126104.51624467863</v>
      </c>
      <c r="W1921" s="80">
        <f t="shared" si="448"/>
        <v>18705.257999999998</v>
      </c>
      <c r="X1921" s="80">
        <f t="shared" si="449"/>
        <v>107399.25824467863</v>
      </c>
      <c r="Y1921" s="120"/>
    </row>
    <row r="1922" spans="1:25">
      <c r="A1922" s="77">
        <v>1910</v>
      </c>
      <c r="B1922" s="79">
        <v>2</v>
      </c>
      <c r="C1922" s="78">
        <v>39</v>
      </c>
      <c r="D1922" s="78">
        <f t="shared" si="435"/>
        <v>55</v>
      </c>
      <c r="E1922" s="79">
        <f t="shared" si="436"/>
        <v>60</v>
      </c>
      <c r="F1922" s="79">
        <v>18</v>
      </c>
      <c r="G1922" s="79">
        <f t="shared" si="437"/>
        <v>12</v>
      </c>
      <c r="H1922" s="79">
        <f t="shared" si="438"/>
        <v>16</v>
      </c>
      <c r="I1922" s="80">
        <v>1216.8</v>
      </c>
      <c r="J1922" s="80">
        <f>'Fator aplicado no salr'!$I$33*I1922</f>
        <v>1075.6804118250191</v>
      </c>
      <c r="K1922" s="79">
        <f t="shared" si="439"/>
        <v>16</v>
      </c>
      <c r="L1922" s="92">
        <f t="shared" si="440"/>
        <v>0.39364628371277355</v>
      </c>
      <c r="M1922" s="79">
        <f t="shared" si="441"/>
        <v>55</v>
      </c>
      <c r="N1922" s="79">
        <f>VLOOKUP(D1922,'IBGE 2014'!$A$9:$I$120,3,0)/VLOOKUP(C1922,'IBGE 2014'!$A$9:$I$120,3,0)</f>
        <v>0.93084727063907946</v>
      </c>
      <c r="O1922" s="79">
        <f>VLOOKUP(D1922,'IBGE 2014'!$A$9:$I$120,6,0)</f>
        <v>12.461864196915771</v>
      </c>
      <c r="P1922" s="80">
        <f t="shared" si="442"/>
        <v>63854.897507804068</v>
      </c>
      <c r="Q1922" s="80">
        <f t="shared" si="443"/>
        <v>54415.295999999995</v>
      </c>
      <c r="R1922" s="80">
        <f t="shared" si="444"/>
        <v>9439.6015078040728</v>
      </c>
      <c r="S1922" s="80">
        <f t="shared" si="445"/>
        <v>15</v>
      </c>
      <c r="T1922" s="80">
        <f t="shared" si="446"/>
        <v>0.41726506073553998</v>
      </c>
      <c r="U1922" s="80">
        <f>VLOOKUP(D1922,'IBGE 2014'!$A$9:$I$120,3,0)/VLOOKUP(C1922+1,'IBGE 2014'!$A$9:$I$120,3,0)</f>
        <v>0.93318306906676562</v>
      </c>
      <c r="V1922" s="80">
        <f t="shared" si="447"/>
        <v>67856.038017694955</v>
      </c>
      <c r="W1922" s="80">
        <f t="shared" si="448"/>
        <v>51014.34</v>
      </c>
      <c r="X1922" s="80">
        <f t="shared" si="449"/>
        <v>16841.698017694958</v>
      </c>
      <c r="Y1922" s="120"/>
    </row>
    <row r="1923" spans="1:25">
      <c r="A1923" s="77">
        <v>1911</v>
      </c>
      <c r="B1923" s="79">
        <v>1</v>
      </c>
      <c r="C1923" s="78">
        <v>34</v>
      </c>
      <c r="D1923" s="78">
        <f t="shared" si="435"/>
        <v>60</v>
      </c>
      <c r="E1923" s="79">
        <f t="shared" si="436"/>
        <v>65</v>
      </c>
      <c r="F1923" s="79">
        <v>14</v>
      </c>
      <c r="G1923" s="79">
        <f t="shared" si="437"/>
        <v>21</v>
      </c>
      <c r="H1923" s="79">
        <f t="shared" si="438"/>
        <v>26</v>
      </c>
      <c r="I1923" s="80">
        <v>1338.48</v>
      </c>
      <c r="J1923" s="80">
        <f>'Fator aplicado no salr'!$I$33*I1923</f>
        <v>1183.248453007521</v>
      </c>
      <c r="K1923" s="79">
        <f t="shared" si="439"/>
        <v>26</v>
      </c>
      <c r="L1923" s="92">
        <f t="shared" si="440"/>
        <v>0.21981002877725925</v>
      </c>
      <c r="M1923" s="79">
        <f t="shared" si="441"/>
        <v>60</v>
      </c>
      <c r="N1923" s="79">
        <f>VLOOKUP(D1923,'IBGE 2014'!$A$9:$I$120,3,0)/VLOOKUP(C1923,'IBGE 2014'!$A$9:$I$120,3,0)</f>
        <v>0.87980249785610276</v>
      </c>
      <c r="O1923" s="79">
        <f>VLOOKUP(D1923,'IBGE 2014'!$A$9:$I$120,6,0)</f>
        <v>11.482229001501651</v>
      </c>
      <c r="P1923" s="80">
        <f t="shared" si="442"/>
        <v>34156.880128493853</v>
      </c>
      <c r="Q1923" s="80">
        <f t="shared" si="443"/>
        <v>97267.3416</v>
      </c>
      <c r="R1923" s="80">
        <f t="shared" si="444"/>
        <v>-63110.461471506147</v>
      </c>
      <c r="S1923" s="80">
        <f t="shared" si="445"/>
        <v>25</v>
      </c>
      <c r="T1923" s="80">
        <f t="shared" si="446"/>
        <v>0.23299863050389483</v>
      </c>
      <c r="U1923" s="80">
        <f>VLOOKUP(D1923,'IBGE 2014'!$A$9:$I$120,3,0)/VLOOKUP(C1923+1,'IBGE 2014'!$A$9:$I$120,3,0)</f>
        <v>0.88156029257512269</v>
      </c>
      <c r="V1923" s="80">
        <f t="shared" si="447"/>
        <v>36278.631024210328</v>
      </c>
      <c r="W1923" s="80">
        <f t="shared" si="448"/>
        <v>93526.29</v>
      </c>
      <c r="X1923" s="80">
        <f t="shared" si="449"/>
        <v>-57247.658975789665</v>
      </c>
      <c r="Y1923" s="120"/>
    </row>
    <row r="1924" spans="1:25">
      <c r="A1924" s="77">
        <v>1912</v>
      </c>
      <c r="B1924" s="79">
        <v>1</v>
      </c>
      <c r="C1924" s="78">
        <v>53</v>
      </c>
      <c r="D1924" s="78">
        <f t="shared" si="435"/>
        <v>70</v>
      </c>
      <c r="E1924" s="79">
        <f t="shared" si="436"/>
        <v>65</v>
      </c>
      <c r="F1924" s="79">
        <v>13</v>
      </c>
      <c r="G1924" s="79">
        <f t="shared" si="437"/>
        <v>22</v>
      </c>
      <c r="H1924" s="79">
        <f t="shared" si="438"/>
        <v>17</v>
      </c>
      <c r="I1924" s="80">
        <v>1338.48</v>
      </c>
      <c r="J1924" s="80">
        <f>'Fator aplicado no salr'!$I$33*I1924</f>
        <v>1183.248453007521</v>
      </c>
      <c r="K1924" s="79">
        <f t="shared" si="439"/>
        <v>17</v>
      </c>
      <c r="L1924" s="92">
        <f t="shared" si="440"/>
        <v>0.37136441859695613</v>
      </c>
      <c r="M1924" s="79">
        <f t="shared" si="441"/>
        <v>70</v>
      </c>
      <c r="N1924" s="79">
        <f>VLOOKUP(D1924,'IBGE 2014'!$A$9:$I$120,3,0)/VLOOKUP(C1924,'IBGE 2014'!$A$9:$I$120,3,0)</f>
        <v>0.80044023808591946</v>
      </c>
      <c r="O1924" s="79">
        <f>VLOOKUP(D1924,'IBGE 2014'!$A$9:$I$120,6,0)</f>
        <v>9.1340168195096396</v>
      </c>
      <c r="P1924" s="80">
        <f t="shared" si="442"/>
        <v>41764.790534583801</v>
      </c>
      <c r="Q1924" s="80">
        <f t="shared" si="443"/>
        <v>63597.877199999995</v>
      </c>
      <c r="R1924" s="80">
        <f t="shared" si="444"/>
        <v>-21833.086665416195</v>
      </c>
      <c r="S1924" s="80">
        <f t="shared" si="445"/>
        <v>16</v>
      </c>
      <c r="T1924" s="80">
        <f t="shared" si="446"/>
        <v>0.39364628371277355</v>
      </c>
      <c r="U1924" s="80">
        <f>VLOOKUP(D1924,'IBGE 2014'!$A$9:$I$120,3,0)/VLOOKUP(C1924+1,'IBGE 2014'!$A$9:$I$120,3,0)</f>
        <v>0.80591419118490248</v>
      </c>
      <c r="V1924" s="80">
        <f t="shared" si="447"/>
        <v>44573.430881016531</v>
      </c>
      <c r="W1924" s="80">
        <f t="shared" si="448"/>
        <v>59856.825599999996</v>
      </c>
      <c r="X1924" s="80">
        <f t="shared" si="449"/>
        <v>-15283.394718983465</v>
      </c>
      <c r="Y1924" s="120"/>
    </row>
    <row r="1925" spans="1:25">
      <c r="A1925" s="77">
        <v>1913</v>
      </c>
      <c r="B1925" s="79">
        <v>1</v>
      </c>
      <c r="C1925" s="78">
        <v>49</v>
      </c>
      <c r="D1925" s="78">
        <f t="shared" si="435"/>
        <v>65</v>
      </c>
      <c r="E1925" s="79">
        <f t="shared" si="436"/>
        <v>65</v>
      </c>
      <c r="F1925" s="79">
        <v>18</v>
      </c>
      <c r="G1925" s="79">
        <f t="shared" si="437"/>
        <v>17</v>
      </c>
      <c r="H1925" s="79">
        <f t="shared" si="438"/>
        <v>16</v>
      </c>
      <c r="I1925" s="80">
        <v>1338.48</v>
      </c>
      <c r="J1925" s="80">
        <f>'Fator aplicado no salr'!$I$33*I1925</f>
        <v>1183.248453007521</v>
      </c>
      <c r="K1925" s="79">
        <f t="shared" si="439"/>
        <v>16</v>
      </c>
      <c r="L1925" s="92">
        <f t="shared" si="440"/>
        <v>0.39364628371277355</v>
      </c>
      <c r="M1925" s="79">
        <f t="shared" si="441"/>
        <v>65</v>
      </c>
      <c r="N1925" s="79">
        <f>VLOOKUP(D1925,'IBGE 2014'!$A$9:$I$120,3,0)/VLOOKUP(C1925,'IBGE 2014'!$A$9:$I$120,3,0)</f>
        <v>0.86267016730913937</v>
      </c>
      <c r="O1925" s="79">
        <f>VLOOKUP(D1925,'IBGE 2014'!$A$9:$I$120,6,0)</f>
        <v>10.361611814973374</v>
      </c>
      <c r="P1925" s="80">
        <f t="shared" si="442"/>
        <v>54124.955334383623</v>
      </c>
      <c r="Q1925" s="80">
        <f t="shared" si="443"/>
        <v>59856.825599999996</v>
      </c>
      <c r="R1925" s="80">
        <f t="shared" si="444"/>
        <v>-5731.8702656163732</v>
      </c>
      <c r="S1925" s="80">
        <f t="shared" si="445"/>
        <v>15</v>
      </c>
      <c r="T1925" s="80">
        <f t="shared" si="446"/>
        <v>0.41726506073553998</v>
      </c>
      <c r="U1925" s="80">
        <f>VLOOKUP(D1925,'IBGE 2014'!$A$9:$I$120,3,0)/VLOOKUP(C1925+1,'IBGE 2014'!$A$9:$I$120,3,0)</f>
        <v>0.86707163383355657</v>
      </c>
      <c r="V1925" s="80">
        <f t="shared" si="447"/>
        <v>57665.17511008682</v>
      </c>
      <c r="W1925" s="80">
        <f t="shared" si="448"/>
        <v>56115.773999999998</v>
      </c>
      <c r="X1925" s="80">
        <f t="shared" si="449"/>
        <v>1549.4011100868229</v>
      </c>
      <c r="Y1925" s="120"/>
    </row>
    <row r="1926" spans="1:25">
      <c r="A1926" s="77">
        <v>1914</v>
      </c>
      <c r="B1926" s="79">
        <v>1</v>
      </c>
      <c r="C1926" s="78">
        <v>34</v>
      </c>
      <c r="D1926" s="78">
        <f t="shared" si="435"/>
        <v>60</v>
      </c>
      <c r="E1926" s="79">
        <f t="shared" si="436"/>
        <v>65</v>
      </c>
      <c r="F1926" s="79">
        <v>13</v>
      </c>
      <c r="G1926" s="79">
        <f t="shared" si="437"/>
        <v>22</v>
      </c>
      <c r="H1926" s="79">
        <f t="shared" si="438"/>
        <v>26</v>
      </c>
      <c r="I1926" s="80">
        <v>1338.48</v>
      </c>
      <c r="J1926" s="80">
        <f>'Fator aplicado no salr'!$I$33*I1926</f>
        <v>1183.248453007521</v>
      </c>
      <c r="K1926" s="79">
        <f t="shared" si="439"/>
        <v>26</v>
      </c>
      <c r="L1926" s="92">
        <f t="shared" si="440"/>
        <v>0.21981002877725925</v>
      </c>
      <c r="M1926" s="79">
        <f t="shared" si="441"/>
        <v>60</v>
      </c>
      <c r="N1926" s="79">
        <f>VLOOKUP(D1926,'IBGE 2014'!$A$9:$I$120,3,0)/VLOOKUP(C1926,'IBGE 2014'!$A$9:$I$120,3,0)</f>
        <v>0.87980249785610276</v>
      </c>
      <c r="O1926" s="79">
        <f>VLOOKUP(D1926,'IBGE 2014'!$A$9:$I$120,6,0)</f>
        <v>11.482229001501651</v>
      </c>
      <c r="P1926" s="80">
        <f t="shared" si="442"/>
        <v>34156.880128493853</v>
      </c>
      <c r="Q1926" s="80">
        <f t="shared" si="443"/>
        <v>97267.3416</v>
      </c>
      <c r="R1926" s="80">
        <f t="shared" si="444"/>
        <v>-63110.461471506147</v>
      </c>
      <c r="S1926" s="80">
        <f t="shared" si="445"/>
        <v>25</v>
      </c>
      <c r="T1926" s="80">
        <f t="shared" si="446"/>
        <v>0.23299863050389483</v>
      </c>
      <c r="U1926" s="80">
        <f>VLOOKUP(D1926,'IBGE 2014'!$A$9:$I$120,3,0)/VLOOKUP(C1926+1,'IBGE 2014'!$A$9:$I$120,3,0)</f>
        <v>0.88156029257512269</v>
      </c>
      <c r="V1926" s="80">
        <f t="shared" si="447"/>
        <v>36278.631024210328</v>
      </c>
      <c r="W1926" s="80">
        <f t="shared" si="448"/>
        <v>93526.29</v>
      </c>
      <c r="X1926" s="80">
        <f t="shared" si="449"/>
        <v>-57247.658975789665</v>
      </c>
      <c r="Y1926" s="120"/>
    </row>
    <row r="1927" spans="1:25">
      <c r="A1927" s="77">
        <v>1915</v>
      </c>
      <c r="B1927" s="79">
        <v>2</v>
      </c>
      <c r="C1927" s="78">
        <v>54</v>
      </c>
      <c r="D1927" s="78">
        <f t="shared" si="435"/>
        <v>70</v>
      </c>
      <c r="E1927" s="79">
        <f t="shared" si="436"/>
        <v>60</v>
      </c>
      <c r="F1927" s="79">
        <v>2</v>
      </c>
      <c r="G1927" s="79">
        <f t="shared" si="437"/>
        <v>28</v>
      </c>
      <c r="H1927" s="79">
        <f t="shared" si="438"/>
        <v>16</v>
      </c>
      <c r="I1927" s="80">
        <v>954</v>
      </c>
      <c r="J1927" s="80">
        <f>'Fator aplicado no salr'!$I$33*I1927</f>
        <v>843.35890276221915</v>
      </c>
      <c r="K1927" s="79">
        <f t="shared" si="439"/>
        <v>16</v>
      </c>
      <c r="L1927" s="92">
        <f t="shared" si="440"/>
        <v>0.39364628371277355</v>
      </c>
      <c r="M1927" s="79">
        <f t="shared" si="441"/>
        <v>70</v>
      </c>
      <c r="N1927" s="79">
        <f>VLOOKUP(D1927,'IBGE 2014'!$A$9:$I$120,3,0)/VLOOKUP(C1927,'IBGE 2014'!$A$9:$I$120,3,0)</f>
        <v>0.80591419118490248</v>
      </c>
      <c r="O1927" s="79">
        <f>VLOOKUP(D1927,'IBGE 2014'!$A$9:$I$120,6,0)</f>
        <v>9.1340168195096396</v>
      </c>
      <c r="P1927" s="80">
        <f t="shared" si="442"/>
        <v>31769.658911967133</v>
      </c>
      <c r="Q1927" s="80">
        <f t="shared" si="443"/>
        <v>42662.879999999997</v>
      </c>
      <c r="R1927" s="80">
        <f t="shared" si="444"/>
        <v>-10893.221088032864</v>
      </c>
      <c r="S1927" s="80">
        <f t="shared" si="445"/>
        <v>15</v>
      </c>
      <c r="T1927" s="80">
        <f t="shared" si="446"/>
        <v>0.41726506073553998</v>
      </c>
      <c r="U1927" s="80">
        <f>VLOOKUP(D1927,'IBGE 2014'!$A$9:$I$120,3,0)/VLOOKUP(C1927+1,'IBGE 2014'!$A$9:$I$120,3,0)</f>
        <v>0.81183466248225811</v>
      </c>
      <c r="V1927" s="80">
        <f t="shared" si="447"/>
        <v>33923.230584854173</v>
      </c>
      <c r="W1927" s="80">
        <f t="shared" si="448"/>
        <v>39996.449999999997</v>
      </c>
      <c r="X1927" s="80">
        <f t="shared" si="449"/>
        <v>-6073.2194151458243</v>
      </c>
      <c r="Y1927" s="120"/>
    </row>
    <row r="1928" spans="1:25">
      <c r="A1928" s="77">
        <v>1916</v>
      </c>
      <c r="B1928" s="79">
        <v>2</v>
      </c>
      <c r="C1928" s="78">
        <v>40</v>
      </c>
      <c r="D1928" s="78">
        <f t="shared" si="435"/>
        <v>55</v>
      </c>
      <c r="E1928" s="79">
        <f t="shared" si="436"/>
        <v>60</v>
      </c>
      <c r="F1928" s="79">
        <v>18</v>
      </c>
      <c r="G1928" s="79">
        <f t="shared" si="437"/>
        <v>12</v>
      </c>
      <c r="H1928" s="79">
        <f t="shared" si="438"/>
        <v>15</v>
      </c>
      <c r="I1928" s="80">
        <v>1338.48</v>
      </c>
      <c r="J1928" s="80">
        <f>'Fator aplicado no salr'!$I$33*I1928</f>
        <v>1183.248453007521</v>
      </c>
      <c r="K1928" s="79">
        <f t="shared" si="439"/>
        <v>15</v>
      </c>
      <c r="L1928" s="92">
        <f t="shared" si="440"/>
        <v>0.41726506073553998</v>
      </c>
      <c r="M1928" s="79">
        <f t="shared" si="441"/>
        <v>55</v>
      </c>
      <c r="N1928" s="79">
        <f>VLOOKUP(D1928,'IBGE 2014'!$A$9:$I$120,3,0)/VLOOKUP(C1928,'IBGE 2014'!$A$9:$I$120,3,0)</f>
        <v>0.93318306906676562</v>
      </c>
      <c r="O1928" s="79">
        <f>VLOOKUP(D1928,'IBGE 2014'!$A$9:$I$120,6,0)</f>
        <v>12.461864196915771</v>
      </c>
      <c r="P1928" s="80">
        <f t="shared" si="442"/>
        <v>74641.641819464436</v>
      </c>
      <c r="Q1928" s="80">
        <f t="shared" si="443"/>
        <v>56115.773999999998</v>
      </c>
      <c r="R1928" s="80">
        <f t="shared" si="444"/>
        <v>18525.867819464438</v>
      </c>
      <c r="S1928" s="80">
        <f t="shared" si="445"/>
        <v>14</v>
      </c>
      <c r="T1928" s="80">
        <f t="shared" si="446"/>
        <v>0.44230096437967248</v>
      </c>
      <c r="U1928" s="80">
        <f>VLOOKUP(D1928,'IBGE 2014'!$A$9:$I$120,3,0)/VLOOKUP(C1928+1,'IBGE 2014'!$A$9:$I$120,3,0)</f>
        <v>0.93566599942051099</v>
      </c>
      <c r="V1928" s="80">
        <f t="shared" si="447"/>
        <v>79330.656147581991</v>
      </c>
      <c r="W1928" s="80">
        <f t="shared" si="448"/>
        <v>52374.722399999999</v>
      </c>
      <c r="X1928" s="80">
        <f t="shared" si="449"/>
        <v>26955.933747581992</v>
      </c>
      <c r="Y1928" s="120"/>
    </row>
    <row r="1929" spans="1:25">
      <c r="A1929" s="77">
        <v>1917</v>
      </c>
      <c r="B1929" s="79">
        <v>2</v>
      </c>
      <c r="C1929" s="78">
        <v>39</v>
      </c>
      <c r="D1929" s="78">
        <f t="shared" si="435"/>
        <v>55</v>
      </c>
      <c r="E1929" s="79">
        <f t="shared" si="436"/>
        <v>60</v>
      </c>
      <c r="F1929" s="79">
        <v>14</v>
      </c>
      <c r="G1929" s="79">
        <f t="shared" si="437"/>
        <v>16</v>
      </c>
      <c r="H1929" s="79">
        <f t="shared" si="438"/>
        <v>16</v>
      </c>
      <c r="I1929" s="80">
        <v>1338.48</v>
      </c>
      <c r="J1929" s="80">
        <f>'Fator aplicado no salr'!$I$33*I1929</f>
        <v>1183.248453007521</v>
      </c>
      <c r="K1929" s="79">
        <f t="shared" si="439"/>
        <v>16</v>
      </c>
      <c r="L1929" s="92">
        <f t="shared" si="440"/>
        <v>0.39364628371277355</v>
      </c>
      <c r="M1929" s="79">
        <f t="shared" si="441"/>
        <v>55</v>
      </c>
      <c r="N1929" s="79">
        <f>VLOOKUP(D1929,'IBGE 2014'!$A$9:$I$120,3,0)/VLOOKUP(C1929,'IBGE 2014'!$A$9:$I$120,3,0)</f>
        <v>0.93084727063907946</v>
      </c>
      <c r="O1929" s="79">
        <f>VLOOKUP(D1929,'IBGE 2014'!$A$9:$I$120,6,0)</f>
        <v>12.461864196915771</v>
      </c>
      <c r="P1929" s="80">
        <f t="shared" si="442"/>
        <v>70240.38725858448</v>
      </c>
      <c r="Q1929" s="80">
        <f t="shared" si="443"/>
        <v>59856.825599999996</v>
      </c>
      <c r="R1929" s="80">
        <f t="shared" si="444"/>
        <v>10383.561658584484</v>
      </c>
      <c r="S1929" s="80">
        <f t="shared" si="445"/>
        <v>15</v>
      </c>
      <c r="T1929" s="80">
        <f t="shared" si="446"/>
        <v>0.41726506073553998</v>
      </c>
      <c r="U1929" s="80">
        <f>VLOOKUP(D1929,'IBGE 2014'!$A$9:$I$120,3,0)/VLOOKUP(C1929+1,'IBGE 2014'!$A$9:$I$120,3,0)</f>
        <v>0.93318306906676562</v>
      </c>
      <c r="V1929" s="80">
        <f t="shared" si="447"/>
        <v>74641.64181946445</v>
      </c>
      <c r="W1929" s="80">
        <f t="shared" si="448"/>
        <v>56115.773999999998</v>
      </c>
      <c r="X1929" s="80">
        <f t="shared" si="449"/>
        <v>18525.867819464453</v>
      </c>
      <c r="Y1929" s="120"/>
    </row>
    <row r="1930" spans="1:25">
      <c r="A1930" s="77">
        <v>1918</v>
      </c>
      <c r="B1930" s="79">
        <v>1</v>
      </c>
      <c r="C1930" s="78">
        <v>42</v>
      </c>
      <c r="D1930" s="78">
        <f t="shared" si="435"/>
        <v>61</v>
      </c>
      <c r="E1930" s="79">
        <f t="shared" si="436"/>
        <v>65</v>
      </c>
      <c r="F1930" s="79">
        <v>16</v>
      </c>
      <c r="G1930" s="79">
        <f t="shared" si="437"/>
        <v>19</v>
      </c>
      <c r="H1930" s="79">
        <f t="shared" si="438"/>
        <v>19</v>
      </c>
      <c r="I1930" s="80">
        <v>1338.48</v>
      </c>
      <c r="J1930" s="80">
        <f>'Fator aplicado no salr'!$I$33*I1930</f>
        <v>1183.248453007521</v>
      </c>
      <c r="K1930" s="79">
        <f t="shared" si="439"/>
        <v>19</v>
      </c>
      <c r="L1930" s="92">
        <f t="shared" si="440"/>
        <v>0.33051301049924886</v>
      </c>
      <c r="M1930" s="79">
        <f t="shared" si="441"/>
        <v>61</v>
      </c>
      <c r="N1930" s="79">
        <f>VLOOKUP(D1930,'IBGE 2014'!$A$9:$I$120,3,0)/VLOOKUP(C1930,'IBGE 2014'!$A$9:$I$120,3,0)</f>
        <v>0.88656647314831338</v>
      </c>
      <c r="O1930" s="79">
        <f>VLOOKUP(D1930,'IBGE 2014'!$A$9:$I$120,6,0)</f>
        <v>11.26894206432668</v>
      </c>
      <c r="P1930" s="80">
        <f t="shared" si="442"/>
        <v>50792.817908413293</v>
      </c>
      <c r="Q1930" s="80">
        <f t="shared" si="443"/>
        <v>71079.9804</v>
      </c>
      <c r="R1930" s="80">
        <f t="shared" si="444"/>
        <v>-20287.162491586707</v>
      </c>
      <c r="S1930" s="80">
        <f t="shared" si="445"/>
        <v>18</v>
      </c>
      <c r="T1930" s="80">
        <f t="shared" si="446"/>
        <v>0.35034379112920383</v>
      </c>
      <c r="U1930" s="80">
        <f>VLOOKUP(D1930,'IBGE 2014'!$A$9:$I$120,3,0)/VLOOKUP(C1930+1,'IBGE 2014'!$A$9:$I$120,3,0)</f>
        <v>0.88924964963198516</v>
      </c>
      <c r="V1930" s="80">
        <f t="shared" si="447"/>
        <v>54003.333884926869</v>
      </c>
      <c r="W1930" s="80">
        <f t="shared" si="448"/>
        <v>67338.928799999994</v>
      </c>
      <c r="X1930" s="80">
        <f t="shared" si="449"/>
        <v>-13335.594915073125</v>
      </c>
      <c r="Y1930" s="120"/>
    </row>
    <row r="1931" spans="1:25">
      <c r="A1931" s="77">
        <v>1919</v>
      </c>
      <c r="B1931" s="79">
        <v>1</v>
      </c>
      <c r="C1931" s="78">
        <v>48</v>
      </c>
      <c r="D1931" s="78">
        <f t="shared" si="435"/>
        <v>65</v>
      </c>
      <c r="E1931" s="79">
        <f t="shared" si="436"/>
        <v>65</v>
      </c>
      <c r="F1931" s="79">
        <v>18</v>
      </c>
      <c r="G1931" s="79">
        <f t="shared" si="437"/>
        <v>17</v>
      </c>
      <c r="H1931" s="79">
        <f t="shared" si="438"/>
        <v>17</v>
      </c>
      <c r="I1931" s="80">
        <v>1338.48</v>
      </c>
      <c r="J1931" s="80">
        <f>'Fator aplicado no salr'!$I$33*I1931</f>
        <v>1183.248453007521</v>
      </c>
      <c r="K1931" s="79">
        <f t="shared" si="439"/>
        <v>17</v>
      </c>
      <c r="L1931" s="92">
        <f t="shared" si="440"/>
        <v>0.37136441859695613</v>
      </c>
      <c r="M1931" s="79">
        <f t="shared" si="441"/>
        <v>65</v>
      </c>
      <c r="N1931" s="79">
        <f>VLOOKUP(D1931,'IBGE 2014'!$A$9:$I$120,3,0)/VLOOKUP(C1931,'IBGE 2014'!$A$9:$I$120,3,0)</f>
        <v>0.85860131375862425</v>
      </c>
      <c r="O1931" s="79">
        <f>VLOOKUP(D1931,'IBGE 2014'!$A$9:$I$120,6,0)</f>
        <v>10.361611814973374</v>
      </c>
      <c r="P1931" s="80">
        <f t="shared" si="442"/>
        <v>50820.443970836044</v>
      </c>
      <c r="Q1931" s="80">
        <f t="shared" si="443"/>
        <v>63597.877199999995</v>
      </c>
      <c r="R1931" s="80">
        <f t="shared" si="444"/>
        <v>-12777.433229163951</v>
      </c>
      <c r="S1931" s="80">
        <f t="shared" si="445"/>
        <v>16</v>
      </c>
      <c r="T1931" s="80">
        <f t="shared" si="446"/>
        <v>0.39364628371277355</v>
      </c>
      <c r="U1931" s="80">
        <f>VLOOKUP(D1931,'IBGE 2014'!$A$9:$I$120,3,0)/VLOOKUP(C1931+1,'IBGE 2014'!$A$9:$I$120,3,0)</f>
        <v>0.86267016730913937</v>
      </c>
      <c r="V1931" s="80">
        <f t="shared" si="447"/>
        <v>54124.955334383623</v>
      </c>
      <c r="W1931" s="80">
        <f t="shared" si="448"/>
        <v>59856.825599999996</v>
      </c>
      <c r="X1931" s="80">
        <f t="shared" si="449"/>
        <v>-5731.8702656163732</v>
      </c>
      <c r="Y1931" s="120"/>
    </row>
    <row r="1932" spans="1:25">
      <c r="A1932" s="77">
        <v>1920</v>
      </c>
      <c r="B1932" s="79">
        <v>1</v>
      </c>
      <c r="C1932" s="78">
        <v>42</v>
      </c>
      <c r="D1932" s="78">
        <f t="shared" si="435"/>
        <v>63</v>
      </c>
      <c r="E1932" s="79">
        <f t="shared" si="436"/>
        <v>65</v>
      </c>
      <c r="F1932" s="79">
        <v>14</v>
      </c>
      <c r="G1932" s="79">
        <f t="shared" si="437"/>
        <v>21</v>
      </c>
      <c r="H1932" s="79">
        <f t="shared" si="438"/>
        <v>21</v>
      </c>
      <c r="I1932" s="80">
        <v>1338.48</v>
      </c>
      <c r="J1932" s="80">
        <f>'Fator aplicado no salr'!$I$33*I1932</f>
        <v>1183.248453007521</v>
      </c>
      <c r="K1932" s="79">
        <f t="shared" si="439"/>
        <v>21</v>
      </c>
      <c r="L1932" s="92">
        <f t="shared" si="440"/>
        <v>0.29415540272272056</v>
      </c>
      <c r="M1932" s="79">
        <f t="shared" si="441"/>
        <v>63</v>
      </c>
      <c r="N1932" s="79">
        <f>VLOOKUP(D1932,'IBGE 2014'!$A$9:$I$120,3,0)/VLOOKUP(C1932,'IBGE 2014'!$A$9:$I$120,3,0)</f>
        <v>0.8647414409870342</v>
      </c>
      <c r="O1932" s="79">
        <f>VLOOKUP(D1932,'IBGE 2014'!$A$9:$I$120,6,0)</f>
        <v>10.825249101319233</v>
      </c>
      <c r="P1932" s="80">
        <f t="shared" si="442"/>
        <v>42356.522595339644</v>
      </c>
      <c r="Q1932" s="80">
        <f t="shared" si="443"/>
        <v>78562.083599999998</v>
      </c>
      <c r="R1932" s="80">
        <f t="shared" si="444"/>
        <v>-36205.561004660354</v>
      </c>
      <c r="S1932" s="80">
        <f t="shared" si="445"/>
        <v>20</v>
      </c>
      <c r="T1932" s="80">
        <f t="shared" si="446"/>
        <v>0.31180472688608379</v>
      </c>
      <c r="U1932" s="80">
        <f>VLOOKUP(D1932,'IBGE 2014'!$A$9:$I$120,3,0)/VLOOKUP(C1932+1,'IBGE 2014'!$A$9:$I$120,3,0)</f>
        <v>0.86735856442806991</v>
      </c>
      <c r="V1932" s="80">
        <f t="shared" si="447"/>
        <v>45033.79662937922</v>
      </c>
      <c r="W1932" s="80">
        <f t="shared" si="448"/>
        <v>74821.031999999992</v>
      </c>
      <c r="X1932" s="80">
        <f t="shared" si="449"/>
        <v>-29787.235370620772</v>
      </c>
      <c r="Y1932" s="120"/>
    </row>
    <row r="1933" spans="1:25">
      <c r="A1933" s="77">
        <v>1921</v>
      </c>
      <c r="B1933" s="79">
        <v>1</v>
      </c>
      <c r="C1933" s="78">
        <v>60</v>
      </c>
      <c r="D1933" s="78">
        <f t="shared" si="435"/>
        <v>70</v>
      </c>
      <c r="E1933" s="79">
        <f t="shared" si="436"/>
        <v>65</v>
      </c>
      <c r="F1933" s="79">
        <v>13</v>
      </c>
      <c r="G1933" s="79">
        <f t="shared" si="437"/>
        <v>22</v>
      </c>
      <c r="H1933" s="79">
        <f t="shared" si="438"/>
        <v>10</v>
      </c>
      <c r="I1933" s="80">
        <v>1338.48</v>
      </c>
      <c r="J1933" s="80">
        <f>'Fator aplicado no salr'!$I$33*I1933</f>
        <v>1183.248453007521</v>
      </c>
      <c r="K1933" s="79">
        <f t="shared" si="439"/>
        <v>10</v>
      </c>
      <c r="L1933" s="92">
        <f t="shared" si="440"/>
        <v>0.55839477691511752</v>
      </c>
      <c r="M1933" s="79">
        <f t="shared" si="441"/>
        <v>70</v>
      </c>
      <c r="N1933" s="79">
        <f>VLOOKUP(D1933,'IBGE 2014'!$A$9:$I$120,3,0)/VLOOKUP(C1933,'IBGE 2014'!$A$9:$I$120,3,0)</f>
        <v>0.8496755577480023</v>
      </c>
      <c r="O1933" s="79">
        <f>VLOOKUP(D1933,'IBGE 2014'!$A$9:$I$120,6,0)</f>
        <v>9.1340168195096396</v>
      </c>
      <c r="P1933" s="80">
        <f t="shared" si="442"/>
        <v>66661.576046689675</v>
      </c>
      <c r="Q1933" s="80">
        <f t="shared" si="443"/>
        <v>37410.515999999996</v>
      </c>
      <c r="R1933" s="80">
        <f t="shared" si="444"/>
        <v>29251.060046689679</v>
      </c>
      <c r="S1933" s="80">
        <f t="shared" si="445"/>
        <v>9</v>
      </c>
      <c r="T1933" s="80">
        <f t="shared" si="446"/>
        <v>0.59189846353002462</v>
      </c>
      <c r="U1933" s="80">
        <f>VLOOKUP(D1933,'IBGE 2014'!$A$9:$I$120,3,0)/VLOOKUP(C1933+1,'IBGE 2014'!$A$9:$I$120,3,0)</f>
        <v>0.85922071543303169</v>
      </c>
      <c r="V1933" s="80">
        <f t="shared" si="447"/>
        <v>71455.07121260569</v>
      </c>
      <c r="W1933" s="80">
        <f t="shared" si="448"/>
        <v>33669.464399999997</v>
      </c>
      <c r="X1933" s="80">
        <f t="shared" si="449"/>
        <v>37785.606812605693</v>
      </c>
      <c r="Y1933" s="120"/>
    </row>
    <row r="1934" spans="1:25">
      <c r="A1934" s="77">
        <v>1922</v>
      </c>
      <c r="B1934" s="79">
        <v>1</v>
      </c>
      <c r="C1934" s="78">
        <v>54</v>
      </c>
      <c r="D1934" s="78">
        <f t="shared" ref="D1934:D1997" si="450">IF(IF(C1934+G1934&gt;70,70,IF(C1934+G1934&lt;E1934,IF(B1934=1,IF(C1934+G1934&lt;60,60,C1934+G1934),IF(C1934+G1934&lt;55,55,C1934+G1934)),E1934))&lt;C1934,C1934,IF(C1934+G1934&gt;70,70,IF(C1934+G1934&lt;E1934,IF(B1934=1,IF(C1934+G1934&lt;60,60,C1934+G1934),IF(C1934+G1934&lt;55,55,C1934+G1934)),E1934)))</f>
        <v>70</v>
      </c>
      <c r="E1934" s="79">
        <f t="shared" ref="E1934:E1997" si="451">IF(B1934=1,65,60)</f>
        <v>65</v>
      </c>
      <c r="F1934" s="79">
        <v>14</v>
      </c>
      <c r="G1934" s="79">
        <f t="shared" ref="G1934:G1997" si="452">IF(B1934=1,IF(35-F1934&lt;=1,1,35-F1934),IF(30-F1934&lt;=1,1,30-F1934))</f>
        <v>21</v>
      </c>
      <c r="H1934" s="79">
        <f t="shared" ref="H1934:H1997" si="453">D1934-C1934</f>
        <v>16</v>
      </c>
      <c r="I1934" s="80">
        <v>1338.48</v>
      </c>
      <c r="J1934" s="80">
        <f>'Fator aplicado no salr'!$I$33*I1934</f>
        <v>1183.248453007521</v>
      </c>
      <c r="K1934" s="79">
        <f t="shared" ref="K1934:K1997" si="454">H1934</f>
        <v>16</v>
      </c>
      <c r="L1934" s="92">
        <f t="shared" ref="L1934:L1997" si="455">(1/(1+$F$6))^K1934</f>
        <v>0.39364628371277355</v>
      </c>
      <c r="M1934" s="79">
        <f t="shared" ref="M1934:M1997" si="456">D1934</f>
        <v>70</v>
      </c>
      <c r="N1934" s="79">
        <f>VLOOKUP(D1934,'IBGE 2014'!$A$9:$I$120,3,0)/VLOOKUP(C1934,'IBGE 2014'!$A$9:$I$120,3,0)</f>
        <v>0.80591419118490248</v>
      </c>
      <c r="O1934" s="79">
        <f>VLOOKUP(D1934,'IBGE 2014'!$A$9:$I$120,6,0)</f>
        <v>9.1340168195096396</v>
      </c>
      <c r="P1934" s="80">
        <f t="shared" ref="P1934:P1997" si="457">J1934*L1934*N1934*O1934*13</f>
        <v>44573.430881016531</v>
      </c>
      <c r="Q1934" s="80">
        <f t="shared" ref="Q1934:Q1997" si="458">0.215*I1934*13*H1934+IF(J1934&gt;5839.45,0.11*(J1934-5839.45)*O1934*N1934*L1934*13,0)</f>
        <v>59856.825599999996</v>
      </c>
      <c r="R1934" s="80">
        <f t="shared" ref="R1934:R1997" si="459">P1934-Q1934</f>
        <v>-15283.394718983465</v>
      </c>
      <c r="S1934" s="80">
        <f t="shared" ref="S1934:S1997" si="460">IF(K1934=0,0,K1934-1)</f>
        <v>15</v>
      </c>
      <c r="T1934" s="80">
        <f t="shared" ref="T1934:T1997" si="461">(1/(1+$F$6))^S1934</f>
        <v>0.41726506073553998</v>
      </c>
      <c r="U1934" s="80">
        <f>VLOOKUP(D1934,'IBGE 2014'!$A$9:$I$120,3,0)/VLOOKUP(C1934+1,'IBGE 2014'!$A$9:$I$120,3,0)</f>
        <v>0.81183466248225811</v>
      </c>
      <c r="V1934" s="80">
        <f t="shared" ref="V1934:V1997" si="462">J1934*T1934*U1934*13*O1934</f>
        <v>47594.93257150484</v>
      </c>
      <c r="W1934" s="80">
        <f t="shared" ref="W1934:W1997" si="463">0.215*I1934*13*S1934+IF(J1934&gt;5839.45,0.11*(J1934-5839.45)*O1934*U1934*T1934*13,0)</f>
        <v>56115.773999999998</v>
      </c>
      <c r="X1934" s="80">
        <f t="shared" ref="X1934:X1997" si="464">V1934-W1934</f>
        <v>-8520.8414284951577</v>
      </c>
      <c r="Y1934" s="120"/>
    </row>
    <row r="1935" spans="1:25">
      <c r="A1935" s="77">
        <v>1923</v>
      </c>
      <c r="B1935" s="79">
        <v>1</v>
      </c>
      <c r="C1935" s="78">
        <v>51</v>
      </c>
      <c r="D1935" s="78">
        <f t="shared" si="450"/>
        <v>65</v>
      </c>
      <c r="E1935" s="79">
        <f t="shared" si="451"/>
        <v>65</v>
      </c>
      <c r="F1935" s="79">
        <v>17</v>
      </c>
      <c r="G1935" s="79">
        <f t="shared" si="452"/>
        <v>18</v>
      </c>
      <c r="H1935" s="79">
        <f t="shared" si="453"/>
        <v>14</v>
      </c>
      <c r="I1935" s="80">
        <v>1338.48</v>
      </c>
      <c r="J1935" s="80">
        <f>'Fator aplicado no salr'!$I$33*I1935</f>
        <v>1183.248453007521</v>
      </c>
      <c r="K1935" s="79">
        <f t="shared" si="454"/>
        <v>14</v>
      </c>
      <c r="L1935" s="92">
        <f t="shared" si="455"/>
        <v>0.44230096437967248</v>
      </c>
      <c r="M1935" s="79">
        <f t="shared" si="456"/>
        <v>65</v>
      </c>
      <c r="N1935" s="79">
        <f>VLOOKUP(D1935,'IBGE 2014'!$A$9:$I$120,3,0)/VLOOKUP(C1935,'IBGE 2014'!$A$9:$I$120,3,0)</f>
        <v>0.87183487462980414</v>
      </c>
      <c r="O1935" s="79">
        <f>VLOOKUP(D1935,'IBGE 2014'!$A$9:$I$120,6,0)</f>
        <v>10.361611814973374</v>
      </c>
      <c r="P1935" s="80">
        <f t="shared" si="457"/>
        <v>61460.875060288869</v>
      </c>
      <c r="Q1935" s="80">
        <f t="shared" si="458"/>
        <v>52374.722399999999</v>
      </c>
      <c r="R1935" s="80">
        <f t="shared" si="459"/>
        <v>9086.1526602888698</v>
      </c>
      <c r="S1935" s="80">
        <f t="shared" si="460"/>
        <v>13</v>
      </c>
      <c r="T1935" s="80">
        <f t="shared" si="461"/>
        <v>0.46883902224245294</v>
      </c>
      <c r="U1935" s="80">
        <f>VLOOKUP(D1935,'IBGE 2014'!$A$9:$I$120,3,0)/VLOOKUP(C1935+1,'IBGE 2014'!$A$9:$I$120,3,0)</f>
        <v>0.87699127583219805</v>
      </c>
      <c r="V1935" s="80">
        <f t="shared" si="462"/>
        <v>65533.843586057039</v>
      </c>
      <c r="W1935" s="80">
        <f t="shared" si="463"/>
        <v>48633.6708</v>
      </c>
      <c r="X1935" s="80">
        <f t="shared" si="464"/>
        <v>16900.172786057039</v>
      </c>
      <c r="Y1935" s="120"/>
    </row>
    <row r="1936" spans="1:25">
      <c r="A1936" s="77">
        <v>1924</v>
      </c>
      <c r="B1936" s="79">
        <v>1</v>
      </c>
      <c r="C1936" s="78">
        <v>43</v>
      </c>
      <c r="D1936" s="78">
        <f t="shared" si="450"/>
        <v>63</v>
      </c>
      <c r="E1936" s="79">
        <f t="shared" si="451"/>
        <v>65</v>
      </c>
      <c r="F1936" s="79">
        <v>15</v>
      </c>
      <c r="G1936" s="79">
        <f t="shared" si="452"/>
        <v>20</v>
      </c>
      <c r="H1936" s="79">
        <f t="shared" si="453"/>
        <v>20</v>
      </c>
      <c r="I1936" s="80">
        <v>1338.48</v>
      </c>
      <c r="J1936" s="80">
        <f>'Fator aplicado no salr'!$I$33*I1936</f>
        <v>1183.248453007521</v>
      </c>
      <c r="K1936" s="79">
        <f t="shared" si="454"/>
        <v>20</v>
      </c>
      <c r="L1936" s="92">
        <f t="shared" si="455"/>
        <v>0.31180472688608379</v>
      </c>
      <c r="M1936" s="79">
        <f t="shared" si="456"/>
        <v>63</v>
      </c>
      <c r="N1936" s="79">
        <f>VLOOKUP(D1936,'IBGE 2014'!$A$9:$I$120,3,0)/VLOOKUP(C1936,'IBGE 2014'!$A$9:$I$120,3,0)</f>
        <v>0.86735856442806991</v>
      </c>
      <c r="O1936" s="79">
        <f>VLOOKUP(D1936,'IBGE 2014'!$A$9:$I$120,6,0)</f>
        <v>10.825249101319233</v>
      </c>
      <c r="P1936" s="80">
        <f t="shared" si="457"/>
        <v>45033.796629379212</v>
      </c>
      <c r="Q1936" s="80">
        <f t="shared" si="458"/>
        <v>74821.031999999992</v>
      </c>
      <c r="R1936" s="80">
        <f t="shared" si="459"/>
        <v>-29787.23537062078</v>
      </c>
      <c r="S1936" s="80">
        <f t="shared" si="460"/>
        <v>19</v>
      </c>
      <c r="T1936" s="80">
        <f t="shared" si="461"/>
        <v>0.33051301049924886</v>
      </c>
      <c r="U1936" s="80">
        <f>VLOOKUP(D1936,'IBGE 2014'!$A$9:$I$120,3,0)/VLOOKUP(C1936+1,'IBGE 2014'!$A$9:$I$120,3,0)</f>
        <v>0.87017885778169513</v>
      </c>
      <c r="V1936" s="80">
        <f t="shared" si="462"/>
        <v>47891.041697003689</v>
      </c>
      <c r="W1936" s="80">
        <f t="shared" si="463"/>
        <v>71079.9804</v>
      </c>
      <c r="X1936" s="80">
        <f t="shared" si="464"/>
        <v>-23188.938702996311</v>
      </c>
      <c r="Y1936" s="120"/>
    </row>
    <row r="1937" spans="1:25">
      <c r="A1937" s="77">
        <v>1925</v>
      </c>
      <c r="B1937" s="79">
        <v>2</v>
      </c>
      <c r="C1937" s="78">
        <v>44</v>
      </c>
      <c r="D1937" s="78">
        <f t="shared" si="450"/>
        <v>58</v>
      </c>
      <c r="E1937" s="79">
        <f t="shared" si="451"/>
        <v>60</v>
      </c>
      <c r="F1937" s="79">
        <v>16</v>
      </c>
      <c r="G1937" s="79">
        <f t="shared" si="452"/>
        <v>14</v>
      </c>
      <c r="H1937" s="79">
        <f t="shared" si="453"/>
        <v>14</v>
      </c>
      <c r="I1937" s="80">
        <v>1338.48</v>
      </c>
      <c r="J1937" s="80">
        <f>'Fator aplicado no salr'!$I$33*I1937</f>
        <v>1183.248453007521</v>
      </c>
      <c r="K1937" s="79">
        <f t="shared" si="454"/>
        <v>14</v>
      </c>
      <c r="L1937" s="92">
        <f t="shared" si="455"/>
        <v>0.44230096437967248</v>
      </c>
      <c r="M1937" s="79">
        <f t="shared" si="456"/>
        <v>58</v>
      </c>
      <c r="N1937" s="79">
        <f>VLOOKUP(D1937,'IBGE 2014'!$A$9:$I$120,3,0)/VLOOKUP(C1937,'IBGE 2014'!$A$9:$I$120,3,0)</f>
        <v>0.9205292252172993</v>
      </c>
      <c r="O1937" s="79">
        <f>VLOOKUP(D1937,'IBGE 2014'!$A$9:$I$120,6,0)</f>
        <v>11.890960856490537</v>
      </c>
      <c r="P1937" s="80">
        <f t="shared" si="457"/>
        <v>74471.776611720197</v>
      </c>
      <c r="Q1937" s="80">
        <f t="shared" si="458"/>
        <v>52374.722399999999</v>
      </c>
      <c r="R1937" s="80">
        <f t="shared" si="459"/>
        <v>22097.054211720199</v>
      </c>
      <c r="S1937" s="80">
        <f t="shared" si="460"/>
        <v>13</v>
      </c>
      <c r="T1937" s="80">
        <f t="shared" si="461"/>
        <v>0.46883902224245294</v>
      </c>
      <c r="U1937" s="80">
        <f>VLOOKUP(D1937,'IBGE 2014'!$A$9:$I$120,3,0)/VLOOKUP(C1937+1,'IBGE 2014'!$A$9:$I$120,3,0)</f>
        <v>0.92375508752276414</v>
      </c>
      <c r="V1937" s="80">
        <f t="shared" si="462"/>
        <v>79216.717379111709</v>
      </c>
      <c r="W1937" s="80">
        <f t="shared" si="463"/>
        <v>48633.6708</v>
      </c>
      <c r="X1937" s="80">
        <f t="shared" si="464"/>
        <v>30583.046579111709</v>
      </c>
      <c r="Y1937" s="120"/>
    </row>
    <row r="1938" spans="1:25">
      <c r="A1938" s="77">
        <v>1926</v>
      </c>
      <c r="B1938" s="79">
        <v>1</v>
      </c>
      <c r="C1938" s="78">
        <v>48</v>
      </c>
      <c r="D1938" s="78">
        <f t="shared" si="450"/>
        <v>65</v>
      </c>
      <c r="E1938" s="79">
        <f t="shared" si="451"/>
        <v>65</v>
      </c>
      <c r="F1938" s="79">
        <v>18</v>
      </c>
      <c r="G1938" s="79">
        <f t="shared" si="452"/>
        <v>17</v>
      </c>
      <c r="H1938" s="79">
        <f t="shared" si="453"/>
        <v>17</v>
      </c>
      <c r="I1938" s="80">
        <v>1338.48</v>
      </c>
      <c r="J1938" s="80">
        <f>'Fator aplicado no salr'!$I$33*I1938</f>
        <v>1183.248453007521</v>
      </c>
      <c r="K1938" s="79">
        <f t="shared" si="454"/>
        <v>17</v>
      </c>
      <c r="L1938" s="92">
        <f t="shared" si="455"/>
        <v>0.37136441859695613</v>
      </c>
      <c r="M1938" s="79">
        <f t="shared" si="456"/>
        <v>65</v>
      </c>
      <c r="N1938" s="79">
        <f>VLOOKUP(D1938,'IBGE 2014'!$A$9:$I$120,3,0)/VLOOKUP(C1938,'IBGE 2014'!$A$9:$I$120,3,0)</f>
        <v>0.85860131375862425</v>
      </c>
      <c r="O1938" s="79">
        <f>VLOOKUP(D1938,'IBGE 2014'!$A$9:$I$120,6,0)</f>
        <v>10.361611814973374</v>
      </c>
      <c r="P1938" s="80">
        <f t="shared" si="457"/>
        <v>50820.443970836044</v>
      </c>
      <c r="Q1938" s="80">
        <f t="shared" si="458"/>
        <v>63597.877199999995</v>
      </c>
      <c r="R1938" s="80">
        <f t="shared" si="459"/>
        <v>-12777.433229163951</v>
      </c>
      <c r="S1938" s="80">
        <f t="shared" si="460"/>
        <v>16</v>
      </c>
      <c r="T1938" s="80">
        <f t="shared" si="461"/>
        <v>0.39364628371277355</v>
      </c>
      <c r="U1938" s="80">
        <f>VLOOKUP(D1938,'IBGE 2014'!$A$9:$I$120,3,0)/VLOOKUP(C1938+1,'IBGE 2014'!$A$9:$I$120,3,0)</f>
        <v>0.86267016730913937</v>
      </c>
      <c r="V1938" s="80">
        <f t="shared" si="462"/>
        <v>54124.955334383623</v>
      </c>
      <c r="W1938" s="80">
        <f t="shared" si="463"/>
        <v>59856.825599999996</v>
      </c>
      <c r="X1938" s="80">
        <f t="shared" si="464"/>
        <v>-5731.8702656163732</v>
      </c>
      <c r="Y1938" s="120"/>
    </row>
    <row r="1939" spans="1:25">
      <c r="A1939" s="77">
        <v>1927</v>
      </c>
      <c r="B1939" s="79">
        <v>1</v>
      </c>
      <c r="C1939" s="78">
        <v>43</v>
      </c>
      <c r="D1939" s="78">
        <f t="shared" si="450"/>
        <v>64</v>
      </c>
      <c r="E1939" s="79">
        <f t="shared" si="451"/>
        <v>65</v>
      </c>
      <c r="F1939" s="79">
        <v>14</v>
      </c>
      <c r="G1939" s="79">
        <f t="shared" si="452"/>
        <v>21</v>
      </c>
      <c r="H1939" s="79">
        <f t="shared" si="453"/>
        <v>21</v>
      </c>
      <c r="I1939" s="80">
        <v>1338.48</v>
      </c>
      <c r="J1939" s="80">
        <f>'Fator aplicado no salr'!$I$33*I1939</f>
        <v>1183.248453007521</v>
      </c>
      <c r="K1939" s="79">
        <f t="shared" si="454"/>
        <v>21</v>
      </c>
      <c r="L1939" s="92">
        <f t="shared" si="455"/>
        <v>0.29415540272272056</v>
      </c>
      <c r="M1939" s="79">
        <f t="shared" si="456"/>
        <v>64</v>
      </c>
      <c r="N1939" s="79">
        <f>VLOOKUP(D1939,'IBGE 2014'!$A$9:$I$120,3,0)/VLOOKUP(C1939,'IBGE 2014'!$A$9:$I$120,3,0)</f>
        <v>0.85532011511920902</v>
      </c>
      <c r="O1939" s="79">
        <f>VLOOKUP(D1939,'IBGE 2014'!$A$9:$I$120,6,0)</f>
        <v>10.595687644814832</v>
      </c>
      <c r="P1939" s="80">
        <f t="shared" si="457"/>
        <v>41006.618691024036</v>
      </c>
      <c r="Q1939" s="80">
        <f t="shared" si="458"/>
        <v>78562.083599999998</v>
      </c>
      <c r="R1939" s="80">
        <f t="shared" si="459"/>
        <v>-37555.464908975962</v>
      </c>
      <c r="S1939" s="80">
        <f t="shared" si="460"/>
        <v>20</v>
      </c>
      <c r="T1939" s="80">
        <f t="shared" si="461"/>
        <v>0.31180472688608379</v>
      </c>
      <c r="U1939" s="80">
        <f>VLOOKUP(D1939,'IBGE 2014'!$A$9:$I$120,3,0)/VLOOKUP(C1939+1,'IBGE 2014'!$A$9:$I$120,3,0)</f>
        <v>0.85810126438644807</v>
      </c>
      <c r="V1939" s="80">
        <f t="shared" si="462"/>
        <v>43608.352672263536</v>
      </c>
      <c r="W1939" s="80">
        <f t="shared" si="463"/>
        <v>74821.031999999992</v>
      </c>
      <c r="X1939" s="80">
        <f t="shared" si="464"/>
        <v>-31212.679327736456</v>
      </c>
      <c r="Y1939" s="120"/>
    </row>
    <row r="1940" spans="1:25">
      <c r="A1940" s="77">
        <v>1928</v>
      </c>
      <c r="B1940" s="79">
        <v>1</v>
      </c>
      <c r="C1940" s="78">
        <v>46</v>
      </c>
      <c r="D1940" s="78">
        <f t="shared" si="450"/>
        <v>65</v>
      </c>
      <c r="E1940" s="79">
        <f t="shared" si="451"/>
        <v>65</v>
      </c>
      <c r="F1940" s="79">
        <v>13</v>
      </c>
      <c r="G1940" s="79">
        <f t="shared" si="452"/>
        <v>22</v>
      </c>
      <c r="H1940" s="79">
        <f t="shared" si="453"/>
        <v>19</v>
      </c>
      <c r="I1940" s="80">
        <v>1338.48</v>
      </c>
      <c r="J1940" s="80">
        <f>'Fator aplicado no salr'!$I$33*I1940</f>
        <v>1183.248453007521</v>
      </c>
      <c r="K1940" s="79">
        <f t="shared" si="454"/>
        <v>19</v>
      </c>
      <c r="L1940" s="92">
        <f t="shared" si="455"/>
        <v>0.33051301049924886</v>
      </c>
      <c r="M1940" s="79">
        <f t="shared" si="456"/>
        <v>65</v>
      </c>
      <c r="N1940" s="79">
        <f>VLOOKUP(D1940,'IBGE 2014'!$A$9:$I$120,3,0)/VLOOKUP(C1940,'IBGE 2014'!$A$9:$I$120,3,0)</f>
        <v>0.85136830361096849</v>
      </c>
      <c r="O1940" s="79">
        <f>VLOOKUP(D1940,'IBGE 2014'!$A$9:$I$120,6,0)</f>
        <v>10.361611814973374</v>
      </c>
      <c r="P1940" s="80">
        <f t="shared" si="457"/>
        <v>44848.988531233183</v>
      </c>
      <c r="Q1940" s="80">
        <f t="shared" si="458"/>
        <v>71079.9804</v>
      </c>
      <c r="R1940" s="80">
        <f t="shared" si="459"/>
        <v>-26230.991868766818</v>
      </c>
      <c r="S1940" s="80">
        <f t="shared" si="460"/>
        <v>18</v>
      </c>
      <c r="T1940" s="80">
        <f t="shared" si="461"/>
        <v>0.35034379112920383</v>
      </c>
      <c r="U1940" s="80">
        <f>VLOOKUP(D1940,'IBGE 2014'!$A$9:$I$120,3,0)/VLOOKUP(C1940+1,'IBGE 2014'!$A$9:$I$120,3,0)</f>
        <v>0.85484119100844658</v>
      </c>
      <c r="V1940" s="80">
        <f t="shared" si="462"/>
        <v>47733.851924592353</v>
      </c>
      <c r="W1940" s="80">
        <f t="shared" si="463"/>
        <v>67338.928799999994</v>
      </c>
      <c r="X1940" s="80">
        <f t="shared" si="464"/>
        <v>-19605.076875407642</v>
      </c>
      <c r="Y1940" s="120"/>
    </row>
    <row r="1941" spans="1:25">
      <c r="A1941" s="77">
        <v>1929</v>
      </c>
      <c r="B1941" s="79">
        <v>1</v>
      </c>
      <c r="C1941" s="78">
        <v>40</v>
      </c>
      <c r="D1941" s="78">
        <f t="shared" si="450"/>
        <v>60</v>
      </c>
      <c r="E1941" s="79">
        <f t="shared" si="451"/>
        <v>65</v>
      </c>
      <c r="F1941" s="79">
        <v>18</v>
      </c>
      <c r="G1941" s="79">
        <f t="shared" si="452"/>
        <v>17</v>
      </c>
      <c r="H1941" s="79">
        <f t="shared" si="453"/>
        <v>20</v>
      </c>
      <c r="I1941" s="80">
        <v>1338.48</v>
      </c>
      <c r="J1941" s="80">
        <f>'Fator aplicado no salr'!$I$33*I1941</f>
        <v>1183.248453007521</v>
      </c>
      <c r="K1941" s="79">
        <f t="shared" si="454"/>
        <v>20</v>
      </c>
      <c r="L1941" s="92">
        <f t="shared" si="455"/>
        <v>0.31180472688608379</v>
      </c>
      <c r="M1941" s="79">
        <f t="shared" si="456"/>
        <v>60</v>
      </c>
      <c r="N1941" s="79">
        <f>VLOOKUP(D1941,'IBGE 2014'!$A$9:$I$120,3,0)/VLOOKUP(C1941,'IBGE 2014'!$A$9:$I$120,3,0)</f>
        <v>0.89162310837551761</v>
      </c>
      <c r="O1941" s="79">
        <f>VLOOKUP(D1941,'IBGE 2014'!$A$9:$I$120,6,0)</f>
        <v>11.482229001501651</v>
      </c>
      <c r="P1941" s="80">
        <f t="shared" si="457"/>
        <v>49103.16796446497</v>
      </c>
      <c r="Q1941" s="80">
        <f t="shared" si="458"/>
        <v>74821.031999999992</v>
      </c>
      <c r="R1941" s="80">
        <f t="shared" si="459"/>
        <v>-25717.864035535022</v>
      </c>
      <c r="S1941" s="80">
        <f t="shared" si="460"/>
        <v>19</v>
      </c>
      <c r="T1941" s="80">
        <f t="shared" si="461"/>
        <v>0.33051301049924886</v>
      </c>
      <c r="U1941" s="80">
        <f>VLOOKUP(D1941,'IBGE 2014'!$A$9:$I$120,3,0)/VLOOKUP(C1941+1,'IBGE 2014'!$A$9:$I$120,3,0)</f>
        <v>0.8939954596892854</v>
      </c>
      <c r="V1941" s="80">
        <f t="shared" si="462"/>
        <v>52187.846336066621</v>
      </c>
      <c r="W1941" s="80">
        <f t="shared" si="463"/>
        <v>71079.9804</v>
      </c>
      <c r="X1941" s="80">
        <f t="shared" si="464"/>
        <v>-18892.134063933379</v>
      </c>
      <c r="Y1941" s="120"/>
    </row>
    <row r="1942" spans="1:25">
      <c r="A1942" s="77">
        <v>1930</v>
      </c>
      <c r="B1942" s="79">
        <v>1</v>
      </c>
      <c r="C1942" s="78">
        <v>58</v>
      </c>
      <c r="D1942" s="78">
        <f t="shared" si="450"/>
        <v>70</v>
      </c>
      <c r="E1942" s="79">
        <f t="shared" si="451"/>
        <v>65</v>
      </c>
      <c r="F1942" s="79">
        <v>17</v>
      </c>
      <c r="G1942" s="79">
        <f t="shared" si="452"/>
        <v>18</v>
      </c>
      <c r="H1942" s="79">
        <f t="shared" si="453"/>
        <v>12</v>
      </c>
      <c r="I1942" s="80">
        <v>1338.48</v>
      </c>
      <c r="J1942" s="80">
        <f>'Fator aplicado no salr'!$I$33*I1942</f>
        <v>1183.248453007521</v>
      </c>
      <c r="K1942" s="79">
        <f t="shared" si="454"/>
        <v>12</v>
      </c>
      <c r="L1942" s="92">
        <f t="shared" si="455"/>
        <v>0.49696936357700011</v>
      </c>
      <c r="M1942" s="79">
        <f t="shared" si="456"/>
        <v>70</v>
      </c>
      <c r="N1942" s="79">
        <f>VLOOKUP(D1942,'IBGE 2014'!$A$9:$I$120,3,0)/VLOOKUP(C1942,'IBGE 2014'!$A$9:$I$120,3,0)</f>
        <v>0.83272330052410848</v>
      </c>
      <c r="O1942" s="79">
        <f>VLOOKUP(D1942,'IBGE 2014'!$A$9:$I$120,6,0)</f>
        <v>9.1340168195096396</v>
      </c>
      <c r="P1942" s="80">
        <f t="shared" si="457"/>
        <v>58144.874614204637</v>
      </c>
      <c r="Q1942" s="80">
        <f t="shared" si="458"/>
        <v>44892.619200000001</v>
      </c>
      <c r="R1942" s="80">
        <f t="shared" si="459"/>
        <v>13252.255414204636</v>
      </c>
      <c r="S1942" s="80">
        <f t="shared" si="460"/>
        <v>11</v>
      </c>
      <c r="T1942" s="80">
        <f t="shared" si="461"/>
        <v>0.52678752539162021</v>
      </c>
      <c r="U1942" s="80">
        <f>VLOOKUP(D1942,'IBGE 2014'!$A$9:$I$120,3,0)/VLOOKUP(C1942+1,'IBGE 2014'!$A$9:$I$120,3,0)</f>
        <v>0.84086532123529178</v>
      </c>
      <c r="V1942" s="80">
        <f t="shared" si="462"/>
        <v>62236.194373665261</v>
      </c>
      <c r="W1942" s="80">
        <f t="shared" si="463"/>
        <v>41151.567599999995</v>
      </c>
      <c r="X1942" s="80">
        <f t="shared" si="464"/>
        <v>21084.626773665266</v>
      </c>
      <c r="Y1942" s="120"/>
    </row>
    <row r="1943" spans="1:25">
      <c r="A1943" s="77">
        <v>1931</v>
      </c>
      <c r="B1943" s="79">
        <v>1</v>
      </c>
      <c r="C1943" s="78">
        <v>62</v>
      </c>
      <c r="D1943" s="78">
        <f t="shared" si="450"/>
        <v>70</v>
      </c>
      <c r="E1943" s="79">
        <f t="shared" si="451"/>
        <v>65</v>
      </c>
      <c r="F1943" s="79">
        <v>14</v>
      </c>
      <c r="G1943" s="79">
        <f t="shared" si="452"/>
        <v>21</v>
      </c>
      <c r="H1943" s="79">
        <f t="shared" si="453"/>
        <v>8</v>
      </c>
      <c r="I1943" s="80">
        <v>1338.48</v>
      </c>
      <c r="J1943" s="80">
        <f>'Fator aplicado no salr'!$I$33*I1943</f>
        <v>1183.248453007521</v>
      </c>
      <c r="K1943" s="79">
        <f t="shared" si="454"/>
        <v>8</v>
      </c>
      <c r="L1943" s="92">
        <f t="shared" si="455"/>
        <v>0.62741237134182615</v>
      </c>
      <c r="M1943" s="79">
        <f t="shared" si="456"/>
        <v>70</v>
      </c>
      <c r="N1943" s="79">
        <f>VLOOKUP(D1943,'IBGE 2014'!$A$9:$I$120,3,0)/VLOOKUP(C1943,'IBGE 2014'!$A$9:$I$120,3,0)</f>
        <v>0.86959219073996574</v>
      </c>
      <c r="O1943" s="79">
        <f>VLOOKUP(D1943,'IBGE 2014'!$A$9:$I$120,6,0)</f>
        <v>9.1340168195096396</v>
      </c>
      <c r="P1943" s="80">
        <f t="shared" si="457"/>
        <v>76656.646013207792</v>
      </c>
      <c r="Q1943" s="80">
        <f t="shared" si="458"/>
        <v>29928.412799999998</v>
      </c>
      <c r="R1943" s="80">
        <f t="shared" si="459"/>
        <v>46728.233213207794</v>
      </c>
      <c r="S1943" s="80">
        <f t="shared" si="460"/>
        <v>7</v>
      </c>
      <c r="T1943" s="80">
        <f t="shared" si="461"/>
        <v>0.66505711362233577</v>
      </c>
      <c r="U1943" s="80">
        <f>VLOOKUP(D1943,'IBGE 2014'!$A$9:$I$120,3,0)/VLOOKUP(C1943+1,'IBGE 2014'!$A$9:$I$120,3,0)</f>
        <v>0.88090641113249846</v>
      </c>
      <c r="V1943" s="80">
        <f t="shared" si="462"/>
        <v>82313.263098392359</v>
      </c>
      <c r="W1943" s="80">
        <f t="shared" si="463"/>
        <v>26187.361199999999</v>
      </c>
      <c r="X1943" s="80">
        <f t="shared" si="464"/>
        <v>56125.90189839236</v>
      </c>
      <c r="Y1943" s="120"/>
    </row>
    <row r="1944" spans="1:25">
      <c r="A1944" s="77">
        <v>1932</v>
      </c>
      <c r="B1944" s="79">
        <v>1</v>
      </c>
      <c r="C1944" s="78">
        <v>53</v>
      </c>
      <c r="D1944" s="78">
        <f t="shared" si="450"/>
        <v>70</v>
      </c>
      <c r="E1944" s="79">
        <f t="shared" si="451"/>
        <v>65</v>
      </c>
      <c r="F1944" s="79">
        <v>17</v>
      </c>
      <c r="G1944" s="79">
        <f t="shared" si="452"/>
        <v>18</v>
      </c>
      <c r="H1944" s="79">
        <f t="shared" si="453"/>
        <v>17</v>
      </c>
      <c r="I1944" s="80">
        <v>1521</v>
      </c>
      <c r="J1944" s="80">
        <f>'Fator aplicado no salr'!$I$33*I1944</f>
        <v>1344.6005147812739</v>
      </c>
      <c r="K1944" s="79">
        <f t="shared" si="454"/>
        <v>17</v>
      </c>
      <c r="L1944" s="92">
        <f t="shared" si="455"/>
        <v>0.37136441859695613</v>
      </c>
      <c r="M1944" s="79">
        <f t="shared" si="456"/>
        <v>70</v>
      </c>
      <c r="N1944" s="79">
        <f>VLOOKUP(D1944,'IBGE 2014'!$A$9:$I$120,3,0)/VLOOKUP(C1944,'IBGE 2014'!$A$9:$I$120,3,0)</f>
        <v>0.80044023808591946</v>
      </c>
      <c r="O1944" s="79">
        <f>VLOOKUP(D1944,'IBGE 2014'!$A$9:$I$120,6,0)</f>
        <v>9.1340168195096396</v>
      </c>
      <c r="P1944" s="80">
        <f t="shared" si="457"/>
        <v>47459.98924384523</v>
      </c>
      <c r="Q1944" s="80">
        <f t="shared" si="458"/>
        <v>72270.315000000002</v>
      </c>
      <c r="R1944" s="80">
        <f t="shared" si="459"/>
        <v>-24810.325756154773</v>
      </c>
      <c r="S1944" s="80">
        <f t="shared" si="460"/>
        <v>16</v>
      </c>
      <c r="T1944" s="80">
        <f t="shared" si="461"/>
        <v>0.39364628371277355</v>
      </c>
      <c r="U1944" s="80">
        <f>VLOOKUP(D1944,'IBGE 2014'!$A$9:$I$120,3,0)/VLOOKUP(C1944+1,'IBGE 2014'!$A$9:$I$120,3,0)</f>
        <v>0.80591419118490248</v>
      </c>
      <c r="V1944" s="80">
        <f t="shared" si="462"/>
        <v>50651.626001155135</v>
      </c>
      <c r="W1944" s="80">
        <f t="shared" si="463"/>
        <v>68019.12</v>
      </c>
      <c r="X1944" s="80">
        <f t="shared" si="464"/>
        <v>-17367.49399884486</v>
      </c>
      <c r="Y1944" s="120"/>
    </row>
    <row r="1945" spans="1:25">
      <c r="A1945" s="77">
        <v>1933</v>
      </c>
      <c r="B1945" s="79">
        <v>1</v>
      </c>
      <c r="C1945" s="78">
        <v>38</v>
      </c>
      <c r="D1945" s="78">
        <f t="shared" si="450"/>
        <v>60</v>
      </c>
      <c r="E1945" s="79">
        <f t="shared" si="451"/>
        <v>65</v>
      </c>
      <c r="F1945" s="79">
        <v>15</v>
      </c>
      <c r="G1945" s="79">
        <f t="shared" si="452"/>
        <v>20</v>
      </c>
      <c r="H1945" s="79">
        <f t="shared" si="453"/>
        <v>22</v>
      </c>
      <c r="I1945" s="80">
        <v>1338.48</v>
      </c>
      <c r="J1945" s="80">
        <f>'Fator aplicado no salr'!$I$33*I1945</f>
        <v>1183.248453007521</v>
      </c>
      <c r="K1945" s="79">
        <f t="shared" si="454"/>
        <v>22</v>
      </c>
      <c r="L1945" s="92">
        <f t="shared" si="455"/>
        <v>0.27750509690822689</v>
      </c>
      <c r="M1945" s="79">
        <f t="shared" si="456"/>
        <v>60</v>
      </c>
      <c r="N1945" s="79">
        <f>VLOOKUP(D1945,'IBGE 2014'!$A$9:$I$120,3,0)/VLOOKUP(C1945,'IBGE 2014'!$A$9:$I$120,3,0)</f>
        <v>0.88728540130642519</v>
      </c>
      <c r="O1945" s="79">
        <f>VLOOKUP(D1945,'IBGE 2014'!$A$9:$I$120,6,0)</f>
        <v>11.482229001501651</v>
      </c>
      <c r="P1945" s="80">
        <f t="shared" si="457"/>
        <v>43489.03810925733</v>
      </c>
      <c r="Q1945" s="80">
        <f t="shared" si="458"/>
        <v>82303.13519999999</v>
      </c>
      <c r="R1945" s="80">
        <f t="shared" si="459"/>
        <v>-38814.09709074266</v>
      </c>
      <c r="S1945" s="80">
        <f t="shared" si="460"/>
        <v>21</v>
      </c>
      <c r="T1945" s="80">
        <f t="shared" si="461"/>
        <v>0.29415540272272056</v>
      </c>
      <c r="U1945" s="80">
        <f>VLOOKUP(D1945,'IBGE 2014'!$A$9:$I$120,3,0)/VLOOKUP(C1945+1,'IBGE 2014'!$A$9:$I$120,3,0)</f>
        <v>0.88939133636457135</v>
      </c>
      <c r="V1945" s="80">
        <f t="shared" si="462"/>
        <v>46207.792987585795</v>
      </c>
      <c r="W1945" s="80">
        <f t="shared" si="463"/>
        <v>78562.083599999998</v>
      </c>
      <c r="X1945" s="80">
        <f t="shared" si="464"/>
        <v>-32354.290612414203</v>
      </c>
      <c r="Y1945" s="120"/>
    </row>
    <row r="1946" spans="1:25">
      <c r="A1946" s="77">
        <v>1934</v>
      </c>
      <c r="B1946" s="79">
        <v>1</v>
      </c>
      <c r="C1946" s="78">
        <v>42</v>
      </c>
      <c r="D1946" s="78">
        <f t="shared" si="450"/>
        <v>60</v>
      </c>
      <c r="E1946" s="79">
        <f t="shared" si="451"/>
        <v>65</v>
      </c>
      <c r="F1946" s="79">
        <v>18</v>
      </c>
      <c r="G1946" s="79">
        <f t="shared" si="452"/>
        <v>17</v>
      </c>
      <c r="H1946" s="79">
        <f t="shared" si="453"/>
        <v>18</v>
      </c>
      <c r="I1946" s="80">
        <v>1338.48</v>
      </c>
      <c r="J1946" s="80">
        <f>'Fator aplicado no salr'!$I$33*I1946</f>
        <v>1183.248453007521</v>
      </c>
      <c r="K1946" s="79">
        <f t="shared" si="454"/>
        <v>18</v>
      </c>
      <c r="L1946" s="92">
        <f t="shared" si="455"/>
        <v>0.35034379112920383</v>
      </c>
      <c r="M1946" s="79">
        <f t="shared" si="456"/>
        <v>60</v>
      </c>
      <c r="N1946" s="79">
        <f>VLOOKUP(D1946,'IBGE 2014'!$A$9:$I$120,3,0)/VLOOKUP(C1946,'IBGE 2014'!$A$9:$I$120,3,0)</f>
        <v>0.89652605914239569</v>
      </c>
      <c r="O1946" s="79">
        <f>VLOOKUP(D1946,'IBGE 2014'!$A$9:$I$120,6,0)</f>
        <v>11.482229001501651</v>
      </c>
      <c r="P1946" s="80">
        <f t="shared" si="457"/>
        <v>55475.706868453235</v>
      </c>
      <c r="Q1946" s="80">
        <f t="shared" si="458"/>
        <v>67338.928799999994</v>
      </c>
      <c r="R1946" s="80">
        <f t="shared" si="459"/>
        <v>-11863.221931546759</v>
      </c>
      <c r="S1946" s="80">
        <f t="shared" si="460"/>
        <v>17</v>
      </c>
      <c r="T1946" s="80">
        <f t="shared" si="461"/>
        <v>0.37136441859695613</v>
      </c>
      <c r="U1946" s="80">
        <f>VLOOKUP(D1946,'IBGE 2014'!$A$9:$I$120,3,0)/VLOOKUP(C1946+1,'IBGE 2014'!$A$9:$I$120,3,0)</f>
        <v>0.89923937812269428</v>
      </c>
      <c r="V1946" s="80">
        <f t="shared" si="462"/>
        <v>58982.219216925456</v>
      </c>
      <c r="W1946" s="80">
        <f t="shared" si="463"/>
        <v>63597.877199999995</v>
      </c>
      <c r="X1946" s="80">
        <f t="shared" si="464"/>
        <v>-4615.6579830745395</v>
      </c>
      <c r="Y1946" s="120"/>
    </row>
    <row r="1947" spans="1:25">
      <c r="A1947" s="77">
        <v>1935</v>
      </c>
      <c r="B1947" s="79">
        <v>1</v>
      </c>
      <c r="C1947" s="78">
        <v>51</v>
      </c>
      <c r="D1947" s="78">
        <f t="shared" si="450"/>
        <v>65</v>
      </c>
      <c r="E1947" s="79">
        <f t="shared" si="451"/>
        <v>65</v>
      </c>
      <c r="F1947" s="79">
        <v>17</v>
      </c>
      <c r="G1947" s="79">
        <f t="shared" si="452"/>
        <v>18</v>
      </c>
      <c r="H1947" s="79">
        <f t="shared" si="453"/>
        <v>14</v>
      </c>
      <c r="I1947" s="80">
        <v>1338.48</v>
      </c>
      <c r="J1947" s="80">
        <f>'Fator aplicado no salr'!$I$33*I1947</f>
        <v>1183.248453007521</v>
      </c>
      <c r="K1947" s="79">
        <f t="shared" si="454"/>
        <v>14</v>
      </c>
      <c r="L1947" s="92">
        <f t="shared" si="455"/>
        <v>0.44230096437967248</v>
      </c>
      <c r="M1947" s="79">
        <f t="shared" si="456"/>
        <v>65</v>
      </c>
      <c r="N1947" s="79">
        <f>VLOOKUP(D1947,'IBGE 2014'!$A$9:$I$120,3,0)/VLOOKUP(C1947,'IBGE 2014'!$A$9:$I$120,3,0)</f>
        <v>0.87183487462980414</v>
      </c>
      <c r="O1947" s="79">
        <f>VLOOKUP(D1947,'IBGE 2014'!$A$9:$I$120,6,0)</f>
        <v>10.361611814973374</v>
      </c>
      <c r="P1947" s="80">
        <f t="shared" si="457"/>
        <v>61460.875060288869</v>
      </c>
      <c r="Q1947" s="80">
        <f t="shared" si="458"/>
        <v>52374.722399999999</v>
      </c>
      <c r="R1947" s="80">
        <f t="shared" si="459"/>
        <v>9086.1526602888698</v>
      </c>
      <c r="S1947" s="80">
        <f t="shared" si="460"/>
        <v>13</v>
      </c>
      <c r="T1947" s="80">
        <f t="shared" si="461"/>
        <v>0.46883902224245294</v>
      </c>
      <c r="U1947" s="80">
        <f>VLOOKUP(D1947,'IBGE 2014'!$A$9:$I$120,3,0)/VLOOKUP(C1947+1,'IBGE 2014'!$A$9:$I$120,3,0)</f>
        <v>0.87699127583219805</v>
      </c>
      <c r="V1947" s="80">
        <f t="shared" si="462"/>
        <v>65533.843586057039</v>
      </c>
      <c r="W1947" s="80">
        <f t="shared" si="463"/>
        <v>48633.6708</v>
      </c>
      <c r="X1947" s="80">
        <f t="shared" si="464"/>
        <v>16900.172786057039</v>
      </c>
      <c r="Y1947" s="120"/>
    </row>
    <row r="1948" spans="1:25">
      <c r="A1948" s="77">
        <v>1936</v>
      </c>
      <c r="B1948" s="79">
        <v>1</v>
      </c>
      <c r="C1948" s="78">
        <v>42</v>
      </c>
      <c r="D1948" s="78">
        <f t="shared" si="450"/>
        <v>62</v>
      </c>
      <c r="E1948" s="79">
        <f t="shared" si="451"/>
        <v>65</v>
      </c>
      <c r="F1948" s="79">
        <v>15</v>
      </c>
      <c r="G1948" s="79">
        <f t="shared" si="452"/>
        <v>20</v>
      </c>
      <c r="H1948" s="79">
        <f t="shared" si="453"/>
        <v>20</v>
      </c>
      <c r="I1948" s="80">
        <v>1338.48</v>
      </c>
      <c r="J1948" s="80">
        <f>'Fator aplicado no salr'!$I$33*I1948</f>
        <v>1183.248453007521</v>
      </c>
      <c r="K1948" s="79">
        <f t="shared" si="454"/>
        <v>20</v>
      </c>
      <c r="L1948" s="92">
        <f t="shared" si="455"/>
        <v>0.31180472688608379</v>
      </c>
      <c r="M1948" s="79">
        <f t="shared" si="456"/>
        <v>62</v>
      </c>
      <c r="N1948" s="79">
        <f>VLOOKUP(D1948,'IBGE 2014'!$A$9:$I$120,3,0)/VLOOKUP(C1948,'IBGE 2014'!$A$9:$I$120,3,0)</f>
        <v>0.8759925485177471</v>
      </c>
      <c r="O1948" s="79">
        <f>VLOOKUP(D1948,'IBGE 2014'!$A$9:$I$120,6,0)</f>
        <v>11.049834511016218</v>
      </c>
      <c r="P1948" s="80">
        <f t="shared" si="457"/>
        <v>46425.669790829488</v>
      </c>
      <c r="Q1948" s="80">
        <f t="shared" si="458"/>
        <v>74821.031999999992</v>
      </c>
      <c r="R1948" s="80">
        <f t="shared" si="459"/>
        <v>-28395.362209170504</v>
      </c>
      <c r="S1948" s="80">
        <f t="shared" si="460"/>
        <v>19</v>
      </c>
      <c r="T1948" s="80">
        <f t="shared" si="461"/>
        <v>0.33051301049924886</v>
      </c>
      <c r="U1948" s="80">
        <f>VLOOKUP(D1948,'IBGE 2014'!$A$9:$I$120,3,0)/VLOOKUP(C1948+1,'IBGE 2014'!$A$9:$I$120,3,0)</f>
        <v>0.8786437232206521</v>
      </c>
      <c r="V1948" s="80">
        <f t="shared" si="462"/>
        <v>49360.146764573306</v>
      </c>
      <c r="W1948" s="80">
        <f t="shared" si="463"/>
        <v>71079.9804</v>
      </c>
      <c r="X1948" s="80">
        <f t="shared" si="464"/>
        <v>-21719.833635426694</v>
      </c>
      <c r="Y1948" s="120"/>
    </row>
    <row r="1949" spans="1:25">
      <c r="A1949" s="77">
        <v>1937</v>
      </c>
      <c r="B1949" s="79">
        <v>1</v>
      </c>
      <c r="C1949" s="78">
        <v>51</v>
      </c>
      <c r="D1949" s="78">
        <f t="shared" si="450"/>
        <v>65</v>
      </c>
      <c r="E1949" s="79">
        <f t="shared" si="451"/>
        <v>65</v>
      </c>
      <c r="F1949" s="79">
        <v>16</v>
      </c>
      <c r="G1949" s="79">
        <f t="shared" si="452"/>
        <v>19</v>
      </c>
      <c r="H1949" s="79">
        <f t="shared" si="453"/>
        <v>14</v>
      </c>
      <c r="I1949" s="80">
        <v>1338.48</v>
      </c>
      <c r="J1949" s="80">
        <f>'Fator aplicado no salr'!$I$33*I1949</f>
        <v>1183.248453007521</v>
      </c>
      <c r="K1949" s="79">
        <f t="shared" si="454"/>
        <v>14</v>
      </c>
      <c r="L1949" s="92">
        <f t="shared" si="455"/>
        <v>0.44230096437967248</v>
      </c>
      <c r="M1949" s="79">
        <f t="shared" si="456"/>
        <v>65</v>
      </c>
      <c r="N1949" s="79">
        <f>VLOOKUP(D1949,'IBGE 2014'!$A$9:$I$120,3,0)/VLOOKUP(C1949,'IBGE 2014'!$A$9:$I$120,3,0)</f>
        <v>0.87183487462980414</v>
      </c>
      <c r="O1949" s="79">
        <f>VLOOKUP(D1949,'IBGE 2014'!$A$9:$I$120,6,0)</f>
        <v>10.361611814973374</v>
      </c>
      <c r="P1949" s="80">
        <f t="shared" si="457"/>
        <v>61460.875060288869</v>
      </c>
      <c r="Q1949" s="80">
        <f t="shared" si="458"/>
        <v>52374.722399999999</v>
      </c>
      <c r="R1949" s="80">
        <f t="shared" si="459"/>
        <v>9086.1526602888698</v>
      </c>
      <c r="S1949" s="80">
        <f t="shared" si="460"/>
        <v>13</v>
      </c>
      <c r="T1949" s="80">
        <f t="shared" si="461"/>
        <v>0.46883902224245294</v>
      </c>
      <c r="U1949" s="80">
        <f>VLOOKUP(D1949,'IBGE 2014'!$A$9:$I$120,3,0)/VLOOKUP(C1949+1,'IBGE 2014'!$A$9:$I$120,3,0)</f>
        <v>0.87699127583219805</v>
      </c>
      <c r="V1949" s="80">
        <f t="shared" si="462"/>
        <v>65533.843586057039</v>
      </c>
      <c r="W1949" s="80">
        <f t="shared" si="463"/>
        <v>48633.6708</v>
      </c>
      <c r="X1949" s="80">
        <f t="shared" si="464"/>
        <v>16900.172786057039</v>
      </c>
      <c r="Y1949" s="120"/>
    </row>
    <row r="1950" spans="1:25">
      <c r="A1950" s="77">
        <v>1938</v>
      </c>
      <c r="B1950" s="79">
        <v>2</v>
      </c>
      <c r="C1950" s="78">
        <v>37</v>
      </c>
      <c r="D1950" s="78">
        <f t="shared" si="450"/>
        <v>55</v>
      </c>
      <c r="E1950" s="79">
        <f t="shared" si="451"/>
        <v>60</v>
      </c>
      <c r="F1950" s="79">
        <v>18</v>
      </c>
      <c r="G1950" s="79">
        <f t="shared" si="452"/>
        <v>12</v>
      </c>
      <c r="H1950" s="79">
        <f t="shared" si="453"/>
        <v>18</v>
      </c>
      <c r="I1950" s="80">
        <v>1338.48</v>
      </c>
      <c r="J1950" s="80">
        <f>'Fator aplicado no salr'!$I$33*I1950</f>
        <v>1183.248453007521</v>
      </c>
      <c r="K1950" s="79">
        <f t="shared" si="454"/>
        <v>18</v>
      </c>
      <c r="L1950" s="92">
        <f t="shared" si="455"/>
        <v>0.35034379112920383</v>
      </c>
      <c r="M1950" s="79">
        <f t="shared" si="456"/>
        <v>55</v>
      </c>
      <c r="N1950" s="79">
        <f>VLOOKUP(D1950,'IBGE 2014'!$A$9:$I$120,3,0)/VLOOKUP(C1950,'IBGE 2014'!$A$9:$I$120,3,0)</f>
        <v>0.92655312851652682</v>
      </c>
      <c r="O1950" s="79">
        <f>VLOOKUP(D1950,'IBGE 2014'!$A$9:$I$120,6,0)</f>
        <v>12.461864196915771</v>
      </c>
      <c r="P1950" s="80">
        <f t="shared" si="457"/>
        <v>62225.309284043717</v>
      </c>
      <c r="Q1950" s="80">
        <f t="shared" si="458"/>
        <v>67338.928799999994</v>
      </c>
      <c r="R1950" s="80">
        <f t="shared" si="459"/>
        <v>-5113.6195159562776</v>
      </c>
      <c r="S1950" s="80">
        <f t="shared" si="460"/>
        <v>17</v>
      </c>
      <c r="T1950" s="80">
        <f t="shared" si="461"/>
        <v>0.37136441859695613</v>
      </c>
      <c r="U1950" s="80">
        <f>VLOOKUP(D1950,'IBGE 2014'!$A$9:$I$120,3,0)/VLOOKUP(C1950+1,'IBGE 2014'!$A$9:$I$120,3,0)</f>
        <v>0.92864317462322288</v>
      </c>
      <c r="V1950" s="80">
        <f t="shared" si="462"/>
        <v>66107.612608077761</v>
      </c>
      <c r="W1950" s="80">
        <f t="shared" si="463"/>
        <v>63597.877199999995</v>
      </c>
      <c r="X1950" s="80">
        <f t="shared" si="464"/>
        <v>2509.7354080777659</v>
      </c>
      <c r="Y1950" s="120"/>
    </row>
    <row r="1951" spans="1:25">
      <c r="A1951" s="77">
        <v>1939</v>
      </c>
      <c r="B1951" s="79">
        <v>1</v>
      </c>
      <c r="C1951" s="78">
        <v>51</v>
      </c>
      <c r="D1951" s="78">
        <f t="shared" si="450"/>
        <v>70</v>
      </c>
      <c r="E1951" s="79">
        <f t="shared" si="451"/>
        <v>65</v>
      </c>
      <c r="F1951" s="79">
        <v>15</v>
      </c>
      <c r="G1951" s="79">
        <f t="shared" si="452"/>
        <v>20</v>
      </c>
      <c r="H1951" s="79">
        <f t="shared" si="453"/>
        <v>19</v>
      </c>
      <c r="I1951" s="80">
        <v>1338.48</v>
      </c>
      <c r="J1951" s="80">
        <f>'Fator aplicado no salr'!$I$33*I1951</f>
        <v>1183.248453007521</v>
      </c>
      <c r="K1951" s="79">
        <f t="shared" si="454"/>
        <v>19</v>
      </c>
      <c r="L1951" s="92">
        <f t="shared" si="455"/>
        <v>0.33051301049924886</v>
      </c>
      <c r="M1951" s="79">
        <f t="shared" si="456"/>
        <v>70</v>
      </c>
      <c r="N1951" s="79">
        <f>VLOOKUP(D1951,'IBGE 2014'!$A$9:$I$120,3,0)/VLOOKUP(C1951,'IBGE 2014'!$A$9:$I$120,3,0)</f>
        <v>0.79070302512191992</v>
      </c>
      <c r="O1951" s="79">
        <f>VLOOKUP(D1951,'IBGE 2014'!$A$9:$I$120,6,0)</f>
        <v>9.1340168195096396</v>
      </c>
      <c r="P1951" s="80">
        <f t="shared" si="457"/>
        <v>36718.342198895007</v>
      </c>
      <c r="Q1951" s="80">
        <f t="shared" si="458"/>
        <v>71079.9804</v>
      </c>
      <c r="R1951" s="80">
        <f t="shared" si="459"/>
        <v>-34361.638201104994</v>
      </c>
      <c r="S1951" s="80">
        <f t="shared" si="460"/>
        <v>18</v>
      </c>
      <c r="T1951" s="80">
        <f t="shared" si="461"/>
        <v>0.35034379112920383</v>
      </c>
      <c r="U1951" s="80">
        <f>VLOOKUP(D1951,'IBGE 2014'!$A$9:$I$120,3,0)/VLOOKUP(C1951+1,'IBGE 2014'!$A$9:$I$120,3,0)</f>
        <v>0.7953795781575006</v>
      </c>
      <c r="V1951" s="80">
        <f t="shared" si="462"/>
        <v>39151.640650109432</v>
      </c>
      <c r="W1951" s="80">
        <f t="shared" si="463"/>
        <v>67338.928799999994</v>
      </c>
      <c r="X1951" s="80">
        <f t="shared" si="464"/>
        <v>-28187.288149890563</v>
      </c>
      <c r="Y1951" s="120"/>
    </row>
    <row r="1952" spans="1:25">
      <c r="A1952" s="77">
        <v>1940</v>
      </c>
      <c r="B1952" s="79">
        <v>1</v>
      </c>
      <c r="C1952" s="78">
        <v>54</v>
      </c>
      <c r="D1952" s="78">
        <f t="shared" si="450"/>
        <v>70</v>
      </c>
      <c r="E1952" s="79">
        <f t="shared" si="451"/>
        <v>65</v>
      </c>
      <c r="F1952" s="79">
        <v>18</v>
      </c>
      <c r="G1952" s="79">
        <f t="shared" si="452"/>
        <v>17</v>
      </c>
      <c r="H1952" s="79">
        <f t="shared" si="453"/>
        <v>16</v>
      </c>
      <c r="I1952" s="80">
        <v>1338.48</v>
      </c>
      <c r="J1952" s="80">
        <f>'Fator aplicado no salr'!$I$33*I1952</f>
        <v>1183.248453007521</v>
      </c>
      <c r="K1952" s="79">
        <f t="shared" si="454"/>
        <v>16</v>
      </c>
      <c r="L1952" s="92">
        <f t="shared" si="455"/>
        <v>0.39364628371277355</v>
      </c>
      <c r="M1952" s="79">
        <f t="shared" si="456"/>
        <v>70</v>
      </c>
      <c r="N1952" s="79">
        <f>VLOOKUP(D1952,'IBGE 2014'!$A$9:$I$120,3,0)/VLOOKUP(C1952,'IBGE 2014'!$A$9:$I$120,3,0)</f>
        <v>0.80591419118490248</v>
      </c>
      <c r="O1952" s="79">
        <f>VLOOKUP(D1952,'IBGE 2014'!$A$9:$I$120,6,0)</f>
        <v>9.1340168195096396</v>
      </c>
      <c r="P1952" s="80">
        <f t="shared" si="457"/>
        <v>44573.430881016531</v>
      </c>
      <c r="Q1952" s="80">
        <f t="shared" si="458"/>
        <v>59856.825599999996</v>
      </c>
      <c r="R1952" s="80">
        <f t="shared" si="459"/>
        <v>-15283.394718983465</v>
      </c>
      <c r="S1952" s="80">
        <f t="shared" si="460"/>
        <v>15</v>
      </c>
      <c r="T1952" s="80">
        <f t="shared" si="461"/>
        <v>0.41726506073553998</v>
      </c>
      <c r="U1952" s="80">
        <f>VLOOKUP(D1952,'IBGE 2014'!$A$9:$I$120,3,0)/VLOOKUP(C1952+1,'IBGE 2014'!$A$9:$I$120,3,0)</f>
        <v>0.81183466248225811</v>
      </c>
      <c r="V1952" s="80">
        <f t="shared" si="462"/>
        <v>47594.93257150484</v>
      </c>
      <c r="W1952" s="80">
        <f t="shared" si="463"/>
        <v>56115.773999999998</v>
      </c>
      <c r="X1952" s="80">
        <f t="shared" si="464"/>
        <v>-8520.8414284951577</v>
      </c>
      <c r="Y1952" s="120"/>
    </row>
    <row r="1953" spans="1:25">
      <c r="A1953" s="77">
        <v>1941</v>
      </c>
      <c r="B1953" s="79">
        <v>1</v>
      </c>
      <c r="C1953" s="78">
        <v>39</v>
      </c>
      <c r="D1953" s="78">
        <f t="shared" si="450"/>
        <v>60</v>
      </c>
      <c r="E1953" s="79">
        <f t="shared" si="451"/>
        <v>65</v>
      </c>
      <c r="F1953" s="79">
        <v>18</v>
      </c>
      <c r="G1953" s="79">
        <f t="shared" si="452"/>
        <v>17</v>
      </c>
      <c r="H1953" s="79">
        <f t="shared" si="453"/>
        <v>21</v>
      </c>
      <c r="I1953" s="80">
        <v>1338.48</v>
      </c>
      <c r="J1953" s="80">
        <f>'Fator aplicado no salr'!$I$33*I1953</f>
        <v>1183.248453007521</v>
      </c>
      <c r="K1953" s="79">
        <f t="shared" si="454"/>
        <v>21</v>
      </c>
      <c r="L1953" s="92">
        <f t="shared" si="455"/>
        <v>0.29415540272272056</v>
      </c>
      <c r="M1953" s="79">
        <f t="shared" si="456"/>
        <v>60</v>
      </c>
      <c r="N1953" s="79">
        <f>VLOOKUP(D1953,'IBGE 2014'!$A$9:$I$120,3,0)/VLOOKUP(C1953,'IBGE 2014'!$A$9:$I$120,3,0)</f>
        <v>0.88939133636457135</v>
      </c>
      <c r="O1953" s="79">
        <f>VLOOKUP(D1953,'IBGE 2014'!$A$9:$I$120,6,0)</f>
        <v>11.482229001501651</v>
      </c>
      <c r="P1953" s="80">
        <f t="shared" si="457"/>
        <v>46207.792987585795</v>
      </c>
      <c r="Q1953" s="80">
        <f t="shared" si="458"/>
        <v>78562.083599999998</v>
      </c>
      <c r="R1953" s="80">
        <f t="shared" si="459"/>
        <v>-32354.290612414203</v>
      </c>
      <c r="S1953" s="80">
        <f t="shared" si="460"/>
        <v>20</v>
      </c>
      <c r="T1953" s="80">
        <f t="shared" si="461"/>
        <v>0.31180472688608379</v>
      </c>
      <c r="U1953" s="80">
        <f>VLOOKUP(D1953,'IBGE 2014'!$A$9:$I$120,3,0)/VLOOKUP(C1953+1,'IBGE 2014'!$A$9:$I$120,3,0)</f>
        <v>0.89162310837551761</v>
      </c>
      <c r="V1953" s="80">
        <f t="shared" si="462"/>
        <v>49103.16796446497</v>
      </c>
      <c r="W1953" s="80">
        <f t="shared" si="463"/>
        <v>74821.031999999992</v>
      </c>
      <c r="X1953" s="80">
        <f t="shared" si="464"/>
        <v>-25717.864035535022</v>
      </c>
      <c r="Y1953" s="120"/>
    </row>
    <row r="1954" spans="1:25">
      <c r="A1954" s="77">
        <v>1942</v>
      </c>
      <c r="B1954" s="79">
        <v>1</v>
      </c>
      <c r="C1954" s="78">
        <v>50</v>
      </c>
      <c r="D1954" s="78">
        <f t="shared" si="450"/>
        <v>65</v>
      </c>
      <c r="E1954" s="79">
        <f t="shared" si="451"/>
        <v>65</v>
      </c>
      <c r="F1954" s="79">
        <v>19</v>
      </c>
      <c r="G1954" s="79">
        <f t="shared" si="452"/>
        <v>16</v>
      </c>
      <c r="H1954" s="79">
        <f t="shared" si="453"/>
        <v>15</v>
      </c>
      <c r="I1954" s="80">
        <v>1338.48</v>
      </c>
      <c r="J1954" s="80">
        <f>'Fator aplicado no salr'!$I$33*I1954</f>
        <v>1183.248453007521</v>
      </c>
      <c r="K1954" s="79">
        <f t="shared" si="454"/>
        <v>15</v>
      </c>
      <c r="L1954" s="92">
        <f t="shared" si="455"/>
        <v>0.41726506073553998</v>
      </c>
      <c r="M1954" s="79">
        <f t="shared" si="456"/>
        <v>65</v>
      </c>
      <c r="N1954" s="79">
        <f>VLOOKUP(D1954,'IBGE 2014'!$A$9:$I$120,3,0)/VLOOKUP(C1954,'IBGE 2014'!$A$9:$I$120,3,0)</f>
        <v>0.86707163383355657</v>
      </c>
      <c r="O1954" s="79">
        <f>VLOOKUP(D1954,'IBGE 2014'!$A$9:$I$120,6,0)</f>
        <v>10.361611814973374</v>
      </c>
      <c r="P1954" s="80">
        <f t="shared" si="457"/>
        <v>57665.175110086813</v>
      </c>
      <c r="Q1954" s="80">
        <f t="shared" si="458"/>
        <v>56115.773999999998</v>
      </c>
      <c r="R1954" s="80">
        <f t="shared" si="459"/>
        <v>1549.4011100868156</v>
      </c>
      <c r="S1954" s="80">
        <f t="shared" si="460"/>
        <v>14</v>
      </c>
      <c r="T1954" s="80">
        <f t="shared" si="461"/>
        <v>0.44230096437967248</v>
      </c>
      <c r="U1954" s="80">
        <f>VLOOKUP(D1954,'IBGE 2014'!$A$9:$I$120,3,0)/VLOOKUP(C1954+1,'IBGE 2014'!$A$9:$I$120,3,0)</f>
        <v>0.87183487462980414</v>
      </c>
      <c r="V1954" s="80">
        <f t="shared" si="462"/>
        <v>61460.875060288861</v>
      </c>
      <c r="W1954" s="80">
        <f t="shared" si="463"/>
        <v>52374.722399999999</v>
      </c>
      <c r="X1954" s="80">
        <f t="shared" si="464"/>
        <v>9086.1526602888625</v>
      </c>
      <c r="Y1954" s="120"/>
    </row>
    <row r="1955" spans="1:25">
      <c r="A1955" s="77">
        <v>1943</v>
      </c>
      <c r="B1955" s="79">
        <v>1</v>
      </c>
      <c r="C1955" s="78">
        <v>30</v>
      </c>
      <c r="D1955" s="78">
        <f t="shared" si="450"/>
        <v>64</v>
      </c>
      <c r="E1955" s="79">
        <f t="shared" si="451"/>
        <v>65</v>
      </c>
      <c r="F1955" s="79">
        <v>1</v>
      </c>
      <c r="G1955" s="79">
        <f t="shared" si="452"/>
        <v>34</v>
      </c>
      <c r="H1955" s="79">
        <f t="shared" si="453"/>
        <v>34</v>
      </c>
      <c r="I1955" s="80">
        <v>954</v>
      </c>
      <c r="J1955" s="80">
        <f>'Fator aplicado no salr'!$I$33*I1955</f>
        <v>843.35890276221915</v>
      </c>
      <c r="K1955" s="79">
        <f t="shared" si="454"/>
        <v>34</v>
      </c>
      <c r="L1955" s="92">
        <f t="shared" si="455"/>
        <v>0.13791153139985526</v>
      </c>
      <c r="M1955" s="79">
        <f t="shared" si="456"/>
        <v>64</v>
      </c>
      <c r="N1955" s="79">
        <f>VLOOKUP(D1955,'IBGE 2014'!$A$9:$I$120,3,0)/VLOOKUP(C1955,'IBGE 2014'!$A$9:$I$120,3,0)</f>
        <v>0.83065941388429321</v>
      </c>
      <c r="O1955" s="79">
        <f>VLOOKUP(D1955,'IBGE 2014'!$A$9:$I$120,6,0)</f>
        <v>10.595687644814832</v>
      </c>
      <c r="P1955" s="80">
        <f t="shared" si="457"/>
        <v>13307.868644084498</v>
      </c>
      <c r="Q1955" s="80">
        <f t="shared" si="458"/>
        <v>90658.62</v>
      </c>
      <c r="R1955" s="80">
        <f t="shared" si="459"/>
        <v>-77350.751355915505</v>
      </c>
      <c r="S1955" s="80">
        <f t="shared" si="460"/>
        <v>33</v>
      </c>
      <c r="T1955" s="80">
        <f t="shared" si="461"/>
        <v>0.14618622328384659</v>
      </c>
      <c r="U1955" s="80">
        <f>VLOOKUP(D1955,'IBGE 2014'!$A$9:$I$120,3,0)/VLOOKUP(C1955+1,'IBGE 2014'!$A$9:$I$120,3,0)</f>
        <v>0.83213056174369249</v>
      </c>
      <c r="V1955" s="80">
        <f t="shared" si="462"/>
        <v>14131.323941960638</v>
      </c>
      <c r="W1955" s="80">
        <f t="shared" si="463"/>
        <v>87992.189999999988</v>
      </c>
      <c r="X1955" s="80">
        <f t="shared" si="464"/>
        <v>-73860.866058039348</v>
      </c>
      <c r="Y1955" s="120"/>
    </row>
    <row r="1956" spans="1:25">
      <c r="A1956" s="77">
        <v>1944</v>
      </c>
      <c r="B1956" s="79">
        <v>2</v>
      </c>
      <c r="C1956" s="78">
        <v>46</v>
      </c>
      <c r="D1956" s="78">
        <f t="shared" si="450"/>
        <v>55</v>
      </c>
      <c r="E1956" s="79">
        <f t="shared" si="451"/>
        <v>60</v>
      </c>
      <c r="F1956" s="79">
        <v>25</v>
      </c>
      <c r="G1956" s="79">
        <f t="shared" si="452"/>
        <v>5</v>
      </c>
      <c r="H1956" s="79">
        <f t="shared" si="453"/>
        <v>9</v>
      </c>
      <c r="I1956" s="80">
        <v>1204.5999999999999</v>
      </c>
      <c r="J1956" s="80">
        <f>'Fator aplicado no salr'!$I$33*I1956</f>
        <v>1064.895318938542</v>
      </c>
      <c r="K1956" s="79">
        <f t="shared" si="454"/>
        <v>9</v>
      </c>
      <c r="L1956" s="92">
        <f t="shared" si="455"/>
        <v>0.59189846353002462</v>
      </c>
      <c r="M1956" s="79">
        <f t="shared" si="456"/>
        <v>55</v>
      </c>
      <c r="N1956" s="79">
        <f>VLOOKUP(D1956,'IBGE 2014'!$A$9:$I$120,3,0)/VLOOKUP(C1956,'IBGE 2014'!$A$9:$I$120,3,0)</f>
        <v>0.95110628182128787</v>
      </c>
      <c r="O1956" s="79">
        <f>VLOOKUP(D1956,'IBGE 2014'!$A$9:$I$120,6,0)</f>
        <v>12.461864196915771</v>
      </c>
      <c r="P1956" s="80">
        <f t="shared" si="457"/>
        <v>97120.195333434953</v>
      </c>
      <c r="Q1956" s="80">
        <f t="shared" si="458"/>
        <v>30301.712999999996</v>
      </c>
      <c r="R1956" s="80">
        <f t="shared" si="459"/>
        <v>66818.482333434949</v>
      </c>
      <c r="S1956" s="80">
        <f t="shared" si="460"/>
        <v>8</v>
      </c>
      <c r="T1956" s="80">
        <f t="shared" si="461"/>
        <v>0.62741237134182615</v>
      </c>
      <c r="U1956" s="80">
        <f>VLOOKUP(D1956,'IBGE 2014'!$A$9:$I$120,3,0)/VLOOKUP(C1956+1,'IBGE 2014'!$A$9:$I$120,3,0)</f>
        <v>0.95498601871751687</v>
      </c>
      <c r="V1956" s="80">
        <f t="shared" si="462"/>
        <v>103367.34840084914</v>
      </c>
      <c r="W1956" s="80">
        <f t="shared" si="463"/>
        <v>26934.855999999996</v>
      </c>
      <c r="X1956" s="80">
        <f t="shared" si="464"/>
        <v>76432.492400849136</v>
      </c>
      <c r="Y1956" s="120"/>
    </row>
    <row r="1957" spans="1:25">
      <c r="A1957" s="77">
        <v>1945</v>
      </c>
      <c r="B1957" s="79">
        <v>1</v>
      </c>
      <c r="C1957" s="78">
        <v>44</v>
      </c>
      <c r="D1957" s="78">
        <f t="shared" si="450"/>
        <v>65</v>
      </c>
      <c r="E1957" s="79">
        <f t="shared" si="451"/>
        <v>65</v>
      </c>
      <c r="F1957" s="79">
        <v>13</v>
      </c>
      <c r="G1957" s="79">
        <f t="shared" si="452"/>
        <v>22</v>
      </c>
      <c r="H1957" s="79">
        <f t="shared" si="453"/>
        <v>21</v>
      </c>
      <c r="I1957" s="80">
        <v>1392.24</v>
      </c>
      <c r="J1957" s="80">
        <f>'Fator aplicado no salr'!$I$33*I1957</f>
        <v>1230.7735836285869</v>
      </c>
      <c r="K1957" s="79">
        <f t="shared" si="454"/>
        <v>21</v>
      </c>
      <c r="L1957" s="92">
        <f t="shared" si="455"/>
        <v>0.29415540272272056</v>
      </c>
      <c r="M1957" s="79">
        <f t="shared" si="456"/>
        <v>65</v>
      </c>
      <c r="N1957" s="79">
        <f>VLOOKUP(D1957,'IBGE 2014'!$A$9:$I$120,3,0)/VLOOKUP(C1957,'IBGE 2014'!$A$9:$I$120,3,0)</f>
        <v>0.84519931247146785</v>
      </c>
      <c r="O1957" s="79">
        <f>VLOOKUP(D1957,'IBGE 2014'!$A$9:$I$120,6,0)</f>
        <v>10.361611814973374</v>
      </c>
      <c r="P1957" s="80">
        <f t="shared" si="457"/>
        <v>41217.799384794787</v>
      </c>
      <c r="Q1957" s="80">
        <f t="shared" si="458"/>
        <v>81717.526799999992</v>
      </c>
      <c r="R1957" s="80">
        <f t="shared" si="459"/>
        <v>-40499.727415205205</v>
      </c>
      <c r="S1957" s="80">
        <f t="shared" si="460"/>
        <v>20</v>
      </c>
      <c r="T1957" s="80">
        <f t="shared" si="461"/>
        <v>0.31180472688608379</v>
      </c>
      <c r="U1957" s="80">
        <f>VLOOKUP(D1957,'IBGE 2014'!$A$9:$I$120,3,0)/VLOOKUP(C1957+1,'IBGE 2014'!$A$9:$I$120,3,0)</f>
        <v>0.84816119192951867</v>
      </c>
      <c r="V1957" s="80">
        <f t="shared" si="462"/>
        <v>43843.975710126302</v>
      </c>
      <c r="W1957" s="80">
        <f t="shared" si="463"/>
        <v>77826.216</v>
      </c>
      <c r="X1957" s="80">
        <f t="shared" si="464"/>
        <v>-33982.240289873698</v>
      </c>
      <c r="Y1957" s="120"/>
    </row>
    <row r="1958" spans="1:25">
      <c r="A1958" s="77">
        <v>1946</v>
      </c>
      <c r="B1958" s="79">
        <v>2</v>
      </c>
      <c r="C1958" s="78">
        <v>55</v>
      </c>
      <c r="D1958" s="78">
        <f t="shared" si="450"/>
        <v>56</v>
      </c>
      <c r="E1958" s="79">
        <f t="shared" si="451"/>
        <v>60</v>
      </c>
      <c r="F1958" s="79">
        <v>34</v>
      </c>
      <c r="G1958" s="79">
        <f t="shared" si="452"/>
        <v>1</v>
      </c>
      <c r="H1958" s="79">
        <f t="shared" si="453"/>
        <v>1</v>
      </c>
      <c r="I1958" s="80">
        <v>8393.18</v>
      </c>
      <c r="J1958" s="80">
        <f>'Fator aplicado no salr'!$I$33*I1958</f>
        <v>7419.77261581321</v>
      </c>
      <c r="K1958" s="79">
        <f t="shared" si="454"/>
        <v>1</v>
      </c>
      <c r="L1958" s="92">
        <f t="shared" si="455"/>
        <v>0.94339622641509424</v>
      </c>
      <c r="M1958" s="79">
        <f t="shared" si="456"/>
        <v>56</v>
      </c>
      <c r="N1958" s="79">
        <f>VLOOKUP(D1958,'IBGE 2014'!$A$9:$I$120,3,0)/VLOOKUP(C1958,'IBGE 2014'!$A$9:$I$120,3,0)</f>
        <v>0.99216346769475894</v>
      </c>
      <c r="O1958" s="79">
        <f>VLOOKUP(D1958,'IBGE 2014'!$A$9:$I$120,6,0)</f>
        <v>12.276875927517381</v>
      </c>
      <c r="P1958" s="80">
        <f t="shared" si="457"/>
        <v>1108406.8012246185</v>
      </c>
      <c r="Q1958" s="80">
        <f t="shared" si="458"/>
        <v>49427.447767528509</v>
      </c>
      <c r="R1958" s="80">
        <f t="shared" si="459"/>
        <v>1058979.35345709</v>
      </c>
      <c r="S1958" s="80">
        <f t="shared" si="460"/>
        <v>0</v>
      </c>
      <c r="T1958" s="80">
        <f t="shared" si="461"/>
        <v>1</v>
      </c>
      <c r="U1958" s="80">
        <f>VLOOKUP(D1958,'IBGE 2014'!$A$9:$I$120,3,0)/VLOOKUP(C1958+1,'IBGE 2014'!$A$9:$I$120,3,0)</f>
        <v>1</v>
      </c>
      <c r="V1958" s="80">
        <f t="shared" si="462"/>
        <v>1184191.1615914882</v>
      </c>
      <c r="W1958" s="80">
        <f t="shared" si="463"/>
        <v>27744.037292097557</v>
      </c>
      <c r="X1958" s="80">
        <f t="shared" si="464"/>
        <v>1156447.1242993907</v>
      </c>
      <c r="Y1958" s="120"/>
    </row>
    <row r="1959" spans="1:25">
      <c r="A1959" s="77">
        <v>1947</v>
      </c>
      <c r="B1959" s="79">
        <v>1</v>
      </c>
      <c r="C1959" s="78">
        <v>47</v>
      </c>
      <c r="D1959" s="78">
        <f t="shared" si="450"/>
        <v>60</v>
      </c>
      <c r="E1959" s="79">
        <f t="shared" si="451"/>
        <v>65</v>
      </c>
      <c r="F1959" s="79">
        <v>27</v>
      </c>
      <c r="G1959" s="79">
        <f t="shared" si="452"/>
        <v>8</v>
      </c>
      <c r="H1959" s="79">
        <f t="shared" si="453"/>
        <v>13</v>
      </c>
      <c r="I1959" s="80">
        <v>1057.3599999999999</v>
      </c>
      <c r="J1959" s="80">
        <f>'Fator aplicado no salr'!$I$33*I1959</f>
        <v>934.73162413486364</v>
      </c>
      <c r="K1959" s="79">
        <f t="shared" si="454"/>
        <v>13</v>
      </c>
      <c r="L1959" s="92">
        <f t="shared" si="455"/>
        <v>0.46883902224245294</v>
      </c>
      <c r="M1959" s="79">
        <f t="shared" si="456"/>
        <v>60</v>
      </c>
      <c r="N1959" s="79">
        <f>VLOOKUP(D1959,'IBGE 2014'!$A$9:$I$120,3,0)/VLOOKUP(C1959,'IBGE 2014'!$A$9:$I$120,3,0)</f>
        <v>0.91245504841360547</v>
      </c>
      <c r="O1959" s="79">
        <f>VLOOKUP(D1959,'IBGE 2014'!$A$9:$I$120,6,0)</f>
        <v>11.482229001501651</v>
      </c>
      <c r="P1959" s="80">
        <f t="shared" si="457"/>
        <v>59688.645347818063</v>
      </c>
      <c r="Q1959" s="80">
        <f t="shared" si="458"/>
        <v>38419.175599999995</v>
      </c>
      <c r="R1959" s="80">
        <f t="shared" si="459"/>
        <v>21269.469747818068</v>
      </c>
      <c r="S1959" s="80">
        <f t="shared" si="460"/>
        <v>12</v>
      </c>
      <c r="T1959" s="80">
        <f t="shared" si="461"/>
        <v>0.49696936357700011</v>
      </c>
      <c r="U1959" s="80">
        <f>VLOOKUP(D1959,'IBGE 2014'!$A$9:$I$120,3,0)/VLOOKUP(C1959+1,'IBGE 2014'!$A$9:$I$120,3,0)</f>
        <v>0.91646859270948466</v>
      </c>
      <c r="V1959" s="80">
        <f t="shared" si="462"/>
        <v>63548.264686158502</v>
      </c>
      <c r="W1959" s="80">
        <f t="shared" si="463"/>
        <v>35463.854399999997</v>
      </c>
      <c r="X1959" s="80">
        <f t="shared" si="464"/>
        <v>28084.410286158505</v>
      </c>
      <c r="Y1959" s="120"/>
    </row>
    <row r="1960" spans="1:25">
      <c r="A1960" s="77">
        <v>1948</v>
      </c>
      <c r="B1960" s="79">
        <v>2</v>
      </c>
      <c r="C1960" s="78">
        <v>40</v>
      </c>
      <c r="D1960" s="78">
        <f t="shared" si="450"/>
        <v>55</v>
      </c>
      <c r="E1960" s="79">
        <f t="shared" si="451"/>
        <v>60</v>
      </c>
      <c r="F1960" s="79">
        <v>15</v>
      </c>
      <c r="G1960" s="79">
        <f t="shared" si="452"/>
        <v>15</v>
      </c>
      <c r="H1960" s="79">
        <f t="shared" si="453"/>
        <v>15</v>
      </c>
      <c r="I1960" s="80">
        <v>1276.22</v>
      </c>
      <c r="J1960" s="80">
        <f>'Fator aplicado no salr'!$I$33*I1960</f>
        <v>1128.2091183262048</v>
      </c>
      <c r="K1960" s="79">
        <f t="shared" si="454"/>
        <v>15</v>
      </c>
      <c r="L1960" s="92">
        <f t="shared" si="455"/>
        <v>0.41726506073553998</v>
      </c>
      <c r="M1960" s="79">
        <f t="shared" si="456"/>
        <v>55</v>
      </c>
      <c r="N1960" s="79">
        <f>VLOOKUP(D1960,'IBGE 2014'!$A$9:$I$120,3,0)/VLOOKUP(C1960,'IBGE 2014'!$A$9:$I$120,3,0)</f>
        <v>0.93318306906676562</v>
      </c>
      <c r="O1960" s="79">
        <f>VLOOKUP(D1960,'IBGE 2014'!$A$9:$I$120,6,0)</f>
        <v>12.461864196915771</v>
      </c>
      <c r="P1960" s="80">
        <f t="shared" si="457"/>
        <v>71169.652234502515</v>
      </c>
      <c r="Q1960" s="80">
        <f t="shared" si="458"/>
        <v>53505.523499999996</v>
      </c>
      <c r="R1960" s="80">
        <f t="shared" si="459"/>
        <v>17664.128734502519</v>
      </c>
      <c r="S1960" s="80">
        <f t="shared" si="460"/>
        <v>14</v>
      </c>
      <c r="T1960" s="80">
        <f t="shared" si="461"/>
        <v>0.44230096437967248</v>
      </c>
      <c r="U1960" s="80">
        <f>VLOOKUP(D1960,'IBGE 2014'!$A$9:$I$120,3,0)/VLOOKUP(C1960+1,'IBGE 2014'!$A$9:$I$120,3,0)</f>
        <v>0.93566599942051099</v>
      </c>
      <c r="V1960" s="80">
        <f t="shared" si="462"/>
        <v>75640.55494939565</v>
      </c>
      <c r="W1960" s="80">
        <f t="shared" si="463"/>
        <v>49938.488599999997</v>
      </c>
      <c r="X1960" s="80">
        <f t="shared" si="464"/>
        <v>25702.066349395653</v>
      </c>
      <c r="Y1960" s="120"/>
    </row>
    <row r="1961" spans="1:25">
      <c r="A1961" s="77">
        <v>1949</v>
      </c>
      <c r="B1961" s="79">
        <v>1</v>
      </c>
      <c r="C1961" s="78">
        <v>44</v>
      </c>
      <c r="D1961" s="78">
        <f t="shared" si="450"/>
        <v>64</v>
      </c>
      <c r="E1961" s="79">
        <f t="shared" si="451"/>
        <v>65</v>
      </c>
      <c r="F1961" s="79">
        <v>15</v>
      </c>
      <c r="G1961" s="79">
        <f t="shared" si="452"/>
        <v>20</v>
      </c>
      <c r="H1961" s="79">
        <f t="shared" si="453"/>
        <v>20</v>
      </c>
      <c r="I1961" s="80">
        <v>1205.085</v>
      </c>
      <c r="J1961" s="80">
        <f>'Fator aplicado no salr'!$I$33*I1961</f>
        <v>1065.3240705819799</v>
      </c>
      <c r="K1961" s="79">
        <f t="shared" si="454"/>
        <v>20</v>
      </c>
      <c r="L1961" s="92">
        <f t="shared" si="455"/>
        <v>0.31180472688608379</v>
      </c>
      <c r="M1961" s="79">
        <f t="shared" si="456"/>
        <v>64</v>
      </c>
      <c r="N1961" s="79">
        <f>VLOOKUP(D1961,'IBGE 2014'!$A$9:$I$120,3,0)/VLOOKUP(C1961,'IBGE 2014'!$A$9:$I$120,3,0)</f>
        <v>0.85810126438644807</v>
      </c>
      <c r="O1961" s="79">
        <f>VLOOKUP(D1961,'IBGE 2014'!$A$9:$I$120,6,0)</f>
        <v>10.595687644814832</v>
      </c>
      <c r="P1961" s="80">
        <f t="shared" si="457"/>
        <v>39262.276373240318</v>
      </c>
      <c r="Q1961" s="80">
        <f t="shared" si="458"/>
        <v>67364.251499999998</v>
      </c>
      <c r="R1961" s="80">
        <f t="shared" si="459"/>
        <v>-28101.97512675968</v>
      </c>
      <c r="S1961" s="80">
        <f t="shared" si="460"/>
        <v>19</v>
      </c>
      <c r="T1961" s="80">
        <f t="shared" si="461"/>
        <v>0.33051301049924886</v>
      </c>
      <c r="U1961" s="80">
        <f>VLOOKUP(D1961,'IBGE 2014'!$A$9:$I$120,3,0)/VLOOKUP(C1961+1,'IBGE 2014'!$A$9:$I$120,3,0)</f>
        <v>0.86110835687979348</v>
      </c>
      <c r="V1961" s="80">
        <f t="shared" si="462"/>
        <v>41763.857297719856</v>
      </c>
      <c r="W1961" s="80">
        <f t="shared" si="463"/>
        <v>63996.038925000001</v>
      </c>
      <c r="X1961" s="80">
        <f t="shared" si="464"/>
        <v>-22232.181627280144</v>
      </c>
      <c r="Y1961" s="120"/>
    </row>
    <row r="1962" spans="1:25">
      <c r="A1962" s="77">
        <v>1950</v>
      </c>
      <c r="B1962" s="79">
        <v>1</v>
      </c>
      <c r="C1962" s="78">
        <v>36</v>
      </c>
      <c r="D1962" s="78">
        <f t="shared" si="450"/>
        <v>60</v>
      </c>
      <c r="E1962" s="79">
        <f t="shared" si="451"/>
        <v>65</v>
      </c>
      <c r="F1962" s="79">
        <v>15</v>
      </c>
      <c r="G1962" s="79">
        <f t="shared" si="452"/>
        <v>20</v>
      </c>
      <c r="H1962" s="79">
        <f t="shared" si="453"/>
        <v>24</v>
      </c>
      <c r="I1962" s="80">
        <v>1323.2014999999999</v>
      </c>
      <c r="J1962" s="80">
        <f>'Fator aplicado no salr'!$I$33*I1962</f>
        <v>1169.7418922152226</v>
      </c>
      <c r="K1962" s="79">
        <f t="shared" si="454"/>
        <v>24</v>
      </c>
      <c r="L1962" s="92">
        <f t="shared" si="455"/>
        <v>0.24697854833412852</v>
      </c>
      <c r="M1962" s="79">
        <f t="shared" si="456"/>
        <v>60</v>
      </c>
      <c r="N1962" s="79">
        <f>VLOOKUP(D1962,'IBGE 2014'!$A$9:$I$120,3,0)/VLOOKUP(C1962,'IBGE 2014'!$A$9:$I$120,3,0)</f>
        <v>0.88338461970586457</v>
      </c>
      <c r="O1962" s="79">
        <f>VLOOKUP(D1962,'IBGE 2014'!$A$9:$I$120,6,0)</f>
        <v>11.482229001501651</v>
      </c>
      <c r="P1962" s="80">
        <f t="shared" si="457"/>
        <v>38095.060484111993</v>
      </c>
      <c r="Q1962" s="80">
        <f t="shared" si="458"/>
        <v>88760.356619999991</v>
      </c>
      <c r="R1962" s="80">
        <f t="shared" si="459"/>
        <v>-50665.296135887998</v>
      </c>
      <c r="S1962" s="80">
        <f t="shared" si="460"/>
        <v>23</v>
      </c>
      <c r="T1962" s="80">
        <f t="shared" si="461"/>
        <v>0.26179726123417624</v>
      </c>
      <c r="U1962" s="80">
        <f>VLOOKUP(D1962,'IBGE 2014'!$A$9:$I$120,3,0)/VLOOKUP(C1962+1,'IBGE 2014'!$A$9:$I$120,3,0)</f>
        <v>0.88528843686496339</v>
      </c>
      <c r="V1962" s="80">
        <f t="shared" si="462"/>
        <v>40467.790296206549</v>
      </c>
      <c r="W1962" s="80">
        <f t="shared" si="463"/>
        <v>85062.008427499997</v>
      </c>
      <c r="X1962" s="80">
        <f t="shared" si="464"/>
        <v>-44594.218131293448</v>
      </c>
      <c r="Y1962" s="120"/>
    </row>
    <row r="1963" spans="1:25">
      <c r="A1963" s="77">
        <v>1951</v>
      </c>
      <c r="B1963" s="79">
        <v>1</v>
      </c>
      <c r="C1963" s="78">
        <v>48</v>
      </c>
      <c r="D1963" s="78">
        <f t="shared" si="450"/>
        <v>65</v>
      </c>
      <c r="E1963" s="79">
        <f t="shared" si="451"/>
        <v>65</v>
      </c>
      <c r="F1963" s="79">
        <v>14</v>
      </c>
      <c r="G1963" s="79">
        <f t="shared" si="452"/>
        <v>21</v>
      </c>
      <c r="H1963" s="79">
        <f t="shared" si="453"/>
        <v>17</v>
      </c>
      <c r="I1963" s="80">
        <v>4520.7240000000002</v>
      </c>
      <c r="J1963" s="80">
        <f>'Fator aplicado no salr'!$I$33*I1963</f>
        <v>3996.4285454201577</v>
      </c>
      <c r="K1963" s="79">
        <f t="shared" si="454"/>
        <v>17</v>
      </c>
      <c r="L1963" s="92">
        <f t="shared" si="455"/>
        <v>0.37136441859695613</v>
      </c>
      <c r="M1963" s="79">
        <f t="shared" si="456"/>
        <v>65</v>
      </c>
      <c r="N1963" s="79">
        <f>VLOOKUP(D1963,'IBGE 2014'!$A$9:$I$120,3,0)/VLOOKUP(C1963,'IBGE 2014'!$A$9:$I$120,3,0)</f>
        <v>0.85860131375862425</v>
      </c>
      <c r="O1963" s="79">
        <f>VLOOKUP(D1963,'IBGE 2014'!$A$9:$I$120,6,0)</f>
        <v>10.361611814973374</v>
      </c>
      <c r="P1963" s="80">
        <f t="shared" si="457"/>
        <v>171646.34566793212</v>
      </c>
      <c r="Q1963" s="80">
        <f t="shared" si="458"/>
        <v>214802.20085999998</v>
      </c>
      <c r="R1963" s="80">
        <f t="shared" si="459"/>
        <v>-43155.855192067858</v>
      </c>
      <c r="S1963" s="80">
        <f t="shared" si="460"/>
        <v>16</v>
      </c>
      <c r="T1963" s="80">
        <f t="shared" si="461"/>
        <v>0.39364628371277355</v>
      </c>
      <c r="U1963" s="80">
        <f>VLOOKUP(D1963,'IBGE 2014'!$A$9:$I$120,3,0)/VLOOKUP(C1963+1,'IBGE 2014'!$A$9:$I$120,3,0)</f>
        <v>0.86267016730913937</v>
      </c>
      <c r="V1963" s="80">
        <f t="shared" si="462"/>
        <v>182807.35205537331</v>
      </c>
      <c r="W1963" s="80">
        <f t="shared" si="463"/>
        <v>202166.77727999998</v>
      </c>
      <c r="X1963" s="80">
        <f t="shared" si="464"/>
        <v>-19359.42522462667</v>
      </c>
      <c r="Y1963" s="120"/>
    </row>
    <row r="1964" spans="1:25">
      <c r="A1964" s="77">
        <v>1952</v>
      </c>
      <c r="B1964" s="79">
        <v>1</v>
      </c>
      <c r="C1964" s="78">
        <v>39</v>
      </c>
      <c r="D1964" s="78">
        <f t="shared" si="450"/>
        <v>60</v>
      </c>
      <c r="E1964" s="79">
        <f t="shared" si="451"/>
        <v>65</v>
      </c>
      <c r="F1964" s="79">
        <v>14</v>
      </c>
      <c r="G1964" s="79">
        <f t="shared" si="452"/>
        <v>21</v>
      </c>
      <c r="H1964" s="79">
        <f t="shared" si="453"/>
        <v>21</v>
      </c>
      <c r="I1964" s="80">
        <v>1403.7359999999999</v>
      </c>
      <c r="J1964" s="80">
        <f>'Fator aplicado no salr'!$I$33*I1964</f>
        <v>1240.9363236140737</v>
      </c>
      <c r="K1964" s="79">
        <f t="shared" si="454"/>
        <v>21</v>
      </c>
      <c r="L1964" s="92">
        <f t="shared" si="455"/>
        <v>0.29415540272272056</v>
      </c>
      <c r="M1964" s="79">
        <f t="shared" si="456"/>
        <v>60</v>
      </c>
      <c r="N1964" s="79">
        <f>VLOOKUP(D1964,'IBGE 2014'!$A$9:$I$120,3,0)/VLOOKUP(C1964,'IBGE 2014'!$A$9:$I$120,3,0)</f>
        <v>0.88939133636457135</v>
      </c>
      <c r="O1964" s="79">
        <f>VLOOKUP(D1964,'IBGE 2014'!$A$9:$I$120,6,0)</f>
        <v>11.482229001501651</v>
      </c>
      <c r="P1964" s="80">
        <f t="shared" si="457"/>
        <v>48460.59896092712</v>
      </c>
      <c r="Q1964" s="80">
        <f t="shared" si="458"/>
        <v>82392.284519999987</v>
      </c>
      <c r="R1964" s="80">
        <f t="shared" si="459"/>
        <v>-33931.685559072866</v>
      </c>
      <c r="S1964" s="80">
        <f t="shared" si="460"/>
        <v>20</v>
      </c>
      <c r="T1964" s="80">
        <f t="shared" si="461"/>
        <v>0.31180472688608379</v>
      </c>
      <c r="U1964" s="80">
        <f>VLOOKUP(D1964,'IBGE 2014'!$A$9:$I$120,3,0)/VLOOKUP(C1964+1,'IBGE 2014'!$A$9:$I$120,3,0)</f>
        <v>0.89162310837551761</v>
      </c>
      <c r="V1964" s="80">
        <f t="shared" si="462"/>
        <v>51497.134500154054</v>
      </c>
      <c r="W1964" s="80">
        <f t="shared" si="463"/>
        <v>78468.842399999994</v>
      </c>
      <c r="X1964" s="80">
        <f t="shared" si="464"/>
        <v>-26971.70789984594</v>
      </c>
      <c r="Y1964" s="120"/>
    </row>
    <row r="1965" spans="1:25">
      <c r="A1965" s="77">
        <v>1953</v>
      </c>
      <c r="B1965" s="79">
        <v>2</v>
      </c>
      <c r="C1965" s="78">
        <v>50</v>
      </c>
      <c r="D1965" s="78">
        <f t="shared" si="450"/>
        <v>60</v>
      </c>
      <c r="E1965" s="79">
        <f t="shared" si="451"/>
        <v>60</v>
      </c>
      <c r="F1965" s="79">
        <v>14</v>
      </c>
      <c r="G1965" s="79">
        <f t="shared" si="452"/>
        <v>16</v>
      </c>
      <c r="H1965" s="79">
        <f t="shared" si="453"/>
        <v>10</v>
      </c>
      <c r="I1965" s="80">
        <v>4835.43</v>
      </c>
      <c r="J1965" s="80">
        <f>'Fator aplicado no salr'!$I$33*I1965</f>
        <v>4274.6362045948817</v>
      </c>
      <c r="K1965" s="79">
        <f t="shared" si="454"/>
        <v>10</v>
      </c>
      <c r="L1965" s="92">
        <f t="shared" si="455"/>
        <v>0.55839477691511752</v>
      </c>
      <c r="M1965" s="79">
        <f t="shared" si="456"/>
        <v>60</v>
      </c>
      <c r="N1965" s="79">
        <f>VLOOKUP(D1965,'IBGE 2014'!$A$9:$I$120,3,0)/VLOOKUP(C1965,'IBGE 2014'!$A$9:$I$120,3,0)</f>
        <v>0.92550978819157592</v>
      </c>
      <c r="O1965" s="79">
        <f>VLOOKUP(D1965,'IBGE 2014'!$A$9:$I$120,6,0)</f>
        <v>11.482229001501651</v>
      </c>
      <c r="P1965" s="80">
        <f t="shared" si="457"/>
        <v>329754.76494730264</v>
      </c>
      <c r="Q1965" s="80">
        <f t="shared" si="458"/>
        <v>135150.26850000001</v>
      </c>
      <c r="R1965" s="80">
        <f t="shared" si="459"/>
        <v>194604.49644730263</v>
      </c>
      <c r="S1965" s="80">
        <f t="shared" si="460"/>
        <v>9</v>
      </c>
      <c r="T1965" s="80">
        <f t="shared" si="461"/>
        <v>0.59189846353002462</v>
      </c>
      <c r="U1965" s="80">
        <f>VLOOKUP(D1965,'IBGE 2014'!$A$9:$I$120,3,0)/VLOOKUP(C1965+1,'IBGE 2014'!$A$9:$I$120,3,0)</f>
        <v>0.93059405782792626</v>
      </c>
      <c r="V1965" s="80">
        <f t="shared" si="462"/>
        <v>351460.24216990493</v>
      </c>
      <c r="W1965" s="80">
        <f t="shared" si="463"/>
        <v>121635.24165</v>
      </c>
      <c r="X1965" s="80">
        <f t="shared" si="464"/>
        <v>229825.00051990495</v>
      </c>
      <c r="Y1965" s="120"/>
    </row>
    <row r="1966" spans="1:25">
      <c r="A1966" s="77">
        <v>1954</v>
      </c>
      <c r="B1966" s="79">
        <v>2</v>
      </c>
      <c r="C1966" s="78">
        <v>35</v>
      </c>
      <c r="D1966" s="78">
        <f t="shared" si="450"/>
        <v>55</v>
      </c>
      <c r="E1966" s="79">
        <f t="shared" si="451"/>
        <v>60</v>
      </c>
      <c r="F1966" s="79">
        <v>14</v>
      </c>
      <c r="G1966" s="79">
        <f t="shared" si="452"/>
        <v>16</v>
      </c>
      <c r="H1966" s="79">
        <f t="shared" si="453"/>
        <v>20</v>
      </c>
      <c r="I1966" s="80">
        <v>1054.7239999999999</v>
      </c>
      <c r="J1966" s="80">
        <f>'Fator aplicado no salr'!$I$33*I1966</f>
        <v>932.40133685217893</v>
      </c>
      <c r="K1966" s="79">
        <f t="shared" si="454"/>
        <v>20</v>
      </c>
      <c r="L1966" s="92">
        <f t="shared" si="455"/>
        <v>0.31180472688608379</v>
      </c>
      <c r="M1966" s="79">
        <f t="shared" si="456"/>
        <v>55</v>
      </c>
      <c r="N1966" s="79">
        <f>VLOOKUP(D1966,'IBGE 2014'!$A$9:$I$120,3,0)/VLOOKUP(C1966,'IBGE 2014'!$A$9:$I$120,3,0)</f>
        <v>0.92265120953569657</v>
      </c>
      <c r="O1966" s="79">
        <f>VLOOKUP(D1966,'IBGE 2014'!$A$9:$I$120,6,0)</f>
        <v>12.461864196915771</v>
      </c>
      <c r="P1966" s="80">
        <f t="shared" si="457"/>
        <v>43455.975576155382</v>
      </c>
      <c r="Q1966" s="80">
        <f t="shared" si="458"/>
        <v>58959.071599999988</v>
      </c>
      <c r="R1966" s="80">
        <f t="shared" si="459"/>
        <v>-15503.096023844606</v>
      </c>
      <c r="S1966" s="80">
        <f t="shared" si="460"/>
        <v>19</v>
      </c>
      <c r="T1966" s="80">
        <f t="shared" si="461"/>
        <v>0.33051301049924886</v>
      </c>
      <c r="U1966" s="80">
        <f>VLOOKUP(D1966,'IBGE 2014'!$A$9:$I$120,3,0)/VLOOKUP(C1966+1,'IBGE 2014'!$A$9:$I$120,3,0)</f>
        <v>0.92456057143407677</v>
      </c>
      <c r="V1966" s="80">
        <f t="shared" si="462"/>
        <v>46158.658946539574</v>
      </c>
      <c r="W1966" s="80">
        <f t="shared" si="463"/>
        <v>56011.118019999987</v>
      </c>
      <c r="X1966" s="80">
        <f t="shared" si="464"/>
        <v>-9852.4590734604135</v>
      </c>
      <c r="Y1966" s="120"/>
    </row>
    <row r="1967" spans="1:25">
      <c r="A1967" s="77">
        <v>1955</v>
      </c>
      <c r="B1967" s="79">
        <v>1</v>
      </c>
      <c r="C1967" s="78">
        <v>45</v>
      </c>
      <c r="D1967" s="78">
        <f t="shared" si="450"/>
        <v>65</v>
      </c>
      <c r="E1967" s="79">
        <f t="shared" si="451"/>
        <v>65</v>
      </c>
      <c r="F1967" s="79">
        <v>14</v>
      </c>
      <c r="G1967" s="79">
        <f t="shared" si="452"/>
        <v>21</v>
      </c>
      <c r="H1967" s="79">
        <f t="shared" si="453"/>
        <v>20</v>
      </c>
      <c r="I1967" s="80">
        <v>954</v>
      </c>
      <c r="J1967" s="80">
        <f>'Fator aplicado no salr'!$I$33*I1967</f>
        <v>843.35890276221915</v>
      </c>
      <c r="K1967" s="79">
        <f t="shared" si="454"/>
        <v>20</v>
      </c>
      <c r="L1967" s="92">
        <f t="shared" si="455"/>
        <v>0.31180472688608379</v>
      </c>
      <c r="M1967" s="79">
        <f t="shared" si="456"/>
        <v>65</v>
      </c>
      <c r="N1967" s="79">
        <f>VLOOKUP(D1967,'IBGE 2014'!$A$9:$I$120,3,0)/VLOOKUP(C1967,'IBGE 2014'!$A$9:$I$120,3,0)</f>
        <v>0.84816119192951867</v>
      </c>
      <c r="O1967" s="79">
        <f>VLOOKUP(D1967,'IBGE 2014'!$A$9:$I$120,6,0)</f>
        <v>10.361611814973374</v>
      </c>
      <c r="P1967" s="80">
        <f t="shared" si="457"/>
        <v>30043.062135451139</v>
      </c>
      <c r="Q1967" s="80">
        <f t="shared" si="458"/>
        <v>53328.6</v>
      </c>
      <c r="R1967" s="80">
        <f t="shared" si="459"/>
        <v>-23285.53786454886</v>
      </c>
      <c r="S1967" s="80">
        <f t="shared" si="460"/>
        <v>19</v>
      </c>
      <c r="T1967" s="80">
        <f t="shared" si="461"/>
        <v>0.33051301049924886</v>
      </c>
      <c r="U1967" s="80">
        <f>VLOOKUP(D1967,'IBGE 2014'!$A$9:$I$120,3,0)/VLOOKUP(C1967+1,'IBGE 2014'!$A$9:$I$120,3,0)</f>
        <v>0.85136830361096849</v>
      </c>
      <c r="V1967" s="80">
        <f t="shared" si="462"/>
        <v>31966.062293643878</v>
      </c>
      <c r="W1967" s="80">
        <f t="shared" si="463"/>
        <v>50662.17</v>
      </c>
      <c r="X1967" s="80">
        <f t="shared" si="464"/>
        <v>-18696.107706356121</v>
      </c>
      <c r="Y1967" s="120"/>
    </row>
    <row r="1968" spans="1:25">
      <c r="A1968" s="77">
        <v>1956</v>
      </c>
      <c r="B1968" s="79">
        <v>1</v>
      </c>
      <c r="C1968" s="78">
        <v>39</v>
      </c>
      <c r="D1968" s="78">
        <f t="shared" si="450"/>
        <v>60</v>
      </c>
      <c r="E1968" s="79">
        <f t="shared" si="451"/>
        <v>65</v>
      </c>
      <c r="F1968" s="79">
        <v>14</v>
      </c>
      <c r="G1968" s="79">
        <f t="shared" si="452"/>
        <v>21</v>
      </c>
      <c r="H1968" s="79">
        <f t="shared" si="453"/>
        <v>21</v>
      </c>
      <c r="I1968" s="80">
        <v>1265.6709999999998</v>
      </c>
      <c r="J1968" s="80">
        <f>'Fator aplicado no salr'!$I$33*I1968</f>
        <v>1118.8835490754302</v>
      </c>
      <c r="K1968" s="79">
        <f t="shared" si="454"/>
        <v>21</v>
      </c>
      <c r="L1968" s="92">
        <f t="shared" si="455"/>
        <v>0.29415540272272056</v>
      </c>
      <c r="M1968" s="79">
        <f t="shared" si="456"/>
        <v>60</v>
      </c>
      <c r="N1968" s="79">
        <f>VLOOKUP(D1968,'IBGE 2014'!$A$9:$I$120,3,0)/VLOOKUP(C1968,'IBGE 2014'!$A$9:$I$120,3,0)</f>
        <v>0.88939133636457135</v>
      </c>
      <c r="O1968" s="79">
        <f>VLOOKUP(D1968,'IBGE 2014'!$A$9:$I$120,6,0)</f>
        <v>11.482229001501651</v>
      </c>
      <c r="P1968" s="80">
        <f t="shared" si="457"/>
        <v>43694.237910458643</v>
      </c>
      <c r="Q1968" s="80">
        <f t="shared" si="458"/>
        <v>74288.559345000001</v>
      </c>
      <c r="R1968" s="80">
        <f t="shared" si="459"/>
        <v>-30594.321434541358</v>
      </c>
      <c r="S1968" s="80">
        <f t="shared" si="460"/>
        <v>20</v>
      </c>
      <c r="T1968" s="80">
        <f t="shared" si="461"/>
        <v>0.31180472688608379</v>
      </c>
      <c r="U1968" s="80">
        <f>VLOOKUP(D1968,'IBGE 2014'!$A$9:$I$120,3,0)/VLOOKUP(C1968+1,'IBGE 2014'!$A$9:$I$120,3,0)</f>
        <v>0.89162310837551761</v>
      </c>
      <c r="V1968" s="80">
        <f t="shared" si="462"/>
        <v>46432.113816233599</v>
      </c>
      <c r="W1968" s="80">
        <f t="shared" si="463"/>
        <v>70751.008900000001</v>
      </c>
      <c r="X1968" s="80">
        <f t="shared" si="464"/>
        <v>-24318.895083766402</v>
      </c>
      <c r="Y1968" s="120"/>
    </row>
    <row r="1969" spans="1:25">
      <c r="A1969" s="77">
        <v>1957</v>
      </c>
      <c r="B1969" s="79">
        <v>1</v>
      </c>
      <c r="C1969" s="78">
        <v>41</v>
      </c>
      <c r="D1969" s="78">
        <f t="shared" si="450"/>
        <v>65</v>
      </c>
      <c r="E1969" s="79">
        <f t="shared" si="451"/>
        <v>65</v>
      </c>
      <c r="F1969" s="79">
        <v>10</v>
      </c>
      <c r="G1969" s="79">
        <f t="shared" si="452"/>
        <v>25</v>
      </c>
      <c r="H1969" s="79">
        <f t="shared" si="453"/>
        <v>24</v>
      </c>
      <c r="I1969" s="80">
        <v>1225.1714999999999</v>
      </c>
      <c r="J1969" s="80">
        <f>'Fator aplicado no salr'!$I$33*I1969</f>
        <v>1083.0810188003586</v>
      </c>
      <c r="K1969" s="79">
        <f t="shared" si="454"/>
        <v>24</v>
      </c>
      <c r="L1969" s="92">
        <f t="shared" si="455"/>
        <v>0.24697854833412852</v>
      </c>
      <c r="M1969" s="79">
        <f t="shared" si="456"/>
        <v>65</v>
      </c>
      <c r="N1969" s="79">
        <f>VLOOKUP(D1969,'IBGE 2014'!$A$9:$I$120,3,0)/VLOOKUP(C1969,'IBGE 2014'!$A$9:$I$120,3,0)</f>
        <v>0.83754716996263279</v>
      </c>
      <c r="O1969" s="79">
        <f>VLOOKUP(D1969,'IBGE 2014'!$A$9:$I$120,6,0)</f>
        <v>10.361611814973374</v>
      </c>
      <c r="P1969" s="80">
        <f t="shared" si="457"/>
        <v>30178.67195140207</v>
      </c>
      <c r="Q1969" s="80">
        <f t="shared" si="458"/>
        <v>82184.504219999988</v>
      </c>
      <c r="R1969" s="80">
        <f t="shared" si="459"/>
        <v>-52005.832268597922</v>
      </c>
      <c r="S1969" s="80">
        <f t="shared" si="460"/>
        <v>23</v>
      </c>
      <c r="T1969" s="80">
        <f t="shared" si="461"/>
        <v>0.26179726123417624</v>
      </c>
      <c r="U1969" s="80">
        <f>VLOOKUP(D1969,'IBGE 2014'!$A$9:$I$120,3,0)/VLOOKUP(C1969+1,'IBGE 2014'!$A$9:$I$120,3,0)</f>
        <v>0.83991798335691803</v>
      </c>
      <c r="V1969" s="80">
        <f t="shared" si="462"/>
        <v>32079.943442658932</v>
      </c>
      <c r="W1969" s="80">
        <f t="shared" si="463"/>
        <v>78760.149877499978</v>
      </c>
      <c r="X1969" s="80">
        <f t="shared" si="464"/>
        <v>-46680.206434841049</v>
      </c>
      <c r="Y1969" s="120"/>
    </row>
    <row r="1970" spans="1:25">
      <c r="A1970" s="77">
        <v>1958</v>
      </c>
      <c r="B1970" s="79">
        <v>1</v>
      </c>
      <c r="C1970" s="78">
        <v>36</v>
      </c>
      <c r="D1970" s="78">
        <f t="shared" si="450"/>
        <v>65</v>
      </c>
      <c r="E1970" s="79">
        <f t="shared" si="451"/>
        <v>65</v>
      </c>
      <c r="F1970" s="79">
        <v>6</v>
      </c>
      <c r="G1970" s="79">
        <f t="shared" si="452"/>
        <v>29</v>
      </c>
      <c r="H1970" s="79">
        <f t="shared" si="453"/>
        <v>29</v>
      </c>
      <c r="I1970" s="80">
        <v>1240.2</v>
      </c>
      <c r="J1970" s="80">
        <f>'Fator aplicado no salr'!$I$33*I1970</f>
        <v>1096.3665735908849</v>
      </c>
      <c r="K1970" s="79">
        <f t="shared" si="454"/>
        <v>29</v>
      </c>
      <c r="L1970" s="92">
        <f t="shared" si="455"/>
        <v>0.18455673876527198</v>
      </c>
      <c r="M1970" s="79">
        <f t="shared" si="456"/>
        <v>65</v>
      </c>
      <c r="N1970" s="79">
        <f>VLOOKUP(D1970,'IBGE 2014'!$A$9:$I$120,3,0)/VLOOKUP(C1970,'IBGE 2014'!$A$9:$I$120,3,0)</f>
        <v>0.82760631522705153</v>
      </c>
      <c r="O1970" s="79">
        <f>VLOOKUP(D1970,'IBGE 2014'!$A$9:$I$120,6,0)</f>
        <v>10.361611814973374</v>
      </c>
      <c r="P1970" s="80">
        <f t="shared" si="457"/>
        <v>22556.938719942413</v>
      </c>
      <c r="Q1970" s="80">
        <f t="shared" si="458"/>
        <v>100524.41100000001</v>
      </c>
      <c r="R1970" s="80">
        <f t="shared" si="459"/>
        <v>-77967.472280057598</v>
      </c>
      <c r="S1970" s="80">
        <f t="shared" si="460"/>
        <v>28</v>
      </c>
      <c r="T1970" s="80">
        <f t="shared" si="461"/>
        <v>0.19563014309118829</v>
      </c>
      <c r="U1970" s="80">
        <f>VLOOKUP(D1970,'IBGE 2014'!$A$9:$I$120,3,0)/VLOOKUP(C1970+1,'IBGE 2014'!$A$9:$I$120,3,0)</f>
        <v>0.82938992235441167</v>
      </c>
      <c r="V1970" s="80">
        <f t="shared" si="462"/>
        <v>23961.885195686129</v>
      </c>
      <c r="W1970" s="80">
        <f t="shared" si="463"/>
        <v>97058.052000000011</v>
      </c>
      <c r="X1970" s="80">
        <f t="shared" si="464"/>
        <v>-73096.166804313878</v>
      </c>
      <c r="Y1970" s="120"/>
    </row>
    <row r="1971" spans="1:25">
      <c r="A1971" s="77">
        <v>1959</v>
      </c>
      <c r="B1971" s="79">
        <v>1</v>
      </c>
      <c r="C1971" s="78">
        <v>30</v>
      </c>
      <c r="D1971" s="78">
        <f t="shared" si="450"/>
        <v>60</v>
      </c>
      <c r="E1971" s="79">
        <f t="shared" si="451"/>
        <v>65</v>
      </c>
      <c r="F1971" s="79">
        <v>6</v>
      </c>
      <c r="G1971" s="79">
        <f t="shared" si="452"/>
        <v>29</v>
      </c>
      <c r="H1971" s="79">
        <f t="shared" si="453"/>
        <v>30</v>
      </c>
      <c r="I1971" s="80">
        <v>1259.28</v>
      </c>
      <c r="J1971" s="80">
        <f>'Fator aplicado no salr'!$I$33*I1971</f>
        <v>1113.2337516461291</v>
      </c>
      <c r="K1971" s="79">
        <f t="shared" si="454"/>
        <v>30</v>
      </c>
      <c r="L1971" s="92">
        <f t="shared" si="455"/>
        <v>0.1741101309106339</v>
      </c>
      <c r="M1971" s="79">
        <f t="shared" si="456"/>
        <v>60</v>
      </c>
      <c r="N1971" s="79">
        <f>VLOOKUP(D1971,'IBGE 2014'!$A$9:$I$120,3,0)/VLOOKUP(C1971,'IBGE 2014'!$A$9:$I$120,3,0)</f>
        <v>0.87331239096249591</v>
      </c>
      <c r="O1971" s="79">
        <f>VLOOKUP(D1971,'IBGE 2014'!$A$9:$I$120,6,0)</f>
        <v>11.482229001501651</v>
      </c>
      <c r="P1971" s="80">
        <f t="shared" si="457"/>
        <v>25266.761780540928</v>
      </c>
      <c r="Q1971" s="80">
        <f t="shared" si="458"/>
        <v>105590.62800000001</v>
      </c>
      <c r="R1971" s="80">
        <f t="shared" si="459"/>
        <v>-80323.866219459087</v>
      </c>
      <c r="S1971" s="80">
        <f t="shared" si="460"/>
        <v>29</v>
      </c>
      <c r="T1971" s="80">
        <f t="shared" si="461"/>
        <v>0.18455673876527198</v>
      </c>
      <c r="U1971" s="80">
        <f>VLOOKUP(D1971,'IBGE 2014'!$A$9:$I$120,3,0)/VLOOKUP(C1971+1,'IBGE 2014'!$A$9:$I$120,3,0)</f>
        <v>0.87485907981363831</v>
      </c>
      <c r="V1971" s="80">
        <f t="shared" si="462"/>
        <v>26830.201381938663</v>
      </c>
      <c r="W1971" s="80">
        <f t="shared" si="463"/>
        <v>102070.94040000001</v>
      </c>
      <c r="X1971" s="80">
        <f t="shared" si="464"/>
        <v>-75240.739018061344</v>
      </c>
      <c r="Y1971" s="120"/>
    </row>
    <row r="1972" spans="1:25">
      <c r="A1972" s="77">
        <v>1960</v>
      </c>
      <c r="B1972" s="79">
        <v>1</v>
      </c>
      <c r="C1972" s="78">
        <v>46</v>
      </c>
      <c r="D1972" s="78">
        <f t="shared" si="450"/>
        <v>70</v>
      </c>
      <c r="E1972" s="79">
        <f t="shared" si="451"/>
        <v>65</v>
      </c>
      <c r="F1972" s="79">
        <v>6</v>
      </c>
      <c r="G1972" s="79">
        <f t="shared" si="452"/>
        <v>29</v>
      </c>
      <c r="H1972" s="79">
        <f t="shared" si="453"/>
        <v>24</v>
      </c>
      <c r="I1972" s="80">
        <v>2142.62</v>
      </c>
      <c r="J1972" s="80">
        <f>'Fator aplicado no salr'!$I$33*I1972</f>
        <v>1894.1275180674904</v>
      </c>
      <c r="K1972" s="79">
        <f t="shared" si="454"/>
        <v>24</v>
      </c>
      <c r="L1972" s="92">
        <f t="shared" si="455"/>
        <v>0.24697854833412852</v>
      </c>
      <c r="M1972" s="79">
        <f t="shared" si="456"/>
        <v>70</v>
      </c>
      <c r="N1972" s="79">
        <f>VLOOKUP(D1972,'IBGE 2014'!$A$9:$I$120,3,0)/VLOOKUP(C1972,'IBGE 2014'!$A$9:$I$120,3,0)</f>
        <v>0.77214104728714072</v>
      </c>
      <c r="O1972" s="79">
        <f>VLOOKUP(D1972,'IBGE 2014'!$A$9:$I$120,6,0)</f>
        <v>9.1340168195096396</v>
      </c>
      <c r="P1972" s="80">
        <f t="shared" si="457"/>
        <v>42891.402444995081</v>
      </c>
      <c r="Q1972" s="80">
        <f t="shared" si="458"/>
        <v>143726.94959999999</v>
      </c>
      <c r="R1972" s="80">
        <f t="shared" si="459"/>
        <v>-100835.54715500491</v>
      </c>
      <c r="S1972" s="80">
        <f t="shared" si="460"/>
        <v>23</v>
      </c>
      <c r="T1972" s="80">
        <f t="shared" si="461"/>
        <v>0.26179726123417624</v>
      </c>
      <c r="U1972" s="80">
        <f>VLOOKUP(D1972,'IBGE 2014'!$A$9:$I$120,3,0)/VLOOKUP(C1972+1,'IBGE 2014'!$A$9:$I$120,3,0)</f>
        <v>0.77529075218081067</v>
      </c>
      <c r="V1972" s="80">
        <f t="shared" si="462"/>
        <v>45650.346199484229</v>
      </c>
      <c r="W1972" s="80">
        <f t="shared" si="463"/>
        <v>137738.32670000001</v>
      </c>
      <c r="X1972" s="80">
        <f t="shared" si="464"/>
        <v>-92087.980500515783</v>
      </c>
      <c r="Y1972" s="120"/>
    </row>
    <row r="1973" spans="1:25">
      <c r="A1973" s="77">
        <v>1961</v>
      </c>
      <c r="B1973" s="79">
        <v>1</v>
      </c>
      <c r="C1973" s="78">
        <v>38</v>
      </c>
      <c r="D1973" s="78">
        <f t="shared" si="450"/>
        <v>65</v>
      </c>
      <c r="E1973" s="79">
        <f t="shared" si="451"/>
        <v>65</v>
      </c>
      <c r="F1973" s="79">
        <v>6</v>
      </c>
      <c r="G1973" s="79">
        <f t="shared" si="452"/>
        <v>29</v>
      </c>
      <c r="H1973" s="79">
        <f t="shared" si="453"/>
        <v>27</v>
      </c>
      <c r="I1973" s="80">
        <v>3571.0250000000001</v>
      </c>
      <c r="J1973" s="80">
        <f>'Fator aplicado no salr'!$I$33*I1973</f>
        <v>3156.8718299124253</v>
      </c>
      <c r="K1973" s="79">
        <f t="shared" si="454"/>
        <v>27</v>
      </c>
      <c r="L1973" s="92">
        <f t="shared" si="455"/>
        <v>0.20736795167665964</v>
      </c>
      <c r="M1973" s="79">
        <f t="shared" si="456"/>
        <v>65</v>
      </c>
      <c r="N1973" s="79">
        <f>VLOOKUP(D1973,'IBGE 2014'!$A$9:$I$120,3,0)/VLOOKUP(C1973,'IBGE 2014'!$A$9:$I$120,3,0)</f>
        <v>0.83126079529714858</v>
      </c>
      <c r="O1973" s="79">
        <f>VLOOKUP(D1973,'IBGE 2014'!$A$9:$I$120,6,0)</f>
        <v>10.361611814973374</v>
      </c>
      <c r="P1973" s="80">
        <f t="shared" si="457"/>
        <v>73300.435720609035</v>
      </c>
      <c r="Q1973" s="80">
        <f t="shared" si="458"/>
        <v>269487.401625</v>
      </c>
      <c r="R1973" s="80">
        <f t="shared" si="459"/>
        <v>-196186.96590439096</v>
      </c>
      <c r="S1973" s="80">
        <f t="shared" si="460"/>
        <v>26</v>
      </c>
      <c r="T1973" s="80">
        <f t="shared" si="461"/>
        <v>0.21981002877725925</v>
      </c>
      <c r="U1973" s="80">
        <f>VLOOKUP(D1973,'IBGE 2014'!$A$9:$I$120,3,0)/VLOOKUP(C1973+1,'IBGE 2014'!$A$9:$I$120,3,0)</f>
        <v>0.83323375827918489</v>
      </c>
      <c r="V1973" s="80">
        <f t="shared" si="462"/>
        <v>77882.875936884768</v>
      </c>
      <c r="W1973" s="80">
        <f t="shared" si="463"/>
        <v>259506.38675000001</v>
      </c>
      <c r="X1973" s="80">
        <f t="shared" si="464"/>
        <v>-181623.51081311522</v>
      </c>
      <c r="Y1973" s="120"/>
    </row>
    <row r="1974" spans="1:25">
      <c r="A1974" s="77">
        <v>1962</v>
      </c>
      <c r="B1974" s="79">
        <v>1</v>
      </c>
      <c r="C1974" s="78">
        <v>27</v>
      </c>
      <c r="D1974" s="78">
        <f t="shared" si="450"/>
        <v>60</v>
      </c>
      <c r="E1974" s="79">
        <f t="shared" si="451"/>
        <v>65</v>
      </c>
      <c r="F1974" s="79">
        <v>6</v>
      </c>
      <c r="G1974" s="79">
        <f t="shared" si="452"/>
        <v>29</v>
      </c>
      <c r="H1974" s="79">
        <f t="shared" si="453"/>
        <v>33</v>
      </c>
      <c r="I1974" s="80">
        <v>954</v>
      </c>
      <c r="J1974" s="80">
        <f>'Fator aplicado no salr'!$I$33*I1974</f>
        <v>843.35890276221915</v>
      </c>
      <c r="K1974" s="79">
        <f t="shared" si="454"/>
        <v>33</v>
      </c>
      <c r="L1974" s="92">
        <f t="shared" si="455"/>
        <v>0.14618622328384659</v>
      </c>
      <c r="M1974" s="79">
        <f t="shared" si="456"/>
        <v>60</v>
      </c>
      <c r="N1974" s="79">
        <f>VLOOKUP(D1974,'IBGE 2014'!$A$9:$I$120,3,0)/VLOOKUP(C1974,'IBGE 2014'!$A$9:$I$120,3,0)</f>
        <v>0.86893333970392839</v>
      </c>
      <c r="O1974" s="79">
        <f>VLOOKUP(D1974,'IBGE 2014'!$A$9:$I$120,6,0)</f>
        <v>11.482229001501651</v>
      </c>
      <c r="P1974" s="80">
        <f t="shared" si="457"/>
        <v>15990.973272073683</v>
      </c>
      <c r="Q1974" s="80">
        <f t="shared" si="458"/>
        <v>87992.189999999988</v>
      </c>
      <c r="R1974" s="80">
        <f t="shared" si="459"/>
        <v>-72001.216727926309</v>
      </c>
      <c r="S1974" s="80">
        <f t="shared" si="460"/>
        <v>32</v>
      </c>
      <c r="T1974" s="80">
        <f t="shared" si="461"/>
        <v>0.15495739668087741</v>
      </c>
      <c r="U1974" s="80">
        <f>VLOOKUP(D1974,'IBGE 2014'!$A$9:$I$120,3,0)/VLOOKUP(C1974+1,'IBGE 2014'!$A$9:$I$120,3,0)</f>
        <v>0.87036035316906168</v>
      </c>
      <c r="V1974" s="80">
        <f t="shared" si="462"/>
        <v>16978.268664776755</v>
      </c>
      <c r="W1974" s="80">
        <f t="shared" si="463"/>
        <v>85325.759999999995</v>
      </c>
      <c r="X1974" s="80">
        <f t="shared" si="464"/>
        <v>-68347.49133522324</v>
      </c>
      <c r="Y1974" s="120"/>
    </row>
    <row r="1975" spans="1:25">
      <c r="A1975" s="77">
        <v>1963</v>
      </c>
      <c r="B1975" s="79">
        <v>1</v>
      </c>
      <c r="C1975" s="78">
        <v>30</v>
      </c>
      <c r="D1975" s="78">
        <f t="shared" si="450"/>
        <v>60</v>
      </c>
      <c r="E1975" s="79">
        <f t="shared" si="451"/>
        <v>65</v>
      </c>
      <c r="F1975" s="79">
        <v>6</v>
      </c>
      <c r="G1975" s="79">
        <f t="shared" si="452"/>
        <v>29</v>
      </c>
      <c r="H1975" s="79">
        <f t="shared" si="453"/>
        <v>30</v>
      </c>
      <c r="I1975" s="80">
        <v>1960.6609999999998</v>
      </c>
      <c r="J1975" s="80">
        <f>'Fator aplicado no salr'!$I$33*I1975</f>
        <v>1733.2713937617141</v>
      </c>
      <c r="K1975" s="79">
        <f t="shared" si="454"/>
        <v>30</v>
      </c>
      <c r="L1975" s="92">
        <f t="shared" si="455"/>
        <v>0.1741101309106339</v>
      </c>
      <c r="M1975" s="79">
        <f t="shared" si="456"/>
        <v>60</v>
      </c>
      <c r="N1975" s="79">
        <f>VLOOKUP(D1975,'IBGE 2014'!$A$9:$I$120,3,0)/VLOOKUP(C1975,'IBGE 2014'!$A$9:$I$120,3,0)</f>
        <v>0.87331239096249591</v>
      </c>
      <c r="O1975" s="79">
        <f>VLOOKUP(D1975,'IBGE 2014'!$A$9:$I$120,6,0)</f>
        <v>11.482229001501651</v>
      </c>
      <c r="P1975" s="80">
        <f t="shared" si="457"/>
        <v>39339.58644574452</v>
      </c>
      <c r="Q1975" s="80">
        <f t="shared" si="458"/>
        <v>164401.42484999998</v>
      </c>
      <c r="R1975" s="80">
        <f t="shared" si="459"/>
        <v>-125061.83840425545</v>
      </c>
      <c r="S1975" s="80">
        <f t="shared" si="460"/>
        <v>29</v>
      </c>
      <c r="T1975" s="80">
        <f t="shared" si="461"/>
        <v>0.18455673876527198</v>
      </c>
      <c r="U1975" s="80">
        <f>VLOOKUP(D1975,'IBGE 2014'!$A$9:$I$120,3,0)/VLOOKUP(C1975+1,'IBGE 2014'!$A$9:$I$120,3,0)</f>
        <v>0.87485907981363831</v>
      </c>
      <c r="V1975" s="80">
        <f t="shared" si="462"/>
        <v>41773.814776470077</v>
      </c>
      <c r="W1975" s="80">
        <f t="shared" si="463"/>
        <v>158921.377355</v>
      </c>
      <c r="X1975" s="80">
        <f t="shared" si="464"/>
        <v>-117147.56257852993</v>
      </c>
      <c r="Y1975" s="120"/>
    </row>
    <row r="1976" spans="1:25">
      <c r="A1976" s="77">
        <v>1964</v>
      </c>
      <c r="B1976" s="79">
        <v>1</v>
      </c>
      <c r="C1976" s="78">
        <v>36</v>
      </c>
      <c r="D1976" s="78">
        <f t="shared" si="450"/>
        <v>65</v>
      </c>
      <c r="E1976" s="79">
        <f t="shared" si="451"/>
        <v>65</v>
      </c>
      <c r="F1976" s="79">
        <v>6</v>
      </c>
      <c r="G1976" s="79">
        <f t="shared" si="452"/>
        <v>29</v>
      </c>
      <c r="H1976" s="79">
        <f t="shared" si="453"/>
        <v>29</v>
      </c>
      <c r="I1976" s="80">
        <v>1144.8</v>
      </c>
      <c r="J1976" s="80">
        <f>'Fator aplicado no salr'!$I$33*I1976</f>
        <v>1012.030683314663</v>
      </c>
      <c r="K1976" s="79">
        <f t="shared" si="454"/>
        <v>29</v>
      </c>
      <c r="L1976" s="92">
        <f t="shared" si="455"/>
        <v>0.18455673876527198</v>
      </c>
      <c r="M1976" s="79">
        <f t="shared" si="456"/>
        <v>65</v>
      </c>
      <c r="N1976" s="79">
        <f>VLOOKUP(D1976,'IBGE 2014'!$A$9:$I$120,3,0)/VLOOKUP(C1976,'IBGE 2014'!$A$9:$I$120,3,0)</f>
        <v>0.82760631522705153</v>
      </c>
      <c r="O1976" s="79">
        <f>VLOOKUP(D1976,'IBGE 2014'!$A$9:$I$120,6,0)</f>
        <v>10.361611814973374</v>
      </c>
      <c r="P1976" s="80">
        <f t="shared" si="457"/>
        <v>20821.789587639149</v>
      </c>
      <c r="Q1976" s="80">
        <f t="shared" si="458"/>
        <v>92791.763999999996</v>
      </c>
      <c r="R1976" s="80">
        <f t="shared" si="459"/>
        <v>-71969.97441236084</v>
      </c>
      <c r="S1976" s="80">
        <f t="shared" si="460"/>
        <v>28</v>
      </c>
      <c r="T1976" s="80">
        <f t="shared" si="461"/>
        <v>0.19563014309118829</v>
      </c>
      <c r="U1976" s="80">
        <f>VLOOKUP(D1976,'IBGE 2014'!$A$9:$I$120,3,0)/VLOOKUP(C1976+1,'IBGE 2014'!$A$9:$I$120,3,0)</f>
        <v>0.82938992235441167</v>
      </c>
      <c r="V1976" s="80">
        <f t="shared" si="462"/>
        <v>22118.663257556429</v>
      </c>
      <c r="W1976" s="80">
        <f t="shared" si="463"/>
        <v>89592.047999999995</v>
      </c>
      <c r="X1976" s="80">
        <f t="shared" si="464"/>
        <v>-67473.384742443566</v>
      </c>
      <c r="Y1976" s="120"/>
    </row>
    <row r="1977" spans="1:25">
      <c r="A1977" s="77">
        <v>1965</v>
      </c>
      <c r="B1977" s="79">
        <v>1</v>
      </c>
      <c r="C1977" s="78">
        <v>29</v>
      </c>
      <c r="D1977" s="78">
        <f t="shared" si="450"/>
        <v>60</v>
      </c>
      <c r="E1977" s="79">
        <f t="shared" si="451"/>
        <v>65</v>
      </c>
      <c r="F1977" s="79">
        <v>6</v>
      </c>
      <c r="G1977" s="79">
        <f t="shared" si="452"/>
        <v>29</v>
      </c>
      <c r="H1977" s="79">
        <f t="shared" si="453"/>
        <v>31</v>
      </c>
      <c r="I1977" s="80">
        <v>1192.5</v>
      </c>
      <c r="J1977" s="80">
        <f>'Fator aplicado no salr'!$I$33*I1977</f>
        <v>1054.1986284527738</v>
      </c>
      <c r="K1977" s="79">
        <f t="shared" si="454"/>
        <v>31</v>
      </c>
      <c r="L1977" s="92">
        <f t="shared" si="455"/>
        <v>0.16425484048173006</v>
      </c>
      <c r="M1977" s="79">
        <f t="shared" si="456"/>
        <v>60</v>
      </c>
      <c r="N1977" s="79">
        <f>VLOOKUP(D1977,'IBGE 2014'!$A$9:$I$120,3,0)/VLOOKUP(C1977,'IBGE 2014'!$A$9:$I$120,3,0)</f>
        <v>0.87181489555752378</v>
      </c>
      <c r="O1977" s="79">
        <f>VLOOKUP(D1977,'IBGE 2014'!$A$9:$I$120,6,0)</f>
        <v>11.482229001501651</v>
      </c>
      <c r="P1977" s="80">
        <f t="shared" si="457"/>
        <v>22533.801541173307</v>
      </c>
      <c r="Q1977" s="80">
        <f t="shared" si="458"/>
        <v>103324.16249999999</v>
      </c>
      <c r="R1977" s="80">
        <f t="shared" si="459"/>
        <v>-80790.360958826685</v>
      </c>
      <c r="S1977" s="80">
        <f t="shared" si="460"/>
        <v>30</v>
      </c>
      <c r="T1977" s="80">
        <f t="shared" si="461"/>
        <v>0.1741101309106339</v>
      </c>
      <c r="U1977" s="80">
        <f>VLOOKUP(D1977,'IBGE 2014'!$A$9:$I$120,3,0)/VLOOKUP(C1977+1,'IBGE 2014'!$A$9:$I$120,3,0)</f>
        <v>0.87331239096249591</v>
      </c>
      <c r="V1977" s="80">
        <f t="shared" si="462"/>
        <v>23926.857746724367</v>
      </c>
      <c r="W1977" s="80">
        <f t="shared" si="463"/>
        <v>99991.125</v>
      </c>
      <c r="X1977" s="80">
        <f t="shared" si="464"/>
        <v>-76064.267253275641</v>
      </c>
      <c r="Y1977" s="120"/>
    </row>
    <row r="1978" spans="1:25">
      <c r="A1978" s="77">
        <v>1966</v>
      </c>
      <c r="B1978" s="79">
        <v>1</v>
      </c>
      <c r="C1978" s="78">
        <v>32</v>
      </c>
      <c r="D1978" s="78">
        <f t="shared" si="450"/>
        <v>61</v>
      </c>
      <c r="E1978" s="79">
        <f t="shared" si="451"/>
        <v>65</v>
      </c>
      <c r="F1978" s="79">
        <v>6</v>
      </c>
      <c r="G1978" s="79">
        <f t="shared" si="452"/>
        <v>29</v>
      </c>
      <c r="H1978" s="79">
        <f t="shared" si="453"/>
        <v>29</v>
      </c>
      <c r="I1978" s="80">
        <v>954</v>
      </c>
      <c r="J1978" s="80">
        <f>'Fator aplicado no salr'!$I$33*I1978</f>
        <v>843.35890276221915</v>
      </c>
      <c r="K1978" s="79">
        <f t="shared" si="454"/>
        <v>29</v>
      </c>
      <c r="L1978" s="92">
        <f t="shared" si="455"/>
        <v>0.18455673876527198</v>
      </c>
      <c r="M1978" s="79">
        <f t="shared" si="456"/>
        <v>61</v>
      </c>
      <c r="N1978" s="79">
        <f>VLOOKUP(D1978,'IBGE 2014'!$A$9:$I$120,3,0)/VLOOKUP(C1978,'IBGE 2014'!$A$9:$I$120,3,0)</f>
        <v>0.86671816855699424</v>
      </c>
      <c r="O1978" s="79">
        <f>VLOOKUP(D1978,'IBGE 2014'!$A$9:$I$120,6,0)</f>
        <v>11.26894206432668</v>
      </c>
      <c r="P1978" s="80">
        <f t="shared" si="457"/>
        <v>19762.721026562129</v>
      </c>
      <c r="Q1978" s="80">
        <f t="shared" si="458"/>
        <v>77326.47</v>
      </c>
      <c r="R1978" s="80">
        <f t="shared" si="459"/>
        <v>-57563.748973437876</v>
      </c>
      <c r="S1978" s="80">
        <f t="shared" si="460"/>
        <v>28</v>
      </c>
      <c r="T1978" s="80">
        <f t="shared" si="461"/>
        <v>0.19563014309118829</v>
      </c>
      <c r="U1978" s="80">
        <f>VLOOKUP(D1978,'IBGE 2014'!$A$9:$I$120,3,0)/VLOOKUP(C1978+1,'IBGE 2014'!$A$9:$I$120,3,0)</f>
        <v>0.86834718456167514</v>
      </c>
      <c r="V1978" s="80">
        <f t="shared" si="462"/>
        <v>20987.857428603606</v>
      </c>
      <c r="W1978" s="80">
        <f t="shared" si="463"/>
        <v>74660.039999999994</v>
      </c>
      <c r="X1978" s="80">
        <f t="shared" si="464"/>
        <v>-53672.182571396392</v>
      </c>
      <c r="Y1978" s="120"/>
    </row>
    <row r="1979" spans="1:25">
      <c r="A1979" s="77">
        <v>1967</v>
      </c>
      <c r="B1979" s="79">
        <v>1</v>
      </c>
      <c r="C1979" s="78">
        <v>41</v>
      </c>
      <c r="D1979" s="78">
        <f t="shared" si="450"/>
        <v>65</v>
      </c>
      <c r="E1979" s="79">
        <f t="shared" si="451"/>
        <v>65</v>
      </c>
      <c r="F1979" s="79">
        <v>6</v>
      </c>
      <c r="G1979" s="79">
        <f t="shared" si="452"/>
        <v>29</v>
      </c>
      <c r="H1979" s="79">
        <f t="shared" si="453"/>
        <v>24</v>
      </c>
      <c r="I1979" s="80">
        <v>1004.241</v>
      </c>
      <c r="J1979" s="80">
        <f>'Fator aplicado no salr'!$I$33*I1979</f>
        <v>887.77315290234139</v>
      </c>
      <c r="K1979" s="79">
        <f t="shared" si="454"/>
        <v>24</v>
      </c>
      <c r="L1979" s="92">
        <f t="shared" si="455"/>
        <v>0.24697854833412852</v>
      </c>
      <c r="M1979" s="79">
        <f t="shared" si="456"/>
        <v>65</v>
      </c>
      <c r="N1979" s="79">
        <f>VLOOKUP(D1979,'IBGE 2014'!$A$9:$I$120,3,0)/VLOOKUP(C1979,'IBGE 2014'!$A$9:$I$120,3,0)</f>
        <v>0.83754716996263279</v>
      </c>
      <c r="O1979" s="79">
        <f>VLOOKUP(D1979,'IBGE 2014'!$A$9:$I$120,6,0)</f>
        <v>10.361611814973374</v>
      </c>
      <c r="P1979" s="80">
        <f t="shared" si="457"/>
        <v>24736.66723323875</v>
      </c>
      <c r="Q1979" s="80">
        <f t="shared" si="458"/>
        <v>67364.486279999997</v>
      </c>
      <c r="R1979" s="80">
        <f t="shared" si="459"/>
        <v>-42627.819046761244</v>
      </c>
      <c r="S1979" s="80">
        <f t="shared" si="460"/>
        <v>23</v>
      </c>
      <c r="T1979" s="80">
        <f t="shared" si="461"/>
        <v>0.26179726123417624</v>
      </c>
      <c r="U1979" s="80">
        <f>VLOOKUP(D1979,'IBGE 2014'!$A$9:$I$120,3,0)/VLOOKUP(C1979+1,'IBGE 2014'!$A$9:$I$120,3,0)</f>
        <v>0.83991798335691803</v>
      </c>
      <c r="V1979" s="80">
        <f t="shared" si="462"/>
        <v>26295.089693809601</v>
      </c>
      <c r="W1979" s="80">
        <f t="shared" si="463"/>
        <v>64557.632685000004</v>
      </c>
      <c r="X1979" s="80">
        <f t="shared" si="464"/>
        <v>-38262.542991190407</v>
      </c>
      <c r="Y1979" s="120"/>
    </row>
    <row r="1980" spans="1:25">
      <c r="A1980" s="77">
        <v>1968</v>
      </c>
      <c r="B1980" s="79">
        <v>1</v>
      </c>
      <c r="C1980" s="78">
        <v>50</v>
      </c>
      <c r="D1980" s="78">
        <f t="shared" si="450"/>
        <v>70</v>
      </c>
      <c r="E1980" s="79">
        <f t="shared" si="451"/>
        <v>65</v>
      </c>
      <c r="F1980" s="79">
        <v>6</v>
      </c>
      <c r="G1980" s="79">
        <f t="shared" si="452"/>
        <v>29</v>
      </c>
      <c r="H1980" s="79">
        <f t="shared" si="453"/>
        <v>20</v>
      </c>
      <c r="I1980" s="80">
        <v>956.42</v>
      </c>
      <c r="J1980" s="80">
        <f>'Fator aplicado no salr'!$I$33*I1980</f>
        <v>845.49824085937269</v>
      </c>
      <c r="K1980" s="79">
        <f t="shared" si="454"/>
        <v>20</v>
      </c>
      <c r="L1980" s="92">
        <f t="shared" si="455"/>
        <v>0.31180472688608379</v>
      </c>
      <c r="M1980" s="79">
        <f t="shared" si="456"/>
        <v>70</v>
      </c>
      <c r="N1980" s="79">
        <f>VLOOKUP(D1980,'IBGE 2014'!$A$9:$I$120,3,0)/VLOOKUP(C1980,'IBGE 2014'!$A$9:$I$120,3,0)</f>
        <v>0.78638304548291271</v>
      </c>
      <c r="O1980" s="79">
        <f>VLOOKUP(D1980,'IBGE 2014'!$A$9:$I$120,6,0)</f>
        <v>9.1340168195096396</v>
      </c>
      <c r="P1980" s="80">
        <f t="shared" si="457"/>
        <v>24616.976089566397</v>
      </c>
      <c r="Q1980" s="80">
        <f t="shared" si="458"/>
        <v>53463.877999999997</v>
      </c>
      <c r="R1980" s="80">
        <f t="shared" si="459"/>
        <v>-28846.9019104336</v>
      </c>
      <c r="S1980" s="80">
        <f t="shared" si="460"/>
        <v>19</v>
      </c>
      <c r="T1980" s="80">
        <f t="shared" si="461"/>
        <v>0.33051301049924886</v>
      </c>
      <c r="U1980" s="80">
        <f>VLOOKUP(D1980,'IBGE 2014'!$A$9:$I$120,3,0)/VLOOKUP(C1980+1,'IBGE 2014'!$A$9:$I$120,3,0)</f>
        <v>0.79070302512191992</v>
      </c>
      <c r="V1980" s="80">
        <f t="shared" si="462"/>
        <v>26237.341496224944</v>
      </c>
      <c r="W1980" s="80">
        <f t="shared" si="463"/>
        <v>50790.684099999999</v>
      </c>
      <c r="X1980" s="80">
        <f t="shared" si="464"/>
        <v>-24553.342603775054</v>
      </c>
      <c r="Y1980" s="120"/>
    </row>
    <row r="1981" spans="1:25">
      <c r="A1981" s="77">
        <v>1969</v>
      </c>
      <c r="B1981" s="79">
        <v>2</v>
      </c>
      <c r="C1981" s="78">
        <v>38</v>
      </c>
      <c r="D1981" s="78">
        <f t="shared" si="450"/>
        <v>60</v>
      </c>
      <c r="E1981" s="79">
        <f t="shared" si="451"/>
        <v>60</v>
      </c>
      <c r="F1981" s="79">
        <v>6</v>
      </c>
      <c r="G1981" s="79">
        <f t="shared" si="452"/>
        <v>24</v>
      </c>
      <c r="H1981" s="79">
        <f t="shared" si="453"/>
        <v>22</v>
      </c>
      <c r="I1981" s="80">
        <v>1475.6915000000001</v>
      </c>
      <c r="J1981" s="80">
        <f>'Fator aplicado no salr'!$I$33*I1981</f>
        <v>1304.5467130561146</v>
      </c>
      <c r="K1981" s="79">
        <f t="shared" si="454"/>
        <v>22</v>
      </c>
      <c r="L1981" s="92">
        <f t="shared" si="455"/>
        <v>0.27750509690822689</v>
      </c>
      <c r="M1981" s="79">
        <f t="shared" si="456"/>
        <v>60</v>
      </c>
      <c r="N1981" s="79">
        <f>VLOOKUP(D1981,'IBGE 2014'!$A$9:$I$120,3,0)/VLOOKUP(C1981,'IBGE 2014'!$A$9:$I$120,3,0)</f>
        <v>0.88728540130642519</v>
      </c>
      <c r="O1981" s="79">
        <f>VLOOKUP(D1981,'IBGE 2014'!$A$9:$I$120,6,0)</f>
        <v>11.482229001501651</v>
      </c>
      <c r="P1981" s="80">
        <f t="shared" si="457"/>
        <v>47947.226616017506</v>
      </c>
      <c r="Q1981" s="80">
        <f t="shared" si="458"/>
        <v>90740.270335000008</v>
      </c>
      <c r="R1981" s="80">
        <f t="shared" si="459"/>
        <v>-42793.043718982502</v>
      </c>
      <c r="S1981" s="80">
        <f t="shared" si="460"/>
        <v>21</v>
      </c>
      <c r="T1981" s="80">
        <f t="shared" si="461"/>
        <v>0.29415540272272056</v>
      </c>
      <c r="U1981" s="80">
        <f>VLOOKUP(D1981,'IBGE 2014'!$A$9:$I$120,3,0)/VLOOKUP(C1981+1,'IBGE 2014'!$A$9:$I$120,3,0)</f>
        <v>0.88939133636457135</v>
      </c>
      <c r="V1981" s="80">
        <f t="shared" si="462"/>
        <v>50944.689009577996</v>
      </c>
      <c r="W1981" s="80">
        <f t="shared" si="463"/>
        <v>86615.7125925</v>
      </c>
      <c r="X1981" s="80">
        <f t="shared" si="464"/>
        <v>-35671.023582922004</v>
      </c>
      <c r="Y1981" s="120"/>
    </row>
    <row r="1982" spans="1:25">
      <c r="A1982" s="77">
        <v>1970</v>
      </c>
      <c r="B1982" s="79">
        <v>1</v>
      </c>
      <c r="C1982" s="78">
        <v>38</v>
      </c>
      <c r="D1982" s="78">
        <f t="shared" si="450"/>
        <v>65</v>
      </c>
      <c r="E1982" s="79">
        <f t="shared" si="451"/>
        <v>65</v>
      </c>
      <c r="F1982" s="79">
        <v>6</v>
      </c>
      <c r="G1982" s="79">
        <f t="shared" si="452"/>
        <v>29</v>
      </c>
      <c r="H1982" s="79">
        <f t="shared" si="453"/>
        <v>27</v>
      </c>
      <c r="I1982" s="80">
        <v>1216.8</v>
      </c>
      <c r="J1982" s="80">
        <f>'Fator aplicado no salr'!$I$33*I1982</f>
        <v>1075.6804118250191</v>
      </c>
      <c r="K1982" s="79">
        <f t="shared" si="454"/>
        <v>27</v>
      </c>
      <c r="L1982" s="92">
        <f t="shared" si="455"/>
        <v>0.20736795167665964</v>
      </c>
      <c r="M1982" s="79">
        <f t="shared" si="456"/>
        <v>65</v>
      </c>
      <c r="N1982" s="79">
        <f>VLOOKUP(D1982,'IBGE 2014'!$A$9:$I$120,3,0)/VLOOKUP(C1982,'IBGE 2014'!$A$9:$I$120,3,0)</f>
        <v>0.83126079529714858</v>
      </c>
      <c r="O1982" s="79">
        <f>VLOOKUP(D1982,'IBGE 2014'!$A$9:$I$120,6,0)</f>
        <v>10.361611814973374</v>
      </c>
      <c r="P1982" s="80">
        <f t="shared" si="457"/>
        <v>24976.574004616901</v>
      </c>
      <c r="Q1982" s="80">
        <f t="shared" si="458"/>
        <v>91825.811999999991</v>
      </c>
      <c r="R1982" s="80">
        <f t="shared" si="459"/>
        <v>-66849.237995383097</v>
      </c>
      <c r="S1982" s="80">
        <f t="shared" si="460"/>
        <v>26</v>
      </c>
      <c r="T1982" s="80">
        <f t="shared" si="461"/>
        <v>0.21981002877725925</v>
      </c>
      <c r="U1982" s="80">
        <f>VLOOKUP(D1982,'IBGE 2014'!$A$9:$I$120,3,0)/VLOOKUP(C1982+1,'IBGE 2014'!$A$9:$I$120,3,0)</f>
        <v>0.83323375827918489</v>
      </c>
      <c r="V1982" s="80">
        <f t="shared" si="462"/>
        <v>26538.006157896227</v>
      </c>
      <c r="W1982" s="80">
        <f t="shared" si="463"/>
        <v>88424.855999999985</v>
      </c>
      <c r="X1982" s="80">
        <f t="shared" si="464"/>
        <v>-61886.849842103758</v>
      </c>
      <c r="Y1982" s="120"/>
    </row>
    <row r="1983" spans="1:25">
      <c r="A1983" s="77">
        <v>1971</v>
      </c>
      <c r="B1983" s="79">
        <v>1</v>
      </c>
      <c r="C1983" s="78">
        <v>44</v>
      </c>
      <c r="D1983" s="78">
        <f t="shared" si="450"/>
        <v>70</v>
      </c>
      <c r="E1983" s="79">
        <f t="shared" si="451"/>
        <v>65</v>
      </c>
      <c r="F1983" s="79">
        <v>6</v>
      </c>
      <c r="G1983" s="79">
        <f t="shared" si="452"/>
        <v>29</v>
      </c>
      <c r="H1983" s="79">
        <f t="shared" si="453"/>
        <v>26</v>
      </c>
      <c r="I1983" s="80">
        <v>2868.9700000000003</v>
      </c>
      <c r="J1983" s="80">
        <f>'Fator aplicado no salr'!$I$33*I1983</f>
        <v>2536.238355616063</v>
      </c>
      <c r="K1983" s="79">
        <f t="shared" si="454"/>
        <v>26</v>
      </c>
      <c r="L1983" s="92">
        <f t="shared" si="455"/>
        <v>0.21981002877725925</v>
      </c>
      <c r="M1983" s="79">
        <f t="shared" si="456"/>
        <v>70</v>
      </c>
      <c r="N1983" s="79">
        <f>VLOOKUP(D1983,'IBGE 2014'!$A$9:$I$120,3,0)/VLOOKUP(C1983,'IBGE 2014'!$A$9:$I$120,3,0)</f>
        <v>0.76654613465184984</v>
      </c>
      <c r="O1983" s="79">
        <f>VLOOKUP(D1983,'IBGE 2014'!$A$9:$I$120,6,0)</f>
        <v>9.1340168195096396</v>
      </c>
      <c r="P1983" s="80">
        <f t="shared" si="457"/>
        <v>50743.570975864197</v>
      </c>
      <c r="Q1983" s="80">
        <f t="shared" si="458"/>
        <v>208488.04990000001</v>
      </c>
      <c r="R1983" s="80">
        <f t="shared" si="459"/>
        <v>-157744.47892413582</v>
      </c>
      <c r="S1983" s="80">
        <f t="shared" si="460"/>
        <v>25</v>
      </c>
      <c r="T1983" s="80">
        <f t="shared" si="461"/>
        <v>0.23299863050389483</v>
      </c>
      <c r="U1983" s="80">
        <f>VLOOKUP(D1983,'IBGE 2014'!$A$9:$I$120,3,0)/VLOOKUP(C1983+1,'IBGE 2014'!$A$9:$I$120,3,0)</f>
        <v>0.76923238535789284</v>
      </c>
      <c r="V1983" s="80">
        <f t="shared" si="462"/>
        <v>53976.678195284418</v>
      </c>
      <c r="W1983" s="80">
        <f t="shared" si="463"/>
        <v>200469.27875</v>
      </c>
      <c r="X1983" s="80">
        <f t="shared" si="464"/>
        <v>-146492.60055471558</v>
      </c>
      <c r="Y1983" s="120"/>
    </row>
    <row r="1984" spans="1:25">
      <c r="A1984" s="77">
        <v>1972</v>
      </c>
      <c r="B1984" s="79">
        <v>1</v>
      </c>
      <c r="C1984" s="78">
        <v>47</v>
      </c>
      <c r="D1984" s="78">
        <f t="shared" si="450"/>
        <v>70</v>
      </c>
      <c r="E1984" s="79">
        <f t="shared" si="451"/>
        <v>65</v>
      </c>
      <c r="F1984" s="79">
        <v>6</v>
      </c>
      <c r="G1984" s="79">
        <f t="shared" si="452"/>
        <v>29</v>
      </c>
      <c r="H1984" s="79">
        <f t="shared" si="453"/>
        <v>23</v>
      </c>
      <c r="I1984" s="80">
        <v>954</v>
      </c>
      <c r="J1984" s="80">
        <f>'Fator aplicado no salr'!$I$33*I1984</f>
        <v>843.35890276221915</v>
      </c>
      <c r="K1984" s="79">
        <f t="shared" si="454"/>
        <v>23</v>
      </c>
      <c r="L1984" s="92">
        <f t="shared" si="455"/>
        <v>0.26179726123417624</v>
      </c>
      <c r="M1984" s="79">
        <f t="shared" si="456"/>
        <v>70</v>
      </c>
      <c r="N1984" s="79">
        <f>VLOOKUP(D1984,'IBGE 2014'!$A$9:$I$120,3,0)/VLOOKUP(C1984,'IBGE 2014'!$A$9:$I$120,3,0)</f>
        <v>0.77529075218081067</v>
      </c>
      <c r="O1984" s="79">
        <f>VLOOKUP(D1984,'IBGE 2014'!$A$9:$I$120,6,0)</f>
        <v>9.1340168195096396</v>
      </c>
      <c r="P1984" s="80">
        <f t="shared" si="457"/>
        <v>20325.783514719347</v>
      </c>
      <c r="Q1984" s="80">
        <f t="shared" si="458"/>
        <v>61327.89</v>
      </c>
      <c r="R1984" s="80">
        <f t="shared" si="459"/>
        <v>-41002.106485280652</v>
      </c>
      <c r="S1984" s="80">
        <f t="shared" si="460"/>
        <v>22</v>
      </c>
      <c r="T1984" s="80">
        <f t="shared" si="461"/>
        <v>0.27750509690822689</v>
      </c>
      <c r="U1984" s="80">
        <f>VLOOKUP(D1984,'IBGE 2014'!$A$9:$I$120,3,0)/VLOOKUP(C1984+1,'IBGE 2014'!$A$9:$I$120,3,0)</f>
        <v>0.77870096266895816</v>
      </c>
      <c r="V1984" s="80">
        <f t="shared" si="462"/>
        <v>21640.1002773664</v>
      </c>
      <c r="W1984" s="80">
        <f t="shared" si="463"/>
        <v>58661.46</v>
      </c>
      <c r="X1984" s="80">
        <f t="shared" si="464"/>
        <v>-37021.359722633599</v>
      </c>
      <c r="Y1984" s="120"/>
    </row>
    <row r="1985" spans="1:25">
      <c r="A1985" s="77">
        <v>1973</v>
      </c>
      <c r="B1985" s="79">
        <v>2</v>
      </c>
      <c r="C1985" s="78">
        <v>33</v>
      </c>
      <c r="D1985" s="78">
        <f t="shared" si="450"/>
        <v>57</v>
      </c>
      <c r="E1985" s="79">
        <f t="shared" si="451"/>
        <v>60</v>
      </c>
      <c r="F1985" s="79">
        <v>6</v>
      </c>
      <c r="G1985" s="79">
        <f t="shared" si="452"/>
        <v>24</v>
      </c>
      <c r="H1985" s="79">
        <f t="shared" si="453"/>
        <v>24</v>
      </c>
      <c r="I1985" s="80">
        <v>954</v>
      </c>
      <c r="J1985" s="80">
        <f>'Fator aplicado no salr'!$I$33*I1985</f>
        <v>843.35890276221915</v>
      </c>
      <c r="K1985" s="79">
        <f t="shared" si="454"/>
        <v>24</v>
      </c>
      <c r="L1985" s="92">
        <f t="shared" si="455"/>
        <v>0.24697854833412852</v>
      </c>
      <c r="M1985" s="79">
        <f t="shared" si="456"/>
        <v>57</v>
      </c>
      <c r="N1985" s="79">
        <f>VLOOKUP(D1985,'IBGE 2014'!$A$9:$I$120,3,0)/VLOOKUP(C1985,'IBGE 2014'!$A$9:$I$120,3,0)</f>
        <v>0.9041501075952435</v>
      </c>
      <c r="O1985" s="79">
        <f>VLOOKUP(D1985,'IBGE 2014'!$A$9:$I$120,6,0)</f>
        <v>12.086645895133593</v>
      </c>
      <c r="P1985" s="80">
        <f t="shared" si="457"/>
        <v>29591.116840137503</v>
      </c>
      <c r="Q1985" s="80">
        <f t="shared" si="458"/>
        <v>63994.319999999992</v>
      </c>
      <c r="R1985" s="80">
        <f t="shared" si="459"/>
        <v>-34403.203159862489</v>
      </c>
      <c r="S1985" s="80">
        <f t="shared" si="460"/>
        <v>23</v>
      </c>
      <c r="T1985" s="80">
        <f t="shared" si="461"/>
        <v>0.26179726123417624</v>
      </c>
      <c r="U1985" s="80">
        <f>VLOOKUP(D1985,'IBGE 2014'!$A$9:$I$120,3,0)/VLOOKUP(C1985+1,'IBGE 2014'!$A$9:$I$120,3,0)</f>
        <v>0.90590094895882989</v>
      </c>
      <c r="V1985" s="80">
        <f t="shared" si="462"/>
        <v>31427.323667948425</v>
      </c>
      <c r="W1985" s="80">
        <f t="shared" si="463"/>
        <v>61327.89</v>
      </c>
      <c r="X1985" s="80">
        <f t="shared" si="464"/>
        <v>-29900.566332051574</v>
      </c>
      <c r="Y1985" s="120"/>
    </row>
    <row r="1986" spans="1:25">
      <c r="A1986" s="77">
        <v>1974</v>
      </c>
      <c r="B1986" s="79">
        <v>2</v>
      </c>
      <c r="C1986" s="78">
        <v>56</v>
      </c>
      <c r="D1986" s="78">
        <f t="shared" si="450"/>
        <v>70</v>
      </c>
      <c r="E1986" s="79">
        <f t="shared" si="451"/>
        <v>60</v>
      </c>
      <c r="F1986" s="79">
        <v>5</v>
      </c>
      <c r="G1986" s="79">
        <f t="shared" si="452"/>
        <v>25</v>
      </c>
      <c r="H1986" s="79">
        <f t="shared" si="453"/>
        <v>14</v>
      </c>
      <c r="I1986" s="80">
        <v>1001.7</v>
      </c>
      <c r="J1986" s="80">
        <f>'Fator aplicado no salr'!$I$33*I1986</f>
        <v>885.52684790033015</v>
      </c>
      <c r="K1986" s="79">
        <f t="shared" si="454"/>
        <v>14</v>
      </c>
      <c r="L1986" s="92">
        <f t="shared" si="455"/>
        <v>0.44230096437967248</v>
      </c>
      <c r="M1986" s="79">
        <f t="shared" si="456"/>
        <v>70</v>
      </c>
      <c r="N1986" s="79">
        <f>VLOOKUP(D1986,'IBGE 2014'!$A$9:$I$120,3,0)/VLOOKUP(C1986,'IBGE 2014'!$A$9:$I$120,3,0)</f>
        <v>0.81824688059570916</v>
      </c>
      <c r="O1986" s="79">
        <f>VLOOKUP(D1986,'IBGE 2014'!$A$9:$I$120,6,0)</f>
        <v>9.1340168195096396</v>
      </c>
      <c r="P1986" s="80">
        <f t="shared" si="457"/>
        <v>38054.773099707192</v>
      </c>
      <c r="Q1986" s="80">
        <f t="shared" si="458"/>
        <v>39196.521000000001</v>
      </c>
      <c r="R1986" s="80">
        <f t="shared" si="459"/>
        <v>-1141.7479002928085</v>
      </c>
      <c r="S1986" s="80">
        <f t="shared" si="460"/>
        <v>13</v>
      </c>
      <c r="T1986" s="80">
        <f t="shared" si="461"/>
        <v>0.46883902224245294</v>
      </c>
      <c r="U1986" s="80">
        <f>VLOOKUP(D1986,'IBGE 2014'!$A$9:$I$120,3,0)/VLOOKUP(C1986+1,'IBGE 2014'!$A$9:$I$120,3,0)</f>
        <v>0.82519692570489089</v>
      </c>
      <c r="V1986" s="80">
        <f t="shared" si="462"/>
        <v>40680.683869223234</v>
      </c>
      <c r="W1986" s="80">
        <f t="shared" si="463"/>
        <v>36396.769499999995</v>
      </c>
      <c r="X1986" s="80">
        <f t="shared" si="464"/>
        <v>4283.9143692232392</v>
      </c>
      <c r="Y1986" s="120"/>
    </row>
    <row r="1987" spans="1:25">
      <c r="A1987" s="77">
        <v>1975</v>
      </c>
      <c r="B1987" s="79">
        <v>2</v>
      </c>
      <c r="C1987" s="78">
        <v>35</v>
      </c>
      <c r="D1987" s="78">
        <f t="shared" si="450"/>
        <v>60</v>
      </c>
      <c r="E1987" s="79">
        <f t="shared" si="451"/>
        <v>60</v>
      </c>
      <c r="F1987" s="79">
        <v>5</v>
      </c>
      <c r="G1987" s="79">
        <f t="shared" si="452"/>
        <v>25</v>
      </c>
      <c r="H1987" s="79">
        <f t="shared" si="453"/>
        <v>25</v>
      </c>
      <c r="I1987" s="80">
        <v>954</v>
      </c>
      <c r="J1987" s="80">
        <f>'Fator aplicado no salr'!$I$33*I1987</f>
        <v>843.35890276221915</v>
      </c>
      <c r="K1987" s="79">
        <f t="shared" si="454"/>
        <v>25</v>
      </c>
      <c r="L1987" s="92">
        <f t="shared" si="455"/>
        <v>0.23299863050389483</v>
      </c>
      <c r="M1987" s="79">
        <f t="shared" si="456"/>
        <v>60</v>
      </c>
      <c r="N1987" s="79">
        <f>VLOOKUP(D1987,'IBGE 2014'!$A$9:$I$120,3,0)/VLOOKUP(C1987,'IBGE 2014'!$A$9:$I$120,3,0)</f>
        <v>0.88156029257512269</v>
      </c>
      <c r="O1987" s="79">
        <f>VLOOKUP(D1987,'IBGE 2014'!$A$9:$I$120,6,0)</f>
        <v>11.482229001501651</v>
      </c>
      <c r="P1987" s="80">
        <f t="shared" si="457"/>
        <v>25857.550353458137</v>
      </c>
      <c r="Q1987" s="80">
        <f t="shared" si="458"/>
        <v>66660.75</v>
      </c>
      <c r="R1987" s="80">
        <f t="shared" si="459"/>
        <v>-40803.199646541863</v>
      </c>
      <c r="S1987" s="80">
        <f t="shared" si="460"/>
        <v>24</v>
      </c>
      <c r="T1987" s="80">
        <f t="shared" si="461"/>
        <v>0.24697854833412852</v>
      </c>
      <c r="U1987" s="80">
        <f>VLOOKUP(D1987,'IBGE 2014'!$A$9:$I$120,3,0)/VLOOKUP(C1987+1,'IBGE 2014'!$A$9:$I$120,3,0)</f>
        <v>0.88338461970586457</v>
      </c>
      <c r="V1987" s="80">
        <f t="shared" si="462"/>
        <v>27465.724382751112</v>
      </c>
      <c r="W1987" s="80">
        <f t="shared" si="463"/>
        <v>63994.319999999992</v>
      </c>
      <c r="X1987" s="80">
        <f t="shared" si="464"/>
        <v>-36528.59561724888</v>
      </c>
      <c r="Y1987" s="120"/>
    </row>
    <row r="1988" spans="1:25">
      <c r="A1988" s="77">
        <v>1976</v>
      </c>
      <c r="B1988" s="79">
        <v>1</v>
      </c>
      <c r="C1988" s="78">
        <v>46</v>
      </c>
      <c r="D1988" s="78">
        <f t="shared" si="450"/>
        <v>70</v>
      </c>
      <c r="E1988" s="79">
        <f t="shared" si="451"/>
        <v>65</v>
      </c>
      <c r="F1988" s="79">
        <v>5</v>
      </c>
      <c r="G1988" s="79">
        <f t="shared" si="452"/>
        <v>30</v>
      </c>
      <c r="H1988" s="79">
        <f t="shared" si="453"/>
        <v>24</v>
      </c>
      <c r="I1988" s="80">
        <v>954</v>
      </c>
      <c r="J1988" s="80">
        <f>'Fator aplicado no salr'!$I$33*I1988</f>
        <v>843.35890276221915</v>
      </c>
      <c r="K1988" s="79">
        <f t="shared" si="454"/>
        <v>24</v>
      </c>
      <c r="L1988" s="92">
        <f t="shared" si="455"/>
        <v>0.24697854833412852</v>
      </c>
      <c r="M1988" s="79">
        <f t="shared" si="456"/>
        <v>70</v>
      </c>
      <c r="N1988" s="79">
        <f>VLOOKUP(D1988,'IBGE 2014'!$A$9:$I$120,3,0)/VLOOKUP(C1988,'IBGE 2014'!$A$9:$I$120,3,0)</f>
        <v>0.77214104728714072</v>
      </c>
      <c r="O1988" s="79">
        <f>VLOOKUP(D1988,'IBGE 2014'!$A$9:$I$120,6,0)</f>
        <v>9.1340168195096396</v>
      </c>
      <c r="P1988" s="80">
        <f t="shared" si="457"/>
        <v>19097.365810328152</v>
      </c>
      <c r="Q1988" s="80">
        <f t="shared" si="458"/>
        <v>63994.319999999992</v>
      </c>
      <c r="R1988" s="80">
        <f t="shared" si="459"/>
        <v>-44896.954189671844</v>
      </c>
      <c r="S1988" s="80">
        <f t="shared" si="460"/>
        <v>23</v>
      </c>
      <c r="T1988" s="80">
        <f t="shared" si="461"/>
        <v>0.26179726123417624</v>
      </c>
      <c r="U1988" s="80">
        <f>VLOOKUP(D1988,'IBGE 2014'!$A$9:$I$120,3,0)/VLOOKUP(C1988+1,'IBGE 2014'!$A$9:$I$120,3,0)</f>
        <v>0.77529075218081067</v>
      </c>
      <c r="V1988" s="80">
        <f t="shared" si="462"/>
        <v>20325.783514719344</v>
      </c>
      <c r="W1988" s="80">
        <f t="shared" si="463"/>
        <v>61327.89</v>
      </c>
      <c r="X1988" s="80">
        <f t="shared" si="464"/>
        <v>-41002.106485280659</v>
      </c>
      <c r="Y1988" s="120"/>
    </row>
    <row r="1989" spans="1:25">
      <c r="A1989" s="77">
        <v>1977</v>
      </c>
      <c r="B1989" s="79">
        <v>1</v>
      </c>
      <c r="C1989" s="78">
        <v>33</v>
      </c>
      <c r="D1989" s="78">
        <f t="shared" si="450"/>
        <v>63</v>
      </c>
      <c r="E1989" s="79">
        <f t="shared" si="451"/>
        <v>65</v>
      </c>
      <c r="F1989" s="79">
        <v>5</v>
      </c>
      <c r="G1989" s="79">
        <f t="shared" si="452"/>
        <v>30</v>
      </c>
      <c r="H1989" s="79">
        <f t="shared" si="453"/>
        <v>30</v>
      </c>
      <c r="I1989" s="80">
        <v>2532.14</v>
      </c>
      <c r="J1989" s="80">
        <f>'Fator aplicado no salr'!$I$33*I1989</f>
        <v>2238.472549308517</v>
      </c>
      <c r="K1989" s="79">
        <f t="shared" si="454"/>
        <v>30</v>
      </c>
      <c r="L1989" s="92">
        <f t="shared" si="455"/>
        <v>0.1741101309106339</v>
      </c>
      <c r="M1989" s="79">
        <f t="shared" si="456"/>
        <v>63</v>
      </c>
      <c r="N1989" s="79">
        <f>VLOOKUP(D1989,'IBGE 2014'!$A$9:$I$120,3,0)/VLOOKUP(C1989,'IBGE 2014'!$A$9:$I$120,3,0)</f>
        <v>0.84697066536744614</v>
      </c>
      <c r="O1989" s="79">
        <f>VLOOKUP(D1989,'IBGE 2014'!$A$9:$I$120,6,0)</f>
        <v>10.825249101319233</v>
      </c>
      <c r="P1989" s="80">
        <f t="shared" si="457"/>
        <v>46454.248089287539</v>
      </c>
      <c r="Q1989" s="80">
        <f t="shared" si="458"/>
        <v>212319.93899999995</v>
      </c>
      <c r="R1989" s="80">
        <f t="shared" si="459"/>
        <v>-165865.69091071241</v>
      </c>
      <c r="S1989" s="80">
        <f t="shared" si="460"/>
        <v>29</v>
      </c>
      <c r="T1989" s="80">
        <f t="shared" si="461"/>
        <v>0.18455673876527198</v>
      </c>
      <c r="U1989" s="80">
        <f>VLOOKUP(D1989,'IBGE 2014'!$A$9:$I$120,3,0)/VLOOKUP(C1989+1,'IBGE 2014'!$A$9:$I$120,3,0)</f>
        <v>0.84861078160723036</v>
      </c>
      <c r="V1989" s="80">
        <f t="shared" si="462"/>
        <v>49336.856676965843</v>
      </c>
      <c r="W1989" s="80">
        <f t="shared" si="463"/>
        <v>205242.60769999996</v>
      </c>
      <c r="X1989" s="80">
        <f t="shared" si="464"/>
        <v>-155905.75102303413</v>
      </c>
      <c r="Y1989" s="120"/>
    </row>
    <row r="1990" spans="1:25">
      <c r="A1990" s="77">
        <v>1978</v>
      </c>
      <c r="B1990" s="79">
        <v>1</v>
      </c>
      <c r="C1990" s="78">
        <v>35</v>
      </c>
      <c r="D1990" s="78">
        <f t="shared" si="450"/>
        <v>65</v>
      </c>
      <c r="E1990" s="79">
        <f t="shared" si="451"/>
        <v>65</v>
      </c>
      <c r="F1990" s="79">
        <v>5</v>
      </c>
      <c r="G1990" s="79">
        <f t="shared" si="452"/>
        <v>30</v>
      </c>
      <c r="H1990" s="79">
        <f t="shared" si="453"/>
        <v>30</v>
      </c>
      <c r="I1990" s="80">
        <v>1049.4000000000001</v>
      </c>
      <c r="J1990" s="80">
        <f>'Fator aplicado no salr'!$I$33*I1990</f>
        <v>927.69479303844116</v>
      </c>
      <c r="K1990" s="79">
        <f t="shared" si="454"/>
        <v>30</v>
      </c>
      <c r="L1990" s="92">
        <f t="shared" si="455"/>
        <v>0.1741101309106339</v>
      </c>
      <c r="M1990" s="79">
        <f t="shared" si="456"/>
        <v>65</v>
      </c>
      <c r="N1990" s="79">
        <f>VLOOKUP(D1990,'IBGE 2014'!$A$9:$I$120,3,0)/VLOOKUP(C1990,'IBGE 2014'!$A$9:$I$120,3,0)</f>
        <v>0.82589717900171766</v>
      </c>
      <c r="O1990" s="79">
        <f>VLOOKUP(D1990,'IBGE 2014'!$A$9:$I$120,6,0)</f>
        <v>10.361611814973374</v>
      </c>
      <c r="P1990" s="80">
        <f t="shared" si="457"/>
        <v>17969.078833476731</v>
      </c>
      <c r="Q1990" s="80">
        <f t="shared" si="458"/>
        <v>87992.19</v>
      </c>
      <c r="R1990" s="80">
        <f t="shared" si="459"/>
        <v>-70023.111166523275</v>
      </c>
      <c r="S1990" s="80">
        <f t="shared" si="460"/>
        <v>29</v>
      </c>
      <c r="T1990" s="80">
        <f t="shared" si="461"/>
        <v>0.18455673876527198</v>
      </c>
      <c r="U1990" s="80">
        <f>VLOOKUP(D1990,'IBGE 2014'!$A$9:$I$120,3,0)/VLOOKUP(C1990+1,'IBGE 2014'!$A$9:$I$120,3,0)</f>
        <v>0.82760631522705153</v>
      </c>
      <c r="V1990" s="80">
        <f t="shared" si="462"/>
        <v>19086.640455335892</v>
      </c>
      <c r="W1990" s="80">
        <f t="shared" si="463"/>
        <v>85059.117000000013</v>
      </c>
      <c r="X1990" s="80">
        <f t="shared" si="464"/>
        <v>-65972.476544664125</v>
      </c>
      <c r="Y1990" s="120"/>
    </row>
    <row r="1991" spans="1:25">
      <c r="A1991" s="77">
        <v>1979</v>
      </c>
      <c r="B1991" s="79">
        <v>1</v>
      </c>
      <c r="C1991" s="78">
        <v>27</v>
      </c>
      <c r="D1991" s="78">
        <f t="shared" si="450"/>
        <v>60</v>
      </c>
      <c r="E1991" s="79">
        <f t="shared" si="451"/>
        <v>65</v>
      </c>
      <c r="F1991" s="79">
        <v>5</v>
      </c>
      <c r="G1991" s="79">
        <f t="shared" si="452"/>
        <v>30</v>
      </c>
      <c r="H1991" s="79">
        <f t="shared" si="453"/>
        <v>33</v>
      </c>
      <c r="I1991" s="80">
        <v>1192.5</v>
      </c>
      <c r="J1991" s="80">
        <f>'Fator aplicado no salr'!$I$33*I1991</f>
        <v>1054.1986284527738</v>
      </c>
      <c r="K1991" s="79">
        <f t="shared" si="454"/>
        <v>33</v>
      </c>
      <c r="L1991" s="92">
        <f t="shared" si="455"/>
        <v>0.14618622328384659</v>
      </c>
      <c r="M1991" s="79">
        <f t="shared" si="456"/>
        <v>60</v>
      </c>
      <c r="N1991" s="79">
        <f>VLOOKUP(D1991,'IBGE 2014'!$A$9:$I$120,3,0)/VLOOKUP(C1991,'IBGE 2014'!$A$9:$I$120,3,0)</f>
        <v>0.86893333970392839</v>
      </c>
      <c r="O1991" s="79">
        <f>VLOOKUP(D1991,'IBGE 2014'!$A$9:$I$120,6,0)</f>
        <v>11.482229001501651</v>
      </c>
      <c r="P1991" s="80">
        <f t="shared" si="457"/>
        <v>19988.716590092103</v>
      </c>
      <c r="Q1991" s="80">
        <f t="shared" si="458"/>
        <v>109990.2375</v>
      </c>
      <c r="R1991" s="80">
        <f t="shared" si="459"/>
        <v>-90001.520909907907</v>
      </c>
      <c r="S1991" s="80">
        <f t="shared" si="460"/>
        <v>32</v>
      </c>
      <c r="T1991" s="80">
        <f t="shared" si="461"/>
        <v>0.15495739668087741</v>
      </c>
      <c r="U1991" s="80">
        <f>VLOOKUP(D1991,'IBGE 2014'!$A$9:$I$120,3,0)/VLOOKUP(C1991+1,'IBGE 2014'!$A$9:$I$120,3,0)</f>
        <v>0.87036035316906168</v>
      </c>
      <c r="V1991" s="80">
        <f t="shared" si="462"/>
        <v>21222.835830970944</v>
      </c>
      <c r="W1991" s="80">
        <f t="shared" si="463"/>
        <v>106657.2</v>
      </c>
      <c r="X1991" s="80">
        <f t="shared" si="464"/>
        <v>-85434.364169029053</v>
      </c>
      <c r="Y1991" s="120"/>
    </row>
    <row r="1992" spans="1:25">
      <c r="A1992" s="77">
        <v>1980</v>
      </c>
      <c r="B1992" s="79">
        <v>1</v>
      </c>
      <c r="C1992" s="78">
        <v>35</v>
      </c>
      <c r="D1992" s="78">
        <f t="shared" si="450"/>
        <v>65</v>
      </c>
      <c r="E1992" s="79">
        <f t="shared" si="451"/>
        <v>65</v>
      </c>
      <c r="F1992" s="79">
        <v>5</v>
      </c>
      <c r="G1992" s="79">
        <f t="shared" si="452"/>
        <v>30</v>
      </c>
      <c r="H1992" s="79">
        <f t="shared" si="453"/>
        <v>30</v>
      </c>
      <c r="I1992" s="80">
        <v>1192.5</v>
      </c>
      <c r="J1992" s="80">
        <f>'Fator aplicado no salr'!$I$33*I1992</f>
        <v>1054.1986284527738</v>
      </c>
      <c r="K1992" s="79">
        <f t="shared" si="454"/>
        <v>30</v>
      </c>
      <c r="L1992" s="92">
        <f t="shared" si="455"/>
        <v>0.1741101309106339</v>
      </c>
      <c r="M1992" s="79">
        <f t="shared" si="456"/>
        <v>65</v>
      </c>
      <c r="N1992" s="79">
        <f>VLOOKUP(D1992,'IBGE 2014'!$A$9:$I$120,3,0)/VLOOKUP(C1992,'IBGE 2014'!$A$9:$I$120,3,0)</f>
        <v>0.82589717900171766</v>
      </c>
      <c r="O1992" s="79">
        <f>VLOOKUP(D1992,'IBGE 2014'!$A$9:$I$120,6,0)</f>
        <v>10.361611814973374</v>
      </c>
      <c r="P1992" s="80">
        <f t="shared" si="457"/>
        <v>20419.407765314463</v>
      </c>
      <c r="Q1992" s="80">
        <f t="shared" si="458"/>
        <v>99991.125</v>
      </c>
      <c r="R1992" s="80">
        <f t="shared" si="459"/>
        <v>-79571.717234685537</v>
      </c>
      <c r="S1992" s="80">
        <f t="shared" si="460"/>
        <v>29</v>
      </c>
      <c r="T1992" s="80">
        <f t="shared" si="461"/>
        <v>0.18455673876527198</v>
      </c>
      <c r="U1992" s="80">
        <f>VLOOKUP(D1992,'IBGE 2014'!$A$9:$I$120,3,0)/VLOOKUP(C1992+1,'IBGE 2014'!$A$9:$I$120,3,0)</f>
        <v>0.82760631522705153</v>
      </c>
      <c r="V1992" s="80">
        <f t="shared" si="462"/>
        <v>21689.364153790782</v>
      </c>
      <c r="W1992" s="80">
        <f t="shared" si="463"/>
        <v>96658.087499999994</v>
      </c>
      <c r="X1992" s="80">
        <f t="shared" si="464"/>
        <v>-74968.723346209212</v>
      </c>
      <c r="Y1992" s="120"/>
    </row>
    <row r="1993" spans="1:25">
      <c r="A1993" s="77">
        <v>1981</v>
      </c>
      <c r="B1993" s="79">
        <v>2</v>
      </c>
      <c r="C1993" s="78">
        <v>37</v>
      </c>
      <c r="D1993" s="78">
        <f t="shared" si="450"/>
        <v>60</v>
      </c>
      <c r="E1993" s="79">
        <f t="shared" si="451"/>
        <v>60</v>
      </c>
      <c r="F1993" s="79">
        <v>5</v>
      </c>
      <c r="G1993" s="79">
        <f t="shared" si="452"/>
        <v>25</v>
      </c>
      <c r="H1993" s="79">
        <f t="shared" si="453"/>
        <v>23</v>
      </c>
      <c r="I1993" s="80">
        <v>1240.2</v>
      </c>
      <c r="J1993" s="80">
        <f>'Fator aplicado no salr'!$I$33*I1993</f>
        <v>1096.3665735908849</v>
      </c>
      <c r="K1993" s="79">
        <f t="shared" si="454"/>
        <v>23</v>
      </c>
      <c r="L1993" s="92">
        <f t="shared" si="455"/>
        <v>0.26179726123417624</v>
      </c>
      <c r="M1993" s="79">
        <f t="shared" si="456"/>
        <v>60</v>
      </c>
      <c r="N1993" s="79">
        <f>VLOOKUP(D1993,'IBGE 2014'!$A$9:$I$120,3,0)/VLOOKUP(C1993,'IBGE 2014'!$A$9:$I$120,3,0)</f>
        <v>0.88528843686496339</v>
      </c>
      <c r="O1993" s="79">
        <f>VLOOKUP(D1993,'IBGE 2014'!$A$9:$I$120,6,0)</f>
        <v>11.482229001501651</v>
      </c>
      <c r="P1993" s="80">
        <f t="shared" si="457"/>
        <v>37929.335422726894</v>
      </c>
      <c r="Q1993" s="80">
        <f t="shared" si="458"/>
        <v>79726.257000000012</v>
      </c>
      <c r="R1993" s="80">
        <f t="shared" si="459"/>
        <v>-41796.921577273119</v>
      </c>
      <c r="S1993" s="80">
        <f t="shared" si="460"/>
        <v>22</v>
      </c>
      <c r="T1993" s="80">
        <f t="shared" si="461"/>
        <v>0.27750509690822689</v>
      </c>
      <c r="U1993" s="80">
        <f>VLOOKUP(D1993,'IBGE 2014'!$A$9:$I$120,3,0)/VLOOKUP(C1993+1,'IBGE 2014'!$A$9:$I$120,3,0)</f>
        <v>0.88728540130642519</v>
      </c>
      <c r="V1993" s="80">
        <f t="shared" si="462"/>
        <v>40295.787059276896</v>
      </c>
      <c r="W1993" s="80">
        <f t="shared" si="463"/>
        <v>76259.898000000016</v>
      </c>
      <c r="X1993" s="80">
        <f t="shared" si="464"/>
        <v>-35964.11094072312</v>
      </c>
      <c r="Y1993" s="120"/>
    </row>
    <row r="1994" spans="1:25">
      <c r="A1994" s="77">
        <v>1982</v>
      </c>
      <c r="B1994" s="79">
        <v>1</v>
      </c>
      <c r="C1994" s="78">
        <v>37</v>
      </c>
      <c r="D1994" s="78">
        <f t="shared" si="450"/>
        <v>65</v>
      </c>
      <c r="E1994" s="79">
        <f t="shared" si="451"/>
        <v>65</v>
      </c>
      <c r="F1994" s="79">
        <v>5</v>
      </c>
      <c r="G1994" s="79">
        <f t="shared" si="452"/>
        <v>30</v>
      </c>
      <c r="H1994" s="79">
        <f t="shared" si="453"/>
        <v>28</v>
      </c>
      <c r="I1994" s="80">
        <v>954</v>
      </c>
      <c r="J1994" s="80">
        <f>'Fator aplicado no salr'!$I$33*I1994</f>
        <v>843.35890276221915</v>
      </c>
      <c r="K1994" s="79">
        <f t="shared" si="454"/>
        <v>28</v>
      </c>
      <c r="L1994" s="92">
        <f t="shared" si="455"/>
        <v>0.19563014309118829</v>
      </c>
      <c r="M1994" s="79">
        <f t="shared" si="456"/>
        <v>65</v>
      </c>
      <c r="N1994" s="79">
        <f>VLOOKUP(D1994,'IBGE 2014'!$A$9:$I$120,3,0)/VLOOKUP(C1994,'IBGE 2014'!$A$9:$I$120,3,0)</f>
        <v>0.82938992235441167</v>
      </c>
      <c r="O1994" s="79">
        <f>VLOOKUP(D1994,'IBGE 2014'!$A$9:$I$120,6,0)</f>
        <v>10.361611814973374</v>
      </c>
      <c r="P1994" s="80">
        <f t="shared" si="457"/>
        <v>18432.219381297022</v>
      </c>
      <c r="Q1994" s="80">
        <f t="shared" si="458"/>
        <v>74660.039999999994</v>
      </c>
      <c r="R1994" s="80">
        <f t="shared" si="459"/>
        <v>-56227.820618702972</v>
      </c>
      <c r="S1994" s="80">
        <f t="shared" si="460"/>
        <v>27</v>
      </c>
      <c r="T1994" s="80">
        <f t="shared" si="461"/>
        <v>0.20736795167665964</v>
      </c>
      <c r="U1994" s="80">
        <f>VLOOKUP(D1994,'IBGE 2014'!$A$9:$I$120,3,0)/VLOOKUP(C1994+1,'IBGE 2014'!$A$9:$I$120,3,0)</f>
        <v>0.83126079529714858</v>
      </c>
      <c r="V1994" s="80">
        <f t="shared" si="462"/>
        <v>19582.225181134552</v>
      </c>
      <c r="W1994" s="80">
        <f t="shared" si="463"/>
        <v>71993.61</v>
      </c>
      <c r="X1994" s="80">
        <f t="shared" si="464"/>
        <v>-52411.384818865452</v>
      </c>
      <c r="Y1994" s="120"/>
    </row>
    <row r="1995" spans="1:25">
      <c r="A1995" s="77">
        <v>1983</v>
      </c>
      <c r="B1995" s="79">
        <v>1</v>
      </c>
      <c r="C1995" s="78">
        <v>35</v>
      </c>
      <c r="D1995" s="78">
        <f t="shared" si="450"/>
        <v>65</v>
      </c>
      <c r="E1995" s="79">
        <f t="shared" si="451"/>
        <v>65</v>
      </c>
      <c r="F1995" s="79">
        <v>4</v>
      </c>
      <c r="G1995" s="79">
        <f t="shared" si="452"/>
        <v>31</v>
      </c>
      <c r="H1995" s="79">
        <f t="shared" si="453"/>
        <v>30</v>
      </c>
      <c r="I1995" s="80">
        <v>954</v>
      </c>
      <c r="J1995" s="80">
        <f>'Fator aplicado no salr'!$I$33*I1995</f>
        <v>843.35890276221915</v>
      </c>
      <c r="K1995" s="79">
        <f t="shared" si="454"/>
        <v>30</v>
      </c>
      <c r="L1995" s="92">
        <f t="shared" si="455"/>
        <v>0.1741101309106339</v>
      </c>
      <c r="M1995" s="79">
        <f t="shared" si="456"/>
        <v>65</v>
      </c>
      <c r="N1995" s="79">
        <f>VLOOKUP(D1995,'IBGE 2014'!$A$9:$I$120,3,0)/VLOOKUP(C1995,'IBGE 2014'!$A$9:$I$120,3,0)</f>
        <v>0.82589717900171766</v>
      </c>
      <c r="O1995" s="79">
        <f>VLOOKUP(D1995,'IBGE 2014'!$A$9:$I$120,6,0)</f>
        <v>10.361611814973374</v>
      </c>
      <c r="P1995" s="80">
        <f t="shared" si="457"/>
        <v>16335.526212251572</v>
      </c>
      <c r="Q1995" s="80">
        <f t="shared" si="458"/>
        <v>79992.899999999994</v>
      </c>
      <c r="R1995" s="80">
        <f t="shared" si="459"/>
        <v>-63657.373787748424</v>
      </c>
      <c r="S1995" s="80">
        <f t="shared" si="460"/>
        <v>29</v>
      </c>
      <c r="T1995" s="80">
        <f t="shared" si="461"/>
        <v>0.18455673876527198</v>
      </c>
      <c r="U1995" s="80">
        <f>VLOOKUP(D1995,'IBGE 2014'!$A$9:$I$120,3,0)/VLOOKUP(C1995+1,'IBGE 2014'!$A$9:$I$120,3,0)</f>
        <v>0.82760631522705153</v>
      </c>
      <c r="V1995" s="80">
        <f t="shared" si="462"/>
        <v>17351.491323032627</v>
      </c>
      <c r="W1995" s="80">
        <f t="shared" si="463"/>
        <v>77326.47</v>
      </c>
      <c r="X1995" s="80">
        <f t="shared" si="464"/>
        <v>-59974.978676967374</v>
      </c>
      <c r="Y1995" s="120"/>
    </row>
    <row r="1996" spans="1:25">
      <c r="A1996" s="77">
        <v>1984</v>
      </c>
      <c r="B1996" s="79">
        <v>1</v>
      </c>
      <c r="C1996" s="78">
        <v>38</v>
      </c>
      <c r="D1996" s="78">
        <f t="shared" si="450"/>
        <v>65</v>
      </c>
      <c r="E1996" s="79">
        <f t="shared" si="451"/>
        <v>65</v>
      </c>
      <c r="F1996" s="79">
        <v>4</v>
      </c>
      <c r="G1996" s="79">
        <f t="shared" si="452"/>
        <v>31</v>
      </c>
      <c r="H1996" s="79">
        <f t="shared" si="453"/>
        <v>27</v>
      </c>
      <c r="I1996" s="80">
        <v>1192.5</v>
      </c>
      <c r="J1996" s="80">
        <f>'Fator aplicado no salr'!$I$33*I1996</f>
        <v>1054.1986284527738</v>
      </c>
      <c r="K1996" s="79">
        <f t="shared" si="454"/>
        <v>27</v>
      </c>
      <c r="L1996" s="92">
        <f t="shared" si="455"/>
        <v>0.20736795167665964</v>
      </c>
      <c r="M1996" s="79">
        <f t="shared" si="456"/>
        <v>65</v>
      </c>
      <c r="N1996" s="79">
        <f>VLOOKUP(D1996,'IBGE 2014'!$A$9:$I$120,3,0)/VLOOKUP(C1996,'IBGE 2014'!$A$9:$I$120,3,0)</f>
        <v>0.83126079529714858</v>
      </c>
      <c r="O1996" s="79">
        <f>VLOOKUP(D1996,'IBGE 2014'!$A$9:$I$120,6,0)</f>
        <v>10.361611814973374</v>
      </c>
      <c r="P1996" s="80">
        <f t="shared" si="457"/>
        <v>24477.781476418186</v>
      </c>
      <c r="Q1996" s="80">
        <f t="shared" si="458"/>
        <v>89992.012499999997</v>
      </c>
      <c r="R1996" s="80">
        <f t="shared" si="459"/>
        <v>-65514.231023581815</v>
      </c>
      <c r="S1996" s="80">
        <f t="shared" si="460"/>
        <v>26</v>
      </c>
      <c r="T1996" s="80">
        <f t="shared" si="461"/>
        <v>0.21981002877725925</v>
      </c>
      <c r="U1996" s="80">
        <f>VLOOKUP(D1996,'IBGE 2014'!$A$9:$I$120,3,0)/VLOOKUP(C1996+1,'IBGE 2014'!$A$9:$I$120,3,0)</f>
        <v>0.83323375827918489</v>
      </c>
      <c r="V1996" s="80">
        <f t="shared" si="462"/>
        <v>26008.031182849478</v>
      </c>
      <c r="W1996" s="80">
        <f t="shared" si="463"/>
        <v>86658.974999999991</v>
      </c>
      <c r="X1996" s="80">
        <f t="shared" si="464"/>
        <v>-60650.943817150517</v>
      </c>
      <c r="Y1996" s="120"/>
    </row>
    <row r="1997" spans="1:25">
      <c r="A1997" s="77">
        <v>1985</v>
      </c>
      <c r="B1997" s="79">
        <v>1</v>
      </c>
      <c r="C1997" s="78">
        <v>41</v>
      </c>
      <c r="D1997" s="78">
        <f t="shared" si="450"/>
        <v>70</v>
      </c>
      <c r="E1997" s="79">
        <f t="shared" si="451"/>
        <v>65</v>
      </c>
      <c r="F1997" s="79">
        <v>4</v>
      </c>
      <c r="G1997" s="79">
        <f t="shared" si="452"/>
        <v>31</v>
      </c>
      <c r="H1997" s="79">
        <f t="shared" si="453"/>
        <v>29</v>
      </c>
      <c r="I1997" s="80">
        <v>1192.5</v>
      </c>
      <c r="J1997" s="80">
        <f>'Fator aplicado no salr'!$I$33*I1997</f>
        <v>1054.1986284527738</v>
      </c>
      <c r="K1997" s="79">
        <f t="shared" si="454"/>
        <v>29</v>
      </c>
      <c r="L1997" s="92">
        <f t="shared" si="455"/>
        <v>0.18455673876527198</v>
      </c>
      <c r="M1997" s="79">
        <f t="shared" si="456"/>
        <v>70</v>
      </c>
      <c r="N1997" s="79">
        <f>VLOOKUP(D1997,'IBGE 2014'!$A$9:$I$120,3,0)/VLOOKUP(C1997,'IBGE 2014'!$A$9:$I$120,3,0)</f>
        <v>0.75960609083567521</v>
      </c>
      <c r="O1997" s="79">
        <f>VLOOKUP(D1997,'IBGE 2014'!$A$9:$I$120,6,0)</f>
        <v>9.1340168195096396</v>
      </c>
      <c r="P1997" s="80">
        <f t="shared" si="457"/>
        <v>17548.740498221767</v>
      </c>
      <c r="Q1997" s="80">
        <f t="shared" si="458"/>
        <v>96658.087499999994</v>
      </c>
      <c r="R1997" s="80">
        <f t="shared" si="459"/>
        <v>-79109.347001778224</v>
      </c>
      <c r="S1997" s="80">
        <f t="shared" si="460"/>
        <v>28</v>
      </c>
      <c r="T1997" s="80">
        <f t="shared" si="461"/>
        <v>0.19563014309118829</v>
      </c>
      <c r="U1997" s="80">
        <f>VLOOKUP(D1997,'IBGE 2014'!$A$9:$I$120,3,0)/VLOOKUP(C1997+1,'IBGE 2014'!$A$9:$I$120,3,0)</f>
        <v>0.76175627933743351</v>
      </c>
      <c r="V1997" s="80">
        <f t="shared" si="462"/>
        <v>18654.319964092985</v>
      </c>
      <c r="W1997" s="80">
        <f t="shared" si="463"/>
        <v>93325.05</v>
      </c>
      <c r="X1997" s="80">
        <f t="shared" si="464"/>
        <v>-74670.730035907021</v>
      </c>
      <c r="Y1997" s="120"/>
    </row>
    <row r="1998" spans="1:25">
      <c r="A1998" s="77">
        <v>1986</v>
      </c>
      <c r="B1998" s="79">
        <v>1</v>
      </c>
      <c r="C1998" s="78">
        <v>38</v>
      </c>
      <c r="D1998" s="78">
        <f t="shared" ref="D1998:D2033" si="465">IF(IF(C1998+G1998&gt;70,70,IF(C1998+G1998&lt;E1998,IF(B1998=1,IF(C1998+G1998&lt;60,60,C1998+G1998),IF(C1998+G1998&lt;55,55,C1998+G1998)),E1998))&lt;C1998,C1998,IF(C1998+G1998&gt;70,70,IF(C1998+G1998&lt;E1998,IF(B1998=1,IF(C1998+G1998&lt;60,60,C1998+G1998),IF(C1998+G1998&lt;55,55,C1998+G1998)),E1998)))</f>
        <v>65</v>
      </c>
      <c r="E1998" s="79">
        <f t="shared" ref="E1998:E2033" si="466">IF(B1998=1,65,60)</f>
        <v>65</v>
      </c>
      <c r="F1998" s="79">
        <v>4</v>
      </c>
      <c r="G1998" s="79">
        <f t="shared" ref="G1998:G2033" si="467">IF(B1998=1,IF(35-F1998&lt;=1,1,35-F1998),IF(30-F1998&lt;=1,1,30-F1998))</f>
        <v>31</v>
      </c>
      <c r="H1998" s="79">
        <f t="shared" ref="H1998:H2033" si="468">D1998-C1998</f>
        <v>27</v>
      </c>
      <c r="I1998" s="80">
        <v>2142.62</v>
      </c>
      <c r="J1998" s="80">
        <f>'Fator aplicado no salr'!$I$33*I1998</f>
        <v>1894.1275180674904</v>
      </c>
      <c r="K1998" s="79">
        <f t="shared" ref="K1998:K2033" si="469">H1998</f>
        <v>27</v>
      </c>
      <c r="L1998" s="92">
        <f t="shared" ref="L1998:L2033" si="470">(1/(1+$F$6))^K1998</f>
        <v>0.20736795167665964</v>
      </c>
      <c r="M1998" s="79">
        <f t="shared" ref="M1998:M2033" si="471">D1998</f>
        <v>65</v>
      </c>
      <c r="N1998" s="79">
        <f>VLOOKUP(D1998,'IBGE 2014'!$A$9:$I$120,3,0)/VLOOKUP(C1998,'IBGE 2014'!$A$9:$I$120,3,0)</f>
        <v>0.83126079529714858</v>
      </c>
      <c r="O1998" s="79">
        <f>VLOOKUP(D1998,'IBGE 2014'!$A$9:$I$120,6,0)</f>
        <v>10.361611814973374</v>
      </c>
      <c r="P1998" s="80">
        <f t="shared" ref="P1998:P2033" si="472">J1998*L1998*N1998*O1998*13</f>
        <v>43980.364064572866</v>
      </c>
      <c r="Q1998" s="80">
        <f t="shared" ref="Q1998:Q2032" si="473">0.215*I1998*13*H1998+IF(J1998&gt;5839.45,0.11*(J1998-5839.45)*O1998*N1998*L1998*13,0)</f>
        <v>161692.81830000001</v>
      </c>
      <c r="R1998" s="80">
        <f t="shared" ref="R1998:R2033" si="474">P1998-Q1998</f>
        <v>-117712.45423542714</v>
      </c>
      <c r="S1998" s="80">
        <f t="shared" ref="S1998:S2033" si="475">IF(K1998=0,0,K1998-1)</f>
        <v>26</v>
      </c>
      <c r="T1998" s="80">
        <f t="shared" ref="T1998:T2033" si="476">(1/(1+$F$6))^S1998</f>
        <v>0.21981002877725925</v>
      </c>
      <c r="U1998" s="80">
        <f>VLOOKUP(D1998,'IBGE 2014'!$A$9:$I$120,3,0)/VLOOKUP(C1998+1,'IBGE 2014'!$A$9:$I$120,3,0)</f>
        <v>0.83323375827918489</v>
      </c>
      <c r="V1998" s="80">
        <f t="shared" ref="V1998:V2033" si="477">J1998*T1998*U1998*13*O1998</f>
        <v>46729.834610479629</v>
      </c>
      <c r="W1998" s="80">
        <f t="shared" ref="W1998:W2033" si="478">0.215*I1998*13*S1998+IF(J1998&gt;5839.45,0.11*(J1998-5839.45)*O1998*U1998*T1998*13,0)</f>
        <v>155704.1954</v>
      </c>
      <c r="X1998" s="80">
        <f t="shared" ref="X1998:X2033" si="479">V1998-W1998</f>
        <v>-108974.36078952037</v>
      </c>
      <c r="Y1998" s="120"/>
    </row>
    <row r="1999" spans="1:25">
      <c r="A1999" s="77">
        <v>1987</v>
      </c>
      <c r="B1999" s="79">
        <v>1</v>
      </c>
      <c r="C1999" s="78">
        <v>34</v>
      </c>
      <c r="D1999" s="78">
        <f t="shared" si="465"/>
        <v>65</v>
      </c>
      <c r="E1999" s="79">
        <f t="shared" si="466"/>
        <v>65</v>
      </c>
      <c r="F1999" s="79">
        <v>4</v>
      </c>
      <c r="G1999" s="79">
        <f t="shared" si="467"/>
        <v>31</v>
      </c>
      <c r="H1999" s="79">
        <f t="shared" si="468"/>
        <v>31</v>
      </c>
      <c r="I1999" s="80">
        <v>2678.2749999999996</v>
      </c>
      <c r="J1999" s="80">
        <f>'Fator aplicado no salr'!$I$33*I1999</f>
        <v>2367.659397584363</v>
      </c>
      <c r="K1999" s="79">
        <f t="shared" si="469"/>
        <v>31</v>
      </c>
      <c r="L1999" s="92">
        <f t="shared" si="470"/>
        <v>0.16425484048173006</v>
      </c>
      <c r="M1999" s="79">
        <f t="shared" si="471"/>
        <v>65</v>
      </c>
      <c r="N1999" s="79">
        <f>VLOOKUP(D1999,'IBGE 2014'!$A$9:$I$120,3,0)/VLOOKUP(C1999,'IBGE 2014'!$A$9:$I$120,3,0)</f>
        <v>0.82425037422621905</v>
      </c>
      <c r="O1999" s="79">
        <f>VLOOKUP(D1999,'IBGE 2014'!$A$9:$I$120,6,0)</f>
        <v>10.361611814973374</v>
      </c>
      <c r="P1999" s="80">
        <f t="shared" si="472"/>
        <v>43178.467743615147</v>
      </c>
      <c r="Q1999" s="80">
        <f t="shared" si="473"/>
        <v>232059.13737499993</v>
      </c>
      <c r="R1999" s="80">
        <f t="shared" si="474"/>
        <v>-188880.66963138478</v>
      </c>
      <c r="S1999" s="80">
        <f t="shared" si="475"/>
        <v>30</v>
      </c>
      <c r="T1999" s="80">
        <f t="shared" si="476"/>
        <v>0.1741101309106339</v>
      </c>
      <c r="U1999" s="80">
        <f>VLOOKUP(D1999,'IBGE 2014'!$A$9:$I$120,3,0)/VLOOKUP(C1999+1,'IBGE 2014'!$A$9:$I$120,3,0)</f>
        <v>0.82589717900171766</v>
      </c>
      <c r="V1999" s="80">
        <f t="shared" si="477"/>
        <v>45860.619985448713</v>
      </c>
      <c r="W1999" s="80">
        <f t="shared" si="478"/>
        <v>224573.35874999996</v>
      </c>
      <c r="X1999" s="80">
        <f t="shared" si="479"/>
        <v>-178712.73876455124</v>
      </c>
      <c r="Y1999" s="120"/>
    </row>
    <row r="2000" spans="1:25">
      <c r="A2000" s="77">
        <v>1988</v>
      </c>
      <c r="B2000" s="79">
        <v>1</v>
      </c>
      <c r="C2000" s="78">
        <v>34</v>
      </c>
      <c r="D2000" s="78">
        <f t="shared" si="465"/>
        <v>60</v>
      </c>
      <c r="E2000" s="79">
        <f t="shared" si="466"/>
        <v>65</v>
      </c>
      <c r="F2000" s="79">
        <v>15</v>
      </c>
      <c r="G2000" s="79">
        <f t="shared" si="467"/>
        <v>20</v>
      </c>
      <c r="H2000" s="79">
        <f t="shared" si="468"/>
        <v>26</v>
      </c>
      <c r="I2000" s="80">
        <v>1216.8</v>
      </c>
      <c r="J2000" s="80">
        <f>'Fator aplicado no salr'!$I$33*I2000</f>
        <v>1075.6804118250191</v>
      </c>
      <c r="K2000" s="79">
        <f t="shared" si="469"/>
        <v>26</v>
      </c>
      <c r="L2000" s="92">
        <f t="shared" si="470"/>
        <v>0.21981002877725925</v>
      </c>
      <c r="M2000" s="79">
        <f t="shared" si="471"/>
        <v>60</v>
      </c>
      <c r="N2000" s="79">
        <f>VLOOKUP(D2000,'IBGE 2014'!$A$9:$I$120,3,0)/VLOOKUP(C2000,'IBGE 2014'!$A$9:$I$120,3,0)</f>
        <v>0.87980249785610276</v>
      </c>
      <c r="O2000" s="79">
        <f>VLOOKUP(D2000,'IBGE 2014'!$A$9:$I$120,6,0)</f>
        <v>11.482229001501651</v>
      </c>
      <c r="P2000" s="80">
        <f t="shared" si="472"/>
        <v>31051.709207721688</v>
      </c>
      <c r="Q2000" s="80">
        <f t="shared" si="473"/>
        <v>88424.855999999985</v>
      </c>
      <c r="R2000" s="80">
        <f t="shared" si="474"/>
        <v>-57373.146792278298</v>
      </c>
      <c r="S2000" s="80">
        <f t="shared" si="475"/>
        <v>25</v>
      </c>
      <c r="T2000" s="80">
        <f t="shared" si="476"/>
        <v>0.23299863050389483</v>
      </c>
      <c r="U2000" s="80">
        <f>VLOOKUP(D2000,'IBGE 2014'!$A$9:$I$120,3,0)/VLOOKUP(C2000+1,'IBGE 2014'!$A$9:$I$120,3,0)</f>
        <v>0.88156029257512269</v>
      </c>
      <c r="V2000" s="80">
        <f t="shared" si="477"/>
        <v>32980.573658373025</v>
      </c>
      <c r="W2000" s="80">
        <f t="shared" si="478"/>
        <v>85023.9</v>
      </c>
      <c r="X2000" s="80">
        <f t="shared" si="479"/>
        <v>-52043.326341626969</v>
      </c>
      <c r="Y2000" s="120"/>
    </row>
    <row r="2001" spans="1:25">
      <c r="A2001" s="77">
        <v>1989</v>
      </c>
      <c r="B2001" s="79">
        <v>2</v>
      </c>
      <c r="C2001" s="78">
        <v>61</v>
      </c>
      <c r="D2001" s="78">
        <f t="shared" si="465"/>
        <v>61</v>
      </c>
      <c r="E2001" s="79">
        <f t="shared" si="466"/>
        <v>60</v>
      </c>
      <c r="F2001" s="79">
        <v>30</v>
      </c>
      <c r="G2001" s="79">
        <f t="shared" si="467"/>
        <v>1</v>
      </c>
      <c r="H2001" s="79">
        <f t="shared" si="468"/>
        <v>0</v>
      </c>
      <c r="I2001" s="80">
        <v>12771.5</v>
      </c>
      <c r="J2001" s="80">
        <f>'Fator aplicado no salr'!$I$33*I2001</f>
        <v>11290.312606527968</v>
      </c>
      <c r="K2001" s="79">
        <f t="shared" si="469"/>
        <v>0</v>
      </c>
      <c r="L2001" s="92">
        <f t="shared" si="470"/>
        <v>1</v>
      </c>
      <c r="M2001" s="79">
        <f t="shared" si="471"/>
        <v>61</v>
      </c>
      <c r="N2001" s="79">
        <f>VLOOKUP(D2001,'IBGE 2014'!$A$9:$I$120,3,0)/VLOOKUP(C2001,'IBGE 2014'!$A$9:$I$120,3,0)</f>
        <v>1</v>
      </c>
      <c r="O2001" s="79">
        <f>VLOOKUP(D2001,'IBGE 2014'!$A$9:$I$120,6,0)</f>
        <v>11.26894206432668</v>
      </c>
      <c r="P2001" s="80">
        <f t="shared" si="472"/>
        <v>1653988.4224643107</v>
      </c>
      <c r="Q2001" s="80">
        <f t="shared" si="473"/>
        <v>87838.400526402809</v>
      </c>
      <c r="R2001" s="80">
        <f t="shared" si="474"/>
        <v>1566150.0219379079</v>
      </c>
      <c r="S2001" s="80">
        <f t="shared" si="475"/>
        <v>0</v>
      </c>
      <c r="T2001" s="80">
        <f t="shared" si="476"/>
        <v>1</v>
      </c>
      <c r="U2001" s="80">
        <f>VLOOKUP(D2001,'IBGE 2014'!$A$9:$I$120,3,0)/VLOOKUP(C2001+1,'IBGE 2014'!$A$9:$I$120,3,0)</f>
        <v>1.0120707928948234</v>
      </c>
      <c r="V2001" s="80">
        <f t="shared" si="477"/>
        <v>1673953.3741623131</v>
      </c>
      <c r="W2001" s="80">
        <f t="shared" si="478"/>
        <v>88898.67966736955</v>
      </c>
      <c r="X2001" s="80">
        <f t="shared" si="479"/>
        <v>1585054.6944949436</v>
      </c>
      <c r="Y2001" s="120"/>
    </row>
    <row r="2002" spans="1:25">
      <c r="A2002" s="77">
        <v>1990</v>
      </c>
      <c r="B2002" s="79">
        <v>1</v>
      </c>
      <c r="C2002" s="78">
        <v>63</v>
      </c>
      <c r="D2002" s="78">
        <f t="shared" si="465"/>
        <v>65</v>
      </c>
      <c r="E2002" s="79">
        <f t="shared" si="466"/>
        <v>65</v>
      </c>
      <c r="F2002" s="79">
        <v>30</v>
      </c>
      <c r="G2002" s="79">
        <f t="shared" si="467"/>
        <v>5</v>
      </c>
      <c r="H2002" s="79">
        <f t="shared" si="468"/>
        <v>2</v>
      </c>
      <c r="I2002" s="80">
        <v>1882.6363636363637</v>
      </c>
      <c r="J2002" s="80">
        <f>'Fator aplicado no salr'!$I$33*I2002</f>
        <v>1664.2957420719265</v>
      </c>
      <c r="K2002" s="79">
        <f t="shared" si="469"/>
        <v>2</v>
      </c>
      <c r="L2002" s="92">
        <f t="shared" si="470"/>
        <v>0.88999644001423972</v>
      </c>
      <c r="M2002" s="79">
        <f t="shared" si="471"/>
        <v>65</v>
      </c>
      <c r="N2002" s="79">
        <f>VLOOKUP(D2002,'IBGE 2014'!$A$9:$I$120,3,0)/VLOOKUP(C2002,'IBGE 2014'!$A$9:$I$120,3,0)</f>
        <v>0.97129378048335213</v>
      </c>
      <c r="O2002" s="79">
        <f>VLOOKUP(D2002,'IBGE 2014'!$A$9:$I$120,6,0)</f>
        <v>10.361611814973374</v>
      </c>
      <c r="P2002" s="80">
        <f t="shared" si="472"/>
        <v>193793.87629093777</v>
      </c>
      <c r="Q2002" s="80">
        <f t="shared" si="473"/>
        <v>10523.937272727273</v>
      </c>
      <c r="R2002" s="80">
        <f t="shared" si="474"/>
        <v>183269.93901821048</v>
      </c>
      <c r="S2002" s="80">
        <f t="shared" si="475"/>
        <v>1</v>
      </c>
      <c r="T2002" s="80">
        <f t="shared" si="476"/>
        <v>0.94339622641509424</v>
      </c>
      <c r="U2002" s="80">
        <f>VLOOKUP(D2002,'IBGE 2014'!$A$9:$I$120,3,0)/VLOOKUP(C2002+1,'IBGE 2014'!$A$9:$I$120,3,0)</f>
        <v>0.98496453454802302</v>
      </c>
      <c r="V2002" s="80">
        <f t="shared" si="477"/>
        <v>208312.773060301</v>
      </c>
      <c r="W2002" s="80">
        <f t="shared" si="478"/>
        <v>5261.9686363636365</v>
      </c>
      <c r="X2002" s="80">
        <f t="shared" si="479"/>
        <v>203050.80442393737</v>
      </c>
      <c r="Y2002" s="120"/>
    </row>
    <row r="2003" spans="1:25">
      <c r="A2003" s="77">
        <v>1991</v>
      </c>
      <c r="B2003" s="79">
        <v>2</v>
      </c>
      <c r="C2003" s="78">
        <v>46</v>
      </c>
      <c r="D2003" s="78">
        <f t="shared" si="465"/>
        <v>55</v>
      </c>
      <c r="E2003" s="79">
        <f t="shared" si="466"/>
        <v>60</v>
      </c>
      <c r="F2003" s="79">
        <v>28</v>
      </c>
      <c r="G2003" s="79">
        <f t="shared" si="467"/>
        <v>2</v>
      </c>
      <c r="H2003" s="79">
        <f t="shared" si="468"/>
        <v>9</v>
      </c>
      <c r="I2003" s="80">
        <v>1882.6363636363637</v>
      </c>
      <c r="J2003" s="80">
        <f>'Fator aplicado no salr'!$I$33*I2003</f>
        <v>1664.2957420719265</v>
      </c>
      <c r="K2003" s="79">
        <f t="shared" si="469"/>
        <v>9</v>
      </c>
      <c r="L2003" s="92">
        <f t="shared" si="470"/>
        <v>0.59189846353002462</v>
      </c>
      <c r="M2003" s="79">
        <f t="shared" si="471"/>
        <v>55</v>
      </c>
      <c r="N2003" s="79">
        <f>VLOOKUP(D2003,'IBGE 2014'!$A$9:$I$120,3,0)/VLOOKUP(C2003,'IBGE 2014'!$A$9:$I$120,3,0)</f>
        <v>0.95110628182128787</v>
      </c>
      <c r="O2003" s="79">
        <f>VLOOKUP(D2003,'IBGE 2014'!$A$9:$I$120,6,0)</f>
        <v>12.461864196915771</v>
      </c>
      <c r="P2003" s="80">
        <f t="shared" si="472"/>
        <v>151786.49458591346</v>
      </c>
      <c r="Q2003" s="80">
        <f t="shared" si="473"/>
        <v>47357.717727272728</v>
      </c>
      <c r="R2003" s="80">
        <f t="shared" si="474"/>
        <v>104428.77685864073</v>
      </c>
      <c r="S2003" s="80">
        <f t="shared" si="475"/>
        <v>8</v>
      </c>
      <c r="T2003" s="80">
        <f t="shared" si="476"/>
        <v>0.62741237134182615</v>
      </c>
      <c r="U2003" s="80">
        <f>VLOOKUP(D2003,'IBGE 2014'!$A$9:$I$120,3,0)/VLOOKUP(C2003+1,'IBGE 2014'!$A$9:$I$120,3,0)</f>
        <v>0.95498601871751687</v>
      </c>
      <c r="V2003" s="80">
        <f t="shared" si="477"/>
        <v>161549.99909688506</v>
      </c>
      <c r="W2003" s="80">
        <f t="shared" si="478"/>
        <v>42095.749090909092</v>
      </c>
      <c r="X2003" s="80">
        <f t="shared" si="479"/>
        <v>119454.25000597598</v>
      </c>
      <c r="Y2003" s="120"/>
    </row>
    <row r="2004" spans="1:25">
      <c r="A2004" s="77">
        <v>1992</v>
      </c>
      <c r="B2004" s="79">
        <v>2</v>
      </c>
      <c r="C2004" s="78">
        <v>46</v>
      </c>
      <c r="D2004" s="78">
        <f t="shared" si="465"/>
        <v>55</v>
      </c>
      <c r="E2004" s="79">
        <f t="shared" si="466"/>
        <v>60</v>
      </c>
      <c r="F2004" s="79">
        <v>28</v>
      </c>
      <c r="G2004" s="79">
        <f t="shared" si="467"/>
        <v>2</v>
      </c>
      <c r="H2004" s="79">
        <f t="shared" si="468"/>
        <v>9</v>
      </c>
      <c r="I2004" s="80">
        <v>1882.6363636363637</v>
      </c>
      <c r="J2004" s="80">
        <f>'Fator aplicado no salr'!$I$33*I2004</f>
        <v>1664.2957420719265</v>
      </c>
      <c r="K2004" s="79">
        <f t="shared" si="469"/>
        <v>9</v>
      </c>
      <c r="L2004" s="92">
        <f t="shared" si="470"/>
        <v>0.59189846353002462</v>
      </c>
      <c r="M2004" s="79">
        <f t="shared" si="471"/>
        <v>55</v>
      </c>
      <c r="N2004" s="79">
        <f>VLOOKUP(D2004,'IBGE 2014'!$A$9:$I$120,3,0)/VLOOKUP(C2004,'IBGE 2014'!$A$9:$I$120,3,0)</f>
        <v>0.95110628182128787</v>
      </c>
      <c r="O2004" s="79">
        <f>VLOOKUP(D2004,'IBGE 2014'!$A$9:$I$120,6,0)</f>
        <v>12.461864196915771</v>
      </c>
      <c r="P2004" s="80">
        <f t="shared" si="472"/>
        <v>151786.49458591346</v>
      </c>
      <c r="Q2004" s="80">
        <f t="shared" si="473"/>
        <v>47357.717727272728</v>
      </c>
      <c r="R2004" s="80">
        <f t="shared" si="474"/>
        <v>104428.77685864073</v>
      </c>
      <c r="S2004" s="80">
        <f t="shared" si="475"/>
        <v>8</v>
      </c>
      <c r="T2004" s="80">
        <f t="shared" si="476"/>
        <v>0.62741237134182615</v>
      </c>
      <c r="U2004" s="80">
        <f>VLOOKUP(D2004,'IBGE 2014'!$A$9:$I$120,3,0)/VLOOKUP(C2004+1,'IBGE 2014'!$A$9:$I$120,3,0)</f>
        <v>0.95498601871751687</v>
      </c>
      <c r="V2004" s="80">
        <f t="shared" si="477"/>
        <v>161549.99909688506</v>
      </c>
      <c r="W2004" s="80">
        <f t="shared" si="478"/>
        <v>42095.749090909092</v>
      </c>
      <c r="X2004" s="80">
        <f t="shared" si="479"/>
        <v>119454.25000597598</v>
      </c>
      <c r="Y2004" s="120"/>
    </row>
    <row r="2005" spans="1:25">
      <c r="A2005" s="77">
        <v>1993</v>
      </c>
      <c r="B2005" s="79">
        <v>2</v>
      </c>
      <c r="C2005" s="78">
        <v>48</v>
      </c>
      <c r="D2005" s="78">
        <f t="shared" si="465"/>
        <v>55</v>
      </c>
      <c r="E2005" s="79">
        <f t="shared" si="466"/>
        <v>60</v>
      </c>
      <c r="F2005" s="79">
        <v>26</v>
      </c>
      <c r="G2005" s="79">
        <f t="shared" si="467"/>
        <v>4</v>
      </c>
      <c r="H2005" s="79">
        <f t="shared" si="468"/>
        <v>7</v>
      </c>
      <c r="I2005" s="80">
        <v>4675.363636363636</v>
      </c>
      <c r="J2005" s="80">
        <f>'Fator aplicado no salr'!$I$33*I2005</f>
        <v>4133.1336964130132</v>
      </c>
      <c r="K2005" s="79">
        <f t="shared" si="469"/>
        <v>7</v>
      </c>
      <c r="L2005" s="92">
        <f t="shared" si="470"/>
        <v>0.66505711362233577</v>
      </c>
      <c r="M2005" s="79">
        <f t="shared" si="471"/>
        <v>55</v>
      </c>
      <c r="N2005" s="79">
        <f>VLOOKUP(D2005,'IBGE 2014'!$A$9:$I$120,3,0)/VLOOKUP(C2005,'IBGE 2014'!$A$9:$I$120,3,0)</f>
        <v>0.95918664064922943</v>
      </c>
      <c r="O2005" s="79">
        <f>VLOOKUP(D2005,'IBGE 2014'!$A$9:$I$120,6,0)</f>
        <v>12.461864196915771</v>
      </c>
      <c r="P2005" s="80">
        <f t="shared" si="472"/>
        <v>427137.68042113748</v>
      </c>
      <c r="Q2005" s="80">
        <f t="shared" si="473"/>
        <v>91473.489545454548</v>
      </c>
      <c r="R2005" s="80">
        <f t="shared" si="474"/>
        <v>335664.19087568292</v>
      </c>
      <c r="S2005" s="80">
        <f t="shared" si="475"/>
        <v>6</v>
      </c>
      <c r="T2005" s="80">
        <f t="shared" si="476"/>
        <v>0.70496054043967604</v>
      </c>
      <c r="U2005" s="80">
        <f>VLOOKUP(D2005,'IBGE 2014'!$A$9:$I$120,3,0)/VLOOKUP(C2005+1,'IBGE 2014'!$A$9:$I$120,3,0)</f>
        <v>0.96373216126033501</v>
      </c>
      <c r="V2005" s="80">
        <f t="shared" si="477"/>
        <v>454911.56841709826</v>
      </c>
      <c r="W2005" s="80">
        <f t="shared" si="478"/>
        <v>78405.848181818175</v>
      </c>
      <c r="X2005" s="80">
        <f t="shared" si="479"/>
        <v>376505.72023528011</v>
      </c>
      <c r="Y2005" s="120"/>
    </row>
    <row r="2006" spans="1:25">
      <c r="A2006" s="77">
        <v>1994</v>
      </c>
      <c r="B2006" s="79">
        <v>2</v>
      </c>
      <c r="C2006" s="78">
        <v>44</v>
      </c>
      <c r="D2006" s="78">
        <f t="shared" si="465"/>
        <v>55</v>
      </c>
      <c r="E2006" s="79">
        <f t="shared" si="466"/>
        <v>60</v>
      </c>
      <c r="F2006" s="79">
        <v>25</v>
      </c>
      <c r="G2006" s="79">
        <f t="shared" si="467"/>
        <v>5</v>
      </c>
      <c r="H2006" s="79">
        <f t="shared" si="468"/>
        <v>11</v>
      </c>
      <c r="I2006" s="80">
        <v>1834.4545454545455</v>
      </c>
      <c r="J2006" s="80">
        <f>'Fator aplicado no salr'!$I$33*I2006</f>
        <v>1621.7018580940367</v>
      </c>
      <c r="K2006" s="79">
        <f t="shared" si="469"/>
        <v>11</v>
      </c>
      <c r="L2006" s="92">
        <f t="shared" si="470"/>
        <v>0.52678752539162021</v>
      </c>
      <c r="M2006" s="79">
        <f t="shared" si="471"/>
        <v>55</v>
      </c>
      <c r="N2006" s="79">
        <f>VLOOKUP(D2006,'IBGE 2014'!$A$9:$I$120,3,0)/VLOOKUP(C2006,'IBGE 2014'!$A$9:$I$120,3,0)</f>
        <v>0.94421459205506886</v>
      </c>
      <c r="O2006" s="79">
        <f>VLOOKUP(D2006,'IBGE 2014'!$A$9:$I$120,6,0)</f>
        <v>12.461864196915771</v>
      </c>
      <c r="P2006" s="80">
        <f t="shared" si="472"/>
        <v>130678.32848104427</v>
      </c>
      <c r="Q2006" s="80">
        <f t="shared" si="473"/>
        <v>56400.305000000008</v>
      </c>
      <c r="R2006" s="80">
        <f t="shared" si="474"/>
        <v>74278.023481044263</v>
      </c>
      <c r="S2006" s="80">
        <f t="shared" si="475"/>
        <v>10</v>
      </c>
      <c r="T2006" s="80">
        <f t="shared" si="476"/>
        <v>0.55839477691511752</v>
      </c>
      <c r="U2006" s="80">
        <f>VLOOKUP(D2006,'IBGE 2014'!$A$9:$I$120,3,0)/VLOOKUP(C2006+1,'IBGE 2014'!$A$9:$I$120,3,0)</f>
        <v>0.9475234563228615</v>
      </c>
      <c r="V2006" s="80">
        <f t="shared" si="477"/>
        <v>139004.44820633499</v>
      </c>
      <c r="W2006" s="80">
        <f t="shared" si="478"/>
        <v>51273.004545454547</v>
      </c>
      <c r="X2006" s="80">
        <f t="shared" si="479"/>
        <v>87731.443660880439</v>
      </c>
      <c r="Y2006" s="120"/>
    </row>
    <row r="2007" spans="1:25">
      <c r="A2007" s="77">
        <v>1995</v>
      </c>
      <c r="B2007" s="79">
        <v>1</v>
      </c>
      <c r="C2007" s="78">
        <v>62</v>
      </c>
      <c r="D2007" s="78">
        <f t="shared" si="465"/>
        <v>70</v>
      </c>
      <c r="E2007" s="79">
        <f t="shared" si="466"/>
        <v>65</v>
      </c>
      <c r="F2007" s="79">
        <v>19</v>
      </c>
      <c r="G2007" s="79">
        <f t="shared" si="467"/>
        <v>16</v>
      </c>
      <c r="H2007" s="79">
        <f t="shared" si="468"/>
        <v>8</v>
      </c>
      <c r="I2007" s="80">
        <v>4650.363636363636</v>
      </c>
      <c r="J2007" s="80">
        <f>'Fator aplicado no salr'!$I$33*I2007</f>
        <v>4111.0330962358066</v>
      </c>
      <c r="K2007" s="79">
        <f t="shared" si="469"/>
        <v>8</v>
      </c>
      <c r="L2007" s="92">
        <f t="shared" si="470"/>
        <v>0.62741237134182615</v>
      </c>
      <c r="M2007" s="79">
        <f t="shared" si="471"/>
        <v>70</v>
      </c>
      <c r="N2007" s="79">
        <f>VLOOKUP(D2007,'IBGE 2014'!$A$9:$I$120,3,0)/VLOOKUP(C2007,'IBGE 2014'!$A$9:$I$120,3,0)</f>
        <v>0.86959219073996574</v>
      </c>
      <c r="O2007" s="79">
        <f>VLOOKUP(D2007,'IBGE 2014'!$A$9:$I$120,6,0)</f>
        <v>9.1340168195096396</v>
      </c>
      <c r="P2007" s="80">
        <f t="shared" si="472"/>
        <v>266332.91427994519</v>
      </c>
      <c r="Q2007" s="80">
        <f t="shared" si="473"/>
        <v>103982.13090909091</v>
      </c>
      <c r="R2007" s="80">
        <f t="shared" si="474"/>
        <v>162350.78337085427</v>
      </c>
      <c r="S2007" s="80">
        <f t="shared" si="475"/>
        <v>7</v>
      </c>
      <c r="T2007" s="80">
        <f t="shared" si="476"/>
        <v>0.66505711362233577</v>
      </c>
      <c r="U2007" s="80">
        <f>VLOOKUP(D2007,'IBGE 2014'!$A$9:$I$120,3,0)/VLOOKUP(C2007+1,'IBGE 2014'!$A$9:$I$120,3,0)</f>
        <v>0.88090641113249846</v>
      </c>
      <c r="V2007" s="80">
        <f t="shared" si="477"/>
        <v>285986.04798218614</v>
      </c>
      <c r="W2007" s="80">
        <f t="shared" si="478"/>
        <v>90984.364545454548</v>
      </c>
      <c r="X2007" s="80">
        <f t="shared" si="479"/>
        <v>195001.68343673158</v>
      </c>
      <c r="Y2007" s="120"/>
    </row>
    <row r="2008" spans="1:25">
      <c r="A2008" s="77">
        <v>1996</v>
      </c>
      <c r="B2008" s="79">
        <v>1</v>
      </c>
      <c r="C2008" s="78">
        <v>49</v>
      </c>
      <c r="D2008" s="78">
        <f t="shared" si="465"/>
        <v>65</v>
      </c>
      <c r="E2008" s="79">
        <f t="shared" si="466"/>
        <v>65</v>
      </c>
      <c r="F2008" s="79">
        <v>14</v>
      </c>
      <c r="G2008" s="79">
        <f t="shared" si="467"/>
        <v>21</v>
      </c>
      <c r="H2008" s="79">
        <f t="shared" si="468"/>
        <v>16</v>
      </c>
      <c r="I2008" s="80">
        <v>1380.732</v>
      </c>
      <c r="J2008" s="80">
        <f>'Fator aplicado no salr'!$I$33*I2008</f>
        <v>1220.600235355015</v>
      </c>
      <c r="K2008" s="79">
        <f t="shared" si="469"/>
        <v>16</v>
      </c>
      <c r="L2008" s="92">
        <f t="shared" si="470"/>
        <v>0.39364628371277355</v>
      </c>
      <c r="M2008" s="79">
        <f t="shared" si="471"/>
        <v>65</v>
      </c>
      <c r="N2008" s="79">
        <f>VLOOKUP(D2008,'IBGE 2014'!$A$9:$I$120,3,0)/VLOOKUP(C2008,'IBGE 2014'!$A$9:$I$120,3,0)</f>
        <v>0.86267016730913937</v>
      </c>
      <c r="O2008" s="79">
        <f>VLOOKUP(D2008,'IBGE 2014'!$A$9:$I$120,6,0)</f>
        <v>10.361611814973374</v>
      </c>
      <c r="P2008" s="80">
        <f t="shared" si="472"/>
        <v>55833.52596135479</v>
      </c>
      <c r="Q2008" s="80">
        <f t="shared" si="473"/>
        <v>61746.335039999998</v>
      </c>
      <c r="R2008" s="80">
        <f t="shared" si="474"/>
        <v>-5912.8090786452085</v>
      </c>
      <c r="S2008" s="80">
        <f t="shared" si="475"/>
        <v>15</v>
      </c>
      <c r="T2008" s="80">
        <f t="shared" si="476"/>
        <v>0.41726506073553998</v>
      </c>
      <c r="U2008" s="80">
        <f>VLOOKUP(D2008,'IBGE 2014'!$A$9:$I$120,3,0)/VLOOKUP(C2008+1,'IBGE 2014'!$A$9:$I$120,3,0)</f>
        <v>0.86707163383355657</v>
      </c>
      <c r="V2008" s="80">
        <f t="shared" si="477"/>
        <v>59485.500388575398</v>
      </c>
      <c r="W2008" s="80">
        <f t="shared" si="478"/>
        <v>57887.189099999996</v>
      </c>
      <c r="X2008" s="80">
        <f t="shared" si="479"/>
        <v>1598.3112885754017</v>
      </c>
      <c r="Y2008" s="120"/>
    </row>
    <row r="2009" spans="1:25">
      <c r="A2009" s="77">
        <v>1997</v>
      </c>
      <c r="B2009" s="79">
        <v>2</v>
      </c>
      <c r="C2009" s="78">
        <v>47</v>
      </c>
      <c r="D2009" s="78">
        <f t="shared" si="465"/>
        <v>60</v>
      </c>
      <c r="E2009" s="79">
        <f t="shared" si="466"/>
        <v>60</v>
      </c>
      <c r="F2009" s="79">
        <v>14</v>
      </c>
      <c r="G2009" s="79">
        <f t="shared" si="467"/>
        <v>16</v>
      </c>
      <c r="H2009" s="79">
        <f t="shared" si="468"/>
        <v>13</v>
      </c>
      <c r="I2009" s="80">
        <v>954</v>
      </c>
      <c r="J2009" s="80">
        <f>'Fator aplicado no salr'!$I$33*I2009</f>
        <v>843.35890276221915</v>
      </c>
      <c r="K2009" s="79">
        <f t="shared" si="469"/>
        <v>13</v>
      </c>
      <c r="L2009" s="92">
        <f t="shared" si="470"/>
        <v>0.46883902224245294</v>
      </c>
      <c r="M2009" s="79">
        <f t="shared" si="471"/>
        <v>60</v>
      </c>
      <c r="N2009" s="79">
        <f>VLOOKUP(D2009,'IBGE 2014'!$A$9:$I$120,3,0)/VLOOKUP(C2009,'IBGE 2014'!$A$9:$I$120,3,0)</f>
        <v>0.91245504841360547</v>
      </c>
      <c r="O2009" s="79">
        <f>VLOOKUP(D2009,'IBGE 2014'!$A$9:$I$120,6,0)</f>
        <v>11.482229001501651</v>
      </c>
      <c r="P2009" s="80">
        <f t="shared" si="472"/>
        <v>53853.907526120194</v>
      </c>
      <c r="Q2009" s="80">
        <f t="shared" si="473"/>
        <v>34663.589999999997</v>
      </c>
      <c r="R2009" s="80">
        <f t="shared" si="474"/>
        <v>19190.317526120198</v>
      </c>
      <c r="S2009" s="80">
        <f t="shared" si="475"/>
        <v>12</v>
      </c>
      <c r="T2009" s="80">
        <f t="shared" si="476"/>
        <v>0.49696936357700011</v>
      </c>
      <c r="U2009" s="80">
        <f>VLOOKUP(D2009,'IBGE 2014'!$A$9:$I$120,3,0)/VLOOKUP(C2009+1,'IBGE 2014'!$A$9:$I$120,3,0)</f>
        <v>0.91646859270948466</v>
      </c>
      <c r="V2009" s="80">
        <f t="shared" si="477"/>
        <v>57336.237904398891</v>
      </c>
      <c r="W2009" s="80">
        <f t="shared" si="478"/>
        <v>31997.159999999996</v>
      </c>
      <c r="X2009" s="80">
        <f t="shared" si="479"/>
        <v>25339.077904398895</v>
      </c>
      <c r="Y2009" s="120"/>
    </row>
    <row r="2010" spans="1:25">
      <c r="A2010" s="77">
        <v>1998</v>
      </c>
      <c r="B2010" s="79">
        <v>2</v>
      </c>
      <c r="C2010" s="78">
        <v>41</v>
      </c>
      <c r="D2010" s="78">
        <f t="shared" si="465"/>
        <v>57</v>
      </c>
      <c r="E2010" s="79">
        <f t="shared" si="466"/>
        <v>60</v>
      </c>
      <c r="F2010" s="79">
        <v>14</v>
      </c>
      <c r="G2010" s="79">
        <f t="shared" si="467"/>
        <v>16</v>
      </c>
      <c r="H2010" s="79">
        <f t="shared" si="468"/>
        <v>16</v>
      </c>
      <c r="I2010" s="80">
        <v>4636.272727272727</v>
      </c>
      <c r="J2010" s="80">
        <f>'Fator aplicado no salr'!$I$33*I2010</f>
        <v>4098.5763943177444</v>
      </c>
      <c r="K2010" s="79">
        <f t="shared" si="469"/>
        <v>16</v>
      </c>
      <c r="L2010" s="92">
        <f t="shared" si="470"/>
        <v>0.39364628371277355</v>
      </c>
      <c r="M2010" s="79">
        <f t="shared" si="471"/>
        <v>57</v>
      </c>
      <c r="N2010" s="79">
        <f>VLOOKUP(D2010,'IBGE 2014'!$A$9:$I$120,3,0)/VLOOKUP(C2010,'IBGE 2014'!$A$9:$I$120,3,0)</f>
        <v>0.92051493064738776</v>
      </c>
      <c r="O2010" s="79">
        <f>VLOOKUP(D2010,'IBGE 2014'!$A$9:$I$120,6,0)</f>
        <v>12.086645895133593</v>
      </c>
      <c r="P2010" s="80">
        <f t="shared" si="472"/>
        <v>233356.11091344283</v>
      </c>
      <c r="Q2010" s="80">
        <f t="shared" si="473"/>
        <v>207334.11636363636</v>
      </c>
      <c r="R2010" s="80">
        <f t="shared" si="474"/>
        <v>26021.994549806463</v>
      </c>
      <c r="S2010" s="80">
        <f t="shared" si="475"/>
        <v>15</v>
      </c>
      <c r="T2010" s="80">
        <f t="shared" si="476"/>
        <v>0.41726506073553998</v>
      </c>
      <c r="U2010" s="80">
        <f>VLOOKUP(D2010,'IBGE 2014'!$A$9:$I$120,3,0)/VLOOKUP(C2010+1,'IBGE 2014'!$A$9:$I$120,3,0)</f>
        <v>0.92312059777335476</v>
      </c>
      <c r="V2010" s="80">
        <f t="shared" si="477"/>
        <v>248057.66311245173</v>
      </c>
      <c r="W2010" s="80">
        <f t="shared" si="478"/>
        <v>194375.7340909091</v>
      </c>
      <c r="X2010" s="80">
        <f t="shared" si="479"/>
        <v>53681.92902154263</v>
      </c>
      <c r="Y2010" s="120"/>
    </row>
    <row r="2011" spans="1:25">
      <c r="A2011" s="77">
        <v>1999</v>
      </c>
      <c r="B2011" s="79">
        <v>1</v>
      </c>
      <c r="C2011" s="78">
        <v>53</v>
      </c>
      <c r="D2011" s="78">
        <f t="shared" si="465"/>
        <v>70</v>
      </c>
      <c r="E2011" s="79">
        <f t="shared" si="466"/>
        <v>65</v>
      </c>
      <c r="F2011" s="79">
        <v>13</v>
      </c>
      <c r="G2011" s="79">
        <f t="shared" si="467"/>
        <v>22</v>
      </c>
      <c r="H2011" s="79">
        <f t="shared" si="468"/>
        <v>17</v>
      </c>
      <c r="I2011" s="80">
        <v>1054.7272727272727</v>
      </c>
      <c r="J2011" s="80">
        <f>'Fator aplicado no salr'!$I$33*I2011</f>
        <v>932.40423002165676</v>
      </c>
      <c r="K2011" s="79">
        <f t="shared" si="469"/>
        <v>17</v>
      </c>
      <c r="L2011" s="92">
        <f t="shared" si="470"/>
        <v>0.37136441859695613</v>
      </c>
      <c r="M2011" s="79">
        <f t="shared" si="471"/>
        <v>70</v>
      </c>
      <c r="N2011" s="79">
        <f>VLOOKUP(D2011,'IBGE 2014'!$A$9:$I$120,3,0)/VLOOKUP(C2011,'IBGE 2014'!$A$9:$I$120,3,0)</f>
        <v>0.80044023808591946</v>
      </c>
      <c r="O2011" s="79">
        <f>VLOOKUP(D2011,'IBGE 2014'!$A$9:$I$120,6,0)</f>
        <v>9.1340168195096396</v>
      </c>
      <c r="P2011" s="80">
        <f t="shared" si="472"/>
        <v>32910.811978189726</v>
      </c>
      <c r="Q2011" s="80">
        <f t="shared" si="473"/>
        <v>50115.366363636371</v>
      </c>
      <c r="R2011" s="80">
        <f t="shared" si="474"/>
        <v>-17204.554385446645</v>
      </c>
      <c r="S2011" s="80">
        <f t="shared" si="475"/>
        <v>16</v>
      </c>
      <c r="T2011" s="80">
        <f t="shared" si="476"/>
        <v>0.39364628371277355</v>
      </c>
      <c r="U2011" s="80">
        <f>VLOOKUP(D2011,'IBGE 2014'!$A$9:$I$120,3,0)/VLOOKUP(C2011+1,'IBGE 2014'!$A$9:$I$120,3,0)</f>
        <v>0.80591419118490248</v>
      </c>
      <c r="V2011" s="80">
        <f t="shared" si="477"/>
        <v>35124.031131755539</v>
      </c>
      <c r="W2011" s="80">
        <f t="shared" si="478"/>
        <v>47167.403636363641</v>
      </c>
      <c r="X2011" s="80">
        <f t="shared" si="479"/>
        <v>-12043.372504608102</v>
      </c>
      <c r="Y2011" s="120"/>
    </row>
    <row r="2012" spans="1:25">
      <c r="A2012" s="77">
        <v>2000</v>
      </c>
      <c r="B2012" s="79">
        <v>1</v>
      </c>
      <c r="C2012" s="78">
        <v>34</v>
      </c>
      <c r="D2012" s="78">
        <f t="shared" si="465"/>
        <v>63</v>
      </c>
      <c r="E2012" s="79">
        <f t="shared" si="466"/>
        <v>65</v>
      </c>
      <c r="F2012" s="79">
        <v>6</v>
      </c>
      <c r="G2012" s="79">
        <f t="shared" si="467"/>
        <v>29</v>
      </c>
      <c r="H2012" s="79">
        <f t="shared" si="468"/>
        <v>29</v>
      </c>
      <c r="I2012" s="80">
        <v>2317.2449999999999</v>
      </c>
      <c r="J2012" s="80">
        <f>'Fator aplicado no salr'!$I$33*I2012</f>
        <v>2048.5002103052811</v>
      </c>
      <c r="K2012" s="79">
        <f t="shared" si="469"/>
        <v>29</v>
      </c>
      <c r="L2012" s="92">
        <f t="shared" si="470"/>
        <v>0.18455673876527198</v>
      </c>
      <c r="M2012" s="79">
        <f t="shared" si="471"/>
        <v>63</v>
      </c>
      <c r="N2012" s="79">
        <f>VLOOKUP(D2012,'IBGE 2014'!$A$9:$I$120,3,0)/VLOOKUP(C2012,'IBGE 2014'!$A$9:$I$120,3,0)</f>
        <v>0.84861078160723036</v>
      </c>
      <c r="O2012" s="79">
        <f>VLOOKUP(D2012,'IBGE 2014'!$A$9:$I$120,6,0)</f>
        <v>10.825249101319233</v>
      </c>
      <c r="P2012" s="80">
        <f t="shared" si="472"/>
        <v>45149.78810429744</v>
      </c>
      <c r="Q2012" s="80">
        <f t="shared" si="473"/>
        <v>187824.29347500001</v>
      </c>
      <c r="R2012" s="80">
        <f t="shared" si="474"/>
        <v>-142674.50537070257</v>
      </c>
      <c r="S2012" s="80">
        <f t="shared" si="475"/>
        <v>28</v>
      </c>
      <c r="T2012" s="80">
        <f t="shared" si="476"/>
        <v>0.19563014309118829</v>
      </c>
      <c r="U2012" s="80">
        <f>VLOOKUP(D2012,'IBGE 2014'!$A$9:$I$120,3,0)/VLOOKUP(C2012+1,'IBGE 2014'!$A$9:$I$120,3,0)</f>
        <v>0.85030625707365315</v>
      </c>
      <c r="V2012" s="80">
        <f t="shared" si="477"/>
        <v>47954.394467388171</v>
      </c>
      <c r="W2012" s="80">
        <f t="shared" si="478"/>
        <v>181347.5937</v>
      </c>
      <c r="X2012" s="80">
        <f t="shared" si="479"/>
        <v>-133393.19923261183</v>
      </c>
      <c r="Y2012" s="120"/>
    </row>
    <row r="2013" spans="1:25">
      <c r="A2013" s="77">
        <v>2001</v>
      </c>
      <c r="B2013" s="79">
        <v>2</v>
      </c>
      <c r="C2013" s="78">
        <v>59</v>
      </c>
      <c r="D2013" s="78">
        <f t="shared" si="465"/>
        <v>70</v>
      </c>
      <c r="E2013" s="79">
        <f t="shared" si="466"/>
        <v>60</v>
      </c>
      <c r="F2013" s="79">
        <v>6</v>
      </c>
      <c r="G2013" s="79">
        <f t="shared" si="467"/>
        <v>24</v>
      </c>
      <c r="H2013" s="79">
        <f t="shared" si="468"/>
        <v>11</v>
      </c>
      <c r="I2013" s="80">
        <v>1004.2727272727273</v>
      </c>
      <c r="J2013" s="80">
        <f>'Fator aplicado no salr'!$I$33*I2013</f>
        <v>887.80120057311171</v>
      </c>
      <c r="K2013" s="79">
        <f t="shared" si="469"/>
        <v>11</v>
      </c>
      <c r="L2013" s="92">
        <f t="shared" si="470"/>
        <v>0.52678752539162021</v>
      </c>
      <c r="M2013" s="79">
        <f t="shared" si="471"/>
        <v>70</v>
      </c>
      <c r="N2013" s="79">
        <f>VLOOKUP(D2013,'IBGE 2014'!$A$9:$I$120,3,0)/VLOOKUP(C2013,'IBGE 2014'!$A$9:$I$120,3,0)</f>
        <v>0.84086532123529178</v>
      </c>
      <c r="O2013" s="79">
        <f>VLOOKUP(D2013,'IBGE 2014'!$A$9:$I$120,6,0)</f>
        <v>9.1340168195096396</v>
      </c>
      <c r="P2013" s="80">
        <f t="shared" si="472"/>
        <v>46696.336634627623</v>
      </c>
      <c r="Q2013" s="80">
        <f t="shared" si="473"/>
        <v>30876.364999999998</v>
      </c>
      <c r="R2013" s="80">
        <f t="shared" si="474"/>
        <v>15819.971634627625</v>
      </c>
      <c r="S2013" s="80">
        <f t="shared" si="475"/>
        <v>10</v>
      </c>
      <c r="T2013" s="80">
        <f t="shared" si="476"/>
        <v>0.55839477691511752</v>
      </c>
      <c r="U2013" s="80">
        <f>VLOOKUP(D2013,'IBGE 2014'!$A$9:$I$120,3,0)/VLOOKUP(C2013+1,'IBGE 2014'!$A$9:$I$120,3,0)</f>
        <v>0.8496755577480023</v>
      </c>
      <c r="V2013" s="80">
        <f t="shared" si="477"/>
        <v>50016.737478862102</v>
      </c>
      <c r="W2013" s="80">
        <f t="shared" si="478"/>
        <v>28069.422727272726</v>
      </c>
      <c r="X2013" s="80">
        <f t="shared" si="479"/>
        <v>21947.314751589376</v>
      </c>
      <c r="Y2013" s="120"/>
    </row>
    <row r="2014" spans="1:25" ht="17.25" customHeight="1">
      <c r="A2014" s="77">
        <v>2002</v>
      </c>
      <c r="B2014" s="79">
        <v>2</v>
      </c>
      <c r="C2014" s="78">
        <v>41</v>
      </c>
      <c r="D2014" s="78">
        <f t="shared" si="465"/>
        <v>60</v>
      </c>
      <c r="E2014" s="79">
        <f t="shared" si="466"/>
        <v>60</v>
      </c>
      <c r="F2014" s="79">
        <v>5</v>
      </c>
      <c r="G2014" s="79">
        <f t="shared" si="467"/>
        <v>25</v>
      </c>
      <c r="H2014" s="79">
        <f t="shared" si="468"/>
        <v>19</v>
      </c>
      <c r="I2014" s="80">
        <v>1717.1818181818182</v>
      </c>
      <c r="J2014" s="80">
        <f>'Fator aplicado no salr'!$I$33*I2014</f>
        <v>1518.0299518082293</v>
      </c>
      <c r="K2014" s="79">
        <f t="shared" si="469"/>
        <v>19</v>
      </c>
      <c r="L2014" s="92">
        <f t="shared" si="470"/>
        <v>0.33051301049924886</v>
      </c>
      <c r="M2014" s="79">
        <f t="shared" si="471"/>
        <v>60</v>
      </c>
      <c r="N2014" s="79">
        <f>VLOOKUP(D2014,'IBGE 2014'!$A$9:$I$120,3,0)/VLOOKUP(C2014,'IBGE 2014'!$A$9:$I$120,3,0)</f>
        <v>0.8939954596892854</v>
      </c>
      <c r="O2014" s="79">
        <f>VLOOKUP(D2014,'IBGE 2014'!$A$9:$I$120,6,0)</f>
        <v>11.482229001501651</v>
      </c>
      <c r="P2014" s="80">
        <f t="shared" si="472"/>
        <v>66953.57484486897</v>
      </c>
      <c r="Q2014" s="80">
        <f t="shared" si="473"/>
        <v>91190.94045454546</v>
      </c>
      <c r="R2014" s="80">
        <f t="shared" si="474"/>
        <v>-24237.36560967649</v>
      </c>
      <c r="S2014" s="80">
        <f t="shared" si="475"/>
        <v>18</v>
      </c>
      <c r="T2014" s="80">
        <f t="shared" si="476"/>
        <v>0.35034379112920383</v>
      </c>
      <c r="U2014" s="80">
        <f>VLOOKUP(D2014,'IBGE 2014'!$A$9:$I$120,3,0)/VLOOKUP(C2014+1,'IBGE 2014'!$A$9:$I$120,3,0)</f>
        <v>0.89652605914239569</v>
      </c>
      <c r="V2014" s="80">
        <f t="shared" si="477"/>
        <v>71171.683689925965</v>
      </c>
      <c r="W2014" s="80">
        <f t="shared" si="478"/>
        <v>86391.417272727267</v>
      </c>
      <c r="X2014" s="80">
        <f t="shared" si="479"/>
        <v>-15219.733582801302</v>
      </c>
      <c r="Y2014" s="120"/>
    </row>
    <row r="2015" spans="1:25" ht="17.25" customHeight="1">
      <c r="A2015" s="77">
        <v>2003</v>
      </c>
      <c r="B2015" s="79">
        <v>2</v>
      </c>
      <c r="C2015" s="78">
        <v>40</v>
      </c>
      <c r="D2015" s="78">
        <f t="shared" si="465"/>
        <v>60</v>
      </c>
      <c r="E2015" s="79">
        <f t="shared" si="466"/>
        <v>60</v>
      </c>
      <c r="F2015" s="79">
        <v>5</v>
      </c>
      <c r="G2015" s="79">
        <f t="shared" si="467"/>
        <v>25</v>
      </c>
      <c r="H2015" s="79">
        <f t="shared" si="468"/>
        <v>20</v>
      </c>
      <c r="I2015" s="80">
        <v>1717.2</v>
      </c>
      <c r="J2015" s="80">
        <f>'Fator aplicado no salr'!$I$33*I2015</f>
        <v>1518.0460249719945</v>
      </c>
      <c r="K2015" s="79">
        <f t="shared" si="469"/>
        <v>20</v>
      </c>
      <c r="L2015" s="92">
        <f t="shared" si="470"/>
        <v>0.31180472688608379</v>
      </c>
      <c r="M2015" s="79">
        <f t="shared" si="471"/>
        <v>60</v>
      </c>
      <c r="N2015" s="79">
        <f>VLOOKUP(D2015,'IBGE 2014'!$A$9:$I$120,3,0)/VLOOKUP(C2015,'IBGE 2014'!$A$9:$I$120,3,0)</f>
        <v>0.89162310837551761</v>
      </c>
      <c r="O2015" s="79">
        <f>VLOOKUP(D2015,'IBGE 2014'!$A$9:$I$120,6,0)</f>
        <v>11.482229001501651</v>
      </c>
      <c r="P2015" s="80">
        <f t="shared" si="472"/>
        <v>62996.802364308212</v>
      </c>
      <c r="Q2015" s="80">
        <f t="shared" si="473"/>
        <v>95991.48</v>
      </c>
      <c r="R2015" s="80">
        <f t="shared" si="474"/>
        <v>-32994.677635691784</v>
      </c>
      <c r="S2015" s="80">
        <f t="shared" si="475"/>
        <v>19</v>
      </c>
      <c r="T2015" s="80">
        <f t="shared" si="476"/>
        <v>0.33051301049924886</v>
      </c>
      <c r="U2015" s="80">
        <f>VLOOKUP(D2015,'IBGE 2014'!$A$9:$I$120,3,0)/VLOOKUP(C2015+1,'IBGE 2014'!$A$9:$I$120,3,0)</f>
        <v>0.8939954596892854</v>
      </c>
      <c r="V2015" s="80">
        <f t="shared" si="477"/>
        <v>66954.283760903127</v>
      </c>
      <c r="W2015" s="80">
        <f t="shared" si="478"/>
        <v>91191.905999999988</v>
      </c>
      <c r="X2015" s="80">
        <f t="shared" si="479"/>
        <v>-24237.622239096861</v>
      </c>
      <c r="Y2015" s="120"/>
    </row>
    <row r="2016" spans="1:25" ht="17.25" customHeight="1">
      <c r="A2016" s="77">
        <v>2004</v>
      </c>
      <c r="B2016" s="79">
        <v>1</v>
      </c>
      <c r="C2016" s="78">
        <v>37</v>
      </c>
      <c r="D2016" s="78">
        <f t="shared" si="465"/>
        <v>65</v>
      </c>
      <c r="E2016" s="79">
        <f t="shared" si="466"/>
        <v>65</v>
      </c>
      <c r="F2016" s="79">
        <v>5</v>
      </c>
      <c r="G2016" s="79">
        <f t="shared" si="467"/>
        <v>30</v>
      </c>
      <c r="H2016" s="79">
        <f t="shared" si="468"/>
        <v>28</v>
      </c>
      <c r="I2016" s="80">
        <v>954</v>
      </c>
      <c r="J2016" s="80">
        <f>'Fator aplicado no salr'!$I$33*I2016</f>
        <v>843.35890276221915</v>
      </c>
      <c r="K2016" s="79">
        <f t="shared" si="469"/>
        <v>28</v>
      </c>
      <c r="L2016" s="92">
        <f t="shared" si="470"/>
        <v>0.19563014309118829</v>
      </c>
      <c r="M2016" s="79">
        <f t="shared" si="471"/>
        <v>65</v>
      </c>
      <c r="N2016" s="79">
        <f>VLOOKUP(D2016,'IBGE 2014'!$A$9:$I$120,3,0)/VLOOKUP(C2016,'IBGE 2014'!$A$9:$I$120,3,0)</f>
        <v>0.82938992235441167</v>
      </c>
      <c r="O2016" s="79">
        <f>VLOOKUP(D2016,'IBGE 2014'!$A$9:$I$120,6,0)</f>
        <v>10.361611814973374</v>
      </c>
      <c r="P2016" s="80">
        <f t="shared" si="472"/>
        <v>18432.219381297022</v>
      </c>
      <c r="Q2016" s="80">
        <f t="shared" si="473"/>
        <v>74660.039999999994</v>
      </c>
      <c r="R2016" s="80">
        <f t="shared" si="474"/>
        <v>-56227.820618702972</v>
      </c>
      <c r="S2016" s="80">
        <f t="shared" si="475"/>
        <v>27</v>
      </c>
      <c r="T2016" s="80">
        <f t="shared" si="476"/>
        <v>0.20736795167665964</v>
      </c>
      <c r="U2016" s="80">
        <f>VLOOKUP(D2016,'IBGE 2014'!$A$9:$I$120,3,0)/VLOOKUP(C2016+1,'IBGE 2014'!$A$9:$I$120,3,0)</f>
        <v>0.83126079529714858</v>
      </c>
      <c r="V2016" s="80">
        <f t="shared" si="477"/>
        <v>19582.225181134552</v>
      </c>
      <c r="W2016" s="80">
        <f t="shared" si="478"/>
        <v>71993.61</v>
      </c>
      <c r="X2016" s="80">
        <f t="shared" si="479"/>
        <v>-52411.384818865452</v>
      </c>
      <c r="Y2016" s="120"/>
    </row>
    <row r="2017" spans="1:25" ht="17.25" customHeight="1">
      <c r="A2017" s="77">
        <v>2005</v>
      </c>
      <c r="B2017" s="79">
        <v>1</v>
      </c>
      <c r="C2017" s="78">
        <v>43</v>
      </c>
      <c r="D2017" s="78">
        <f t="shared" si="465"/>
        <v>70</v>
      </c>
      <c r="E2017" s="79">
        <f t="shared" si="466"/>
        <v>65</v>
      </c>
      <c r="F2017" s="79">
        <v>5</v>
      </c>
      <c r="G2017" s="79">
        <f t="shared" si="467"/>
        <v>30</v>
      </c>
      <c r="H2017" s="79">
        <f t="shared" si="468"/>
        <v>27</v>
      </c>
      <c r="I2017" s="80">
        <v>1364.22</v>
      </c>
      <c r="J2017" s="80">
        <f>'Fator aplicado no salr'!$I$33*I2017</f>
        <v>1206.0032309499734</v>
      </c>
      <c r="K2017" s="79">
        <f t="shared" si="469"/>
        <v>27</v>
      </c>
      <c r="L2017" s="92">
        <f t="shared" si="470"/>
        <v>0.20736795167665964</v>
      </c>
      <c r="M2017" s="79">
        <f t="shared" si="471"/>
        <v>70</v>
      </c>
      <c r="N2017" s="79">
        <f>VLOOKUP(D2017,'IBGE 2014'!$A$9:$I$120,3,0)/VLOOKUP(C2017,'IBGE 2014'!$A$9:$I$120,3,0)</f>
        <v>0.764061720155367</v>
      </c>
      <c r="O2017" s="79">
        <f>VLOOKUP(D2017,'IBGE 2014'!$A$9:$I$120,6,0)</f>
        <v>9.1340168195096396</v>
      </c>
      <c r="P2017" s="80">
        <f t="shared" si="472"/>
        <v>22689.436508352304</v>
      </c>
      <c r="Q2017" s="80">
        <f t="shared" si="473"/>
        <v>102950.86230000001</v>
      </c>
      <c r="R2017" s="80">
        <f t="shared" si="474"/>
        <v>-80261.425791647707</v>
      </c>
      <c r="S2017" s="80">
        <f t="shared" si="475"/>
        <v>26</v>
      </c>
      <c r="T2017" s="80">
        <f t="shared" si="476"/>
        <v>0.21981002877725925</v>
      </c>
      <c r="U2017" s="80">
        <f>VLOOKUP(D2017,'IBGE 2014'!$A$9:$I$120,3,0)/VLOOKUP(C2017+1,'IBGE 2014'!$A$9:$I$120,3,0)</f>
        <v>0.76654613465184984</v>
      </c>
      <c r="V2017" s="80">
        <f t="shared" si="477"/>
        <v>24129.006018429416</v>
      </c>
      <c r="W2017" s="80">
        <f t="shared" si="478"/>
        <v>99137.867400000003</v>
      </c>
      <c r="X2017" s="80">
        <f t="shared" si="479"/>
        <v>-75008.86138157059</v>
      </c>
      <c r="Y2017" s="120"/>
    </row>
    <row r="2018" spans="1:25" ht="17.25" customHeight="1">
      <c r="A2018" s="77">
        <v>2006</v>
      </c>
      <c r="B2018" s="79">
        <v>1</v>
      </c>
      <c r="C2018" s="78">
        <v>47</v>
      </c>
      <c r="D2018" s="78">
        <f t="shared" si="465"/>
        <v>70</v>
      </c>
      <c r="E2018" s="79">
        <f t="shared" si="466"/>
        <v>65</v>
      </c>
      <c r="F2018" s="79">
        <v>4</v>
      </c>
      <c r="G2018" s="79">
        <f t="shared" si="467"/>
        <v>31</v>
      </c>
      <c r="H2018" s="79">
        <f t="shared" si="468"/>
        <v>23</v>
      </c>
      <c r="I2018" s="80">
        <v>1049.4000000000001</v>
      </c>
      <c r="J2018" s="80">
        <f>'Fator aplicado no salr'!$I$33*I2018</f>
        <v>927.69479303844116</v>
      </c>
      <c r="K2018" s="79">
        <f t="shared" si="469"/>
        <v>23</v>
      </c>
      <c r="L2018" s="92">
        <f t="shared" si="470"/>
        <v>0.26179726123417624</v>
      </c>
      <c r="M2018" s="79">
        <f t="shared" si="471"/>
        <v>70</v>
      </c>
      <c r="N2018" s="79">
        <f>VLOOKUP(D2018,'IBGE 2014'!$A$9:$I$120,3,0)/VLOOKUP(C2018,'IBGE 2014'!$A$9:$I$120,3,0)</f>
        <v>0.77529075218081067</v>
      </c>
      <c r="O2018" s="79">
        <f>VLOOKUP(D2018,'IBGE 2014'!$A$9:$I$120,6,0)</f>
        <v>9.1340168195096396</v>
      </c>
      <c r="P2018" s="80">
        <f t="shared" si="472"/>
        <v>22358.361866191281</v>
      </c>
      <c r="Q2018" s="80">
        <f t="shared" si="473"/>
        <v>67460.679000000004</v>
      </c>
      <c r="R2018" s="80">
        <f t="shared" si="474"/>
        <v>-45102.317133808727</v>
      </c>
      <c r="S2018" s="80">
        <f t="shared" si="475"/>
        <v>22</v>
      </c>
      <c r="T2018" s="80">
        <f t="shared" si="476"/>
        <v>0.27750509690822689</v>
      </c>
      <c r="U2018" s="80">
        <f>VLOOKUP(D2018,'IBGE 2014'!$A$9:$I$120,3,0)/VLOOKUP(C2018+1,'IBGE 2014'!$A$9:$I$120,3,0)</f>
        <v>0.77870096266895816</v>
      </c>
      <c r="V2018" s="80">
        <f t="shared" si="477"/>
        <v>23804.110305103044</v>
      </c>
      <c r="W2018" s="80">
        <f t="shared" si="478"/>
        <v>64527.606000000007</v>
      </c>
      <c r="X2018" s="80">
        <f t="shared" si="479"/>
        <v>-40723.495694896963</v>
      </c>
      <c r="Y2018" s="120"/>
    </row>
    <row r="2019" spans="1:25" ht="17.25" customHeight="1">
      <c r="A2019" s="77">
        <v>2007</v>
      </c>
      <c r="B2019" s="79">
        <v>2</v>
      </c>
      <c r="C2019" s="78">
        <v>40</v>
      </c>
      <c r="D2019" s="78">
        <f t="shared" si="465"/>
        <v>60</v>
      </c>
      <c r="E2019" s="79">
        <f t="shared" si="466"/>
        <v>60</v>
      </c>
      <c r="F2019" s="79">
        <v>9</v>
      </c>
      <c r="G2019" s="79">
        <f t="shared" si="467"/>
        <v>21</v>
      </c>
      <c r="H2019" s="79">
        <f t="shared" si="468"/>
        <v>20</v>
      </c>
      <c r="I2019" s="80">
        <v>3626.13</v>
      </c>
      <c r="J2019" s="80">
        <f>'Fator aplicado no salr'!$I$33*I2019</f>
        <v>3205.5859728230248</v>
      </c>
      <c r="K2019" s="79">
        <f t="shared" si="469"/>
        <v>20</v>
      </c>
      <c r="L2019" s="92">
        <f t="shared" si="470"/>
        <v>0.31180472688608379</v>
      </c>
      <c r="M2019" s="79">
        <f t="shared" si="471"/>
        <v>60</v>
      </c>
      <c r="N2019" s="79">
        <f>VLOOKUP(D2019,'IBGE 2014'!$A$9:$I$120,3,0)/VLOOKUP(C2019,'IBGE 2014'!$A$9:$I$120,3,0)</f>
        <v>0.89162310837551761</v>
      </c>
      <c r="O2019" s="79">
        <f>VLOOKUP(D2019,'IBGE 2014'!$A$9:$I$120,6,0)</f>
        <v>11.482229001501651</v>
      </c>
      <c r="P2019" s="80">
        <f t="shared" si="472"/>
        <v>133027.36720084379</v>
      </c>
      <c r="Q2019" s="80">
        <f t="shared" si="473"/>
        <v>202700.66700000002</v>
      </c>
      <c r="R2019" s="80">
        <f t="shared" si="474"/>
        <v>-69673.29979915623</v>
      </c>
      <c r="S2019" s="80">
        <f t="shared" si="475"/>
        <v>19</v>
      </c>
      <c r="T2019" s="80">
        <f t="shared" si="476"/>
        <v>0.33051301049924886</v>
      </c>
      <c r="U2019" s="80">
        <f>VLOOKUP(D2019,'IBGE 2014'!$A$9:$I$120,3,0)/VLOOKUP(C2019+1,'IBGE 2014'!$A$9:$I$120,3,0)</f>
        <v>0.8939954596892854</v>
      </c>
      <c r="V2019" s="80">
        <f t="shared" si="477"/>
        <v>141384.19343927538</v>
      </c>
      <c r="W2019" s="80">
        <f t="shared" si="478"/>
        <v>192565.63365000003</v>
      </c>
      <c r="X2019" s="80">
        <f t="shared" si="479"/>
        <v>-51181.440210724657</v>
      </c>
      <c r="Y2019" s="120"/>
    </row>
    <row r="2020" spans="1:25" ht="17.25" customHeight="1">
      <c r="A2020" s="77">
        <v>2008</v>
      </c>
      <c r="B2020" s="79">
        <v>2</v>
      </c>
      <c r="C2020" s="78">
        <v>29</v>
      </c>
      <c r="D2020" s="78">
        <f t="shared" si="465"/>
        <v>55</v>
      </c>
      <c r="E2020" s="79">
        <f t="shared" si="466"/>
        <v>60</v>
      </c>
      <c r="F2020" s="79">
        <v>8</v>
      </c>
      <c r="G2020" s="79">
        <f t="shared" si="467"/>
        <v>22</v>
      </c>
      <c r="H2020" s="79">
        <f t="shared" si="468"/>
        <v>26</v>
      </c>
      <c r="I2020" s="80">
        <v>3003</v>
      </c>
      <c r="J2020" s="80">
        <f>'Fator aplicado no salr'!$I$33*I2020</f>
        <v>2654.724093286105</v>
      </c>
      <c r="K2020" s="79">
        <f t="shared" si="469"/>
        <v>26</v>
      </c>
      <c r="L2020" s="92">
        <f t="shared" si="470"/>
        <v>0.21981002877725925</v>
      </c>
      <c r="M2020" s="79">
        <f t="shared" si="471"/>
        <v>55</v>
      </c>
      <c r="N2020" s="79">
        <f>VLOOKUP(D2020,'IBGE 2014'!$A$9:$I$120,3,0)/VLOOKUP(C2020,'IBGE 2014'!$A$9:$I$120,3,0)</f>
        <v>0.91245156417800033</v>
      </c>
      <c r="O2020" s="79">
        <f>VLOOKUP(D2020,'IBGE 2014'!$A$9:$I$120,6,0)</f>
        <v>12.461864196915771</v>
      </c>
      <c r="P2020" s="80">
        <f t="shared" si="472"/>
        <v>86258.734234084972</v>
      </c>
      <c r="Q2020" s="80">
        <f t="shared" si="473"/>
        <v>218228.01</v>
      </c>
      <c r="R2020" s="80">
        <f t="shared" si="474"/>
        <v>-131969.27576591505</v>
      </c>
      <c r="S2020" s="80">
        <f t="shared" si="475"/>
        <v>25</v>
      </c>
      <c r="T2020" s="80">
        <f t="shared" si="476"/>
        <v>0.23299863050389483</v>
      </c>
      <c r="U2020" s="80">
        <f>VLOOKUP(D2020,'IBGE 2014'!$A$9:$I$120,3,0)/VLOOKUP(C2020+1,'IBGE 2014'!$A$9:$I$120,3,0)</f>
        <v>0.91401886020790168</v>
      </c>
      <c r="V2020" s="80">
        <f t="shared" si="477"/>
        <v>91591.312706838944</v>
      </c>
      <c r="W2020" s="80">
        <f t="shared" si="478"/>
        <v>209834.625</v>
      </c>
      <c r="X2020" s="80">
        <f t="shared" si="479"/>
        <v>-118243.31229316106</v>
      </c>
      <c r="Y2020" s="120"/>
    </row>
    <row r="2021" spans="1:25" ht="17.25" customHeight="1">
      <c r="A2021" s="77">
        <v>2009</v>
      </c>
      <c r="B2021" s="79">
        <v>1</v>
      </c>
      <c r="C2021" s="78">
        <v>52</v>
      </c>
      <c r="D2021" s="78">
        <f t="shared" si="465"/>
        <v>70</v>
      </c>
      <c r="E2021" s="79">
        <f t="shared" si="466"/>
        <v>65</v>
      </c>
      <c r="F2021" s="79">
        <v>8</v>
      </c>
      <c r="G2021" s="79">
        <f t="shared" si="467"/>
        <v>27</v>
      </c>
      <c r="H2021" s="79">
        <f t="shared" si="468"/>
        <v>18</v>
      </c>
      <c r="I2021" s="80">
        <v>4283</v>
      </c>
      <c r="J2021" s="80">
        <f>'Fator aplicado no salr'!$I$33*I2021</f>
        <v>3786.2748223591034</v>
      </c>
      <c r="K2021" s="79">
        <f t="shared" si="469"/>
        <v>18</v>
      </c>
      <c r="L2021" s="92">
        <f t="shared" si="470"/>
        <v>0.35034379112920383</v>
      </c>
      <c r="M2021" s="79">
        <f t="shared" si="471"/>
        <v>70</v>
      </c>
      <c r="N2021" s="79">
        <f>VLOOKUP(D2021,'IBGE 2014'!$A$9:$I$120,3,0)/VLOOKUP(C2021,'IBGE 2014'!$A$9:$I$120,3,0)</f>
        <v>0.7953795781575006</v>
      </c>
      <c r="O2021" s="79">
        <f>VLOOKUP(D2021,'IBGE 2014'!$A$9:$I$120,6,0)</f>
        <v>9.1340168195096396</v>
      </c>
      <c r="P2021" s="80">
        <f t="shared" si="472"/>
        <v>125281.27196851556</v>
      </c>
      <c r="Q2021" s="80">
        <f t="shared" si="473"/>
        <v>215477.73</v>
      </c>
      <c r="R2021" s="80">
        <f t="shared" si="474"/>
        <v>-90196.45803148445</v>
      </c>
      <c r="S2021" s="80">
        <f t="shared" si="475"/>
        <v>17</v>
      </c>
      <c r="T2021" s="80">
        <f t="shared" si="476"/>
        <v>0.37136441859695613</v>
      </c>
      <c r="U2021" s="80">
        <f>VLOOKUP(D2021,'IBGE 2014'!$A$9:$I$120,3,0)/VLOOKUP(C2021+1,'IBGE 2014'!$A$9:$I$120,3,0)</f>
        <v>0.80044023808591946</v>
      </c>
      <c r="V2021" s="80">
        <f t="shared" si="477"/>
        <v>133643.08608243862</v>
      </c>
      <c r="W2021" s="80">
        <f t="shared" si="478"/>
        <v>203506.745</v>
      </c>
      <c r="X2021" s="80">
        <f t="shared" si="479"/>
        <v>-69863.658917561377</v>
      </c>
      <c r="Y2021" s="120"/>
    </row>
    <row r="2022" spans="1:25">
      <c r="A2022" s="77">
        <v>2010</v>
      </c>
      <c r="B2022" s="79">
        <v>2</v>
      </c>
      <c r="C2022" s="78">
        <v>49</v>
      </c>
      <c r="D2022" s="78">
        <f t="shared" si="465"/>
        <v>70</v>
      </c>
      <c r="E2022" s="79">
        <f t="shared" si="466"/>
        <v>60</v>
      </c>
      <c r="F2022" s="79">
        <v>8</v>
      </c>
      <c r="G2022" s="79">
        <f t="shared" si="467"/>
        <v>22</v>
      </c>
      <c r="H2022" s="79">
        <f t="shared" si="468"/>
        <v>21</v>
      </c>
      <c r="I2022" s="80">
        <v>4146.5</v>
      </c>
      <c r="J2022" s="80">
        <f>'Fator aplicado no salr'!$I$33*I2022</f>
        <v>3665.6055453915528</v>
      </c>
      <c r="K2022" s="79">
        <f t="shared" si="469"/>
        <v>21</v>
      </c>
      <c r="L2022" s="92">
        <f t="shared" si="470"/>
        <v>0.29415540272272056</v>
      </c>
      <c r="M2022" s="79">
        <f t="shared" si="471"/>
        <v>70</v>
      </c>
      <c r="N2022" s="79">
        <f>VLOOKUP(D2022,'IBGE 2014'!$A$9:$I$120,3,0)/VLOOKUP(C2022,'IBGE 2014'!$A$9:$I$120,3,0)</f>
        <v>0.78239117386008128</v>
      </c>
      <c r="O2022" s="79">
        <f>VLOOKUP(D2022,'IBGE 2014'!$A$9:$I$120,6,0)</f>
        <v>9.1340168195096396</v>
      </c>
      <c r="P2022" s="80">
        <f t="shared" si="472"/>
        <v>100173.22600375107</v>
      </c>
      <c r="Q2022" s="80">
        <f t="shared" si="473"/>
        <v>243378.81749999998</v>
      </c>
      <c r="R2022" s="80">
        <f t="shared" si="474"/>
        <v>-143205.5914962489</v>
      </c>
      <c r="S2022" s="80">
        <f t="shared" si="475"/>
        <v>20</v>
      </c>
      <c r="T2022" s="80">
        <f t="shared" si="476"/>
        <v>0.31180472688608379</v>
      </c>
      <c r="U2022" s="80">
        <f>VLOOKUP(D2022,'IBGE 2014'!$A$9:$I$120,3,0)/VLOOKUP(C2022+1,'IBGE 2014'!$A$9:$I$120,3,0)</f>
        <v>0.78638304548291271</v>
      </c>
      <c r="V2022" s="80">
        <f t="shared" si="477"/>
        <v>106725.38357142999</v>
      </c>
      <c r="W2022" s="80">
        <f t="shared" si="478"/>
        <v>231789.34999999998</v>
      </c>
      <c r="X2022" s="80">
        <f t="shared" si="479"/>
        <v>-125063.96642856998</v>
      </c>
      <c r="Y2022" s="120"/>
    </row>
    <row r="2023" spans="1:25" s="84" customFormat="1">
      <c r="A2023" s="77">
        <v>2011</v>
      </c>
      <c r="B2023" s="79">
        <v>1</v>
      </c>
      <c r="C2023" s="78">
        <v>71</v>
      </c>
      <c r="D2023" s="78">
        <f t="shared" si="465"/>
        <v>71</v>
      </c>
      <c r="E2023" s="79">
        <f t="shared" si="466"/>
        <v>65</v>
      </c>
      <c r="F2023" s="79">
        <v>40</v>
      </c>
      <c r="G2023" s="79">
        <f t="shared" si="467"/>
        <v>1</v>
      </c>
      <c r="H2023" s="79">
        <f t="shared" si="468"/>
        <v>0</v>
      </c>
      <c r="I2023" s="80">
        <v>3869.7799999999997</v>
      </c>
      <c r="J2023" s="80">
        <f>'Fator aplicado no salr'!$I$33*I2023</f>
        <v>3420.978422150084</v>
      </c>
      <c r="K2023" s="79">
        <f t="shared" si="469"/>
        <v>0</v>
      </c>
      <c r="L2023" s="92">
        <f t="shared" si="470"/>
        <v>1</v>
      </c>
      <c r="M2023" s="79">
        <f t="shared" si="471"/>
        <v>71</v>
      </c>
      <c r="N2023" s="79">
        <f>VLOOKUP(D2023,'IBGE 2014'!$A$9:$I$120,3,0)/VLOOKUP(C2023,'IBGE 2014'!$A$9:$I$120,3,0)</f>
        <v>1</v>
      </c>
      <c r="O2023" s="79">
        <f>VLOOKUP(D2023,'IBGE 2014'!$A$9:$I$120,6,0)</f>
        <v>8.8811186224539416</v>
      </c>
      <c r="P2023" s="80">
        <f t="shared" si="472"/>
        <v>394967.49723561277</v>
      </c>
      <c r="Q2023" s="80">
        <f t="shared" si="473"/>
        <v>0</v>
      </c>
      <c r="R2023" s="80">
        <f t="shared" si="474"/>
        <v>394967.49723561277</v>
      </c>
      <c r="S2023" s="80">
        <f t="shared" si="475"/>
        <v>0</v>
      </c>
      <c r="T2023" s="80">
        <f t="shared" si="476"/>
        <v>1</v>
      </c>
      <c r="U2023" s="80">
        <f>VLOOKUP(D2023,'IBGE 2014'!$A$9:$I$120,3,0)/VLOOKUP(C2023+1,'IBGE 2014'!$A$9:$I$120,3,0)</f>
        <v>1.027733852135184</v>
      </c>
      <c r="V2023" s="80">
        <f t="shared" si="477"/>
        <v>405921.46740214893</v>
      </c>
      <c r="W2023" s="80">
        <f t="shared" si="478"/>
        <v>0</v>
      </c>
      <c r="X2023" s="80">
        <f t="shared" si="479"/>
        <v>405921.46740214893</v>
      </c>
      <c r="Y2023" s="120"/>
    </row>
    <row r="2024" spans="1:25" s="84" customFormat="1">
      <c r="A2024" s="77">
        <v>2012</v>
      </c>
      <c r="B2024" s="79">
        <v>2</v>
      </c>
      <c r="C2024" s="78">
        <v>76</v>
      </c>
      <c r="D2024" s="78">
        <f t="shared" si="465"/>
        <v>76</v>
      </c>
      <c r="E2024" s="79">
        <f t="shared" si="466"/>
        <v>60</v>
      </c>
      <c r="F2024" s="79">
        <v>52</v>
      </c>
      <c r="G2024" s="79">
        <f t="shared" si="467"/>
        <v>1</v>
      </c>
      <c r="H2024" s="79">
        <f t="shared" si="468"/>
        <v>0</v>
      </c>
      <c r="I2024" s="80">
        <v>5751.75</v>
      </c>
      <c r="J2024" s="80">
        <f>'Fator aplicado no salr'!$I$33*I2024</f>
        <v>5084.6850827700146</v>
      </c>
      <c r="K2024" s="79">
        <f t="shared" si="469"/>
        <v>0</v>
      </c>
      <c r="L2024" s="92">
        <f t="shared" si="470"/>
        <v>1</v>
      </c>
      <c r="M2024" s="79">
        <f t="shared" si="471"/>
        <v>76</v>
      </c>
      <c r="N2024" s="79">
        <f>VLOOKUP(D2024,'IBGE 2014'!$A$9:$I$120,3,0)/VLOOKUP(C2024,'IBGE 2014'!$A$9:$I$120,3,0)</f>
        <v>1</v>
      </c>
      <c r="O2024" s="79">
        <f>VLOOKUP(D2024,'IBGE 2014'!$A$9:$I$120,6,0)</f>
        <v>7.6088824512136037</v>
      </c>
      <c r="P2024" s="80">
        <f t="shared" si="472"/>
        <v>502954.02425107261</v>
      </c>
      <c r="Q2024" s="80">
        <f t="shared" si="473"/>
        <v>0</v>
      </c>
      <c r="R2024" s="80">
        <f t="shared" si="474"/>
        <v>502954.02425107261</v>
      </c>
      <c r="S2024" s="80">
        <f t="shared" si="475"/>
        <v>0</v>
      </c>
      <c r="T2024" s="80">
        <f t="shared" si="476"/>
        <v>1</v>
      </c>
      <c r="U2024" s="80">
        <f>VLOOKUP(D2024,'IBGE 2014'!$A$9:$I$120,3,0)/VLOOKUP(C2024+1,'IBGE 2014'!$A$9:$I$120,3,0)</f>
        <v>1.0433468149788996</v>
      </c>
      <c r="V2024" s="80">
        <f t="shared" si="477"/>
        <v>524755.47928317683</v>
      </c>
      <c r="W2024" s="80">
        <f t="shared" si="478"/>
        <v>0</v>
      </c>
      <c r="X2024" s="80">
        <f t="shared" si="479"/>
        <v>524755.47928317683</v>
      </c>
      <c r="Y2024" s="120"/>
    </row>
    <row r="2025" spans="1:25" s="84" customFormat="1">
      <c r="A2025" s="77">
        <v>2013</v>
      </c>
      <c r="B2025" s="79">
        <v>2</v>
      </c>
      <c r="C2025" s="78">
        <v>48</v>
      </c>
      <c r="D2025" s="78">
        <f t="shared" si="465"/>
        <v>60</v>
      </c>
      <c r="E2025" s="79">
        <f t="shared" si="466"/>
        <v>60</v>
      </c>
      <c r="F2025" s="79">
        <v>8</v>
      </c>
      <c r="G2025" s="79">
        <f t="shared" si="467"/>
        <v>22</v>
      </c>
      <c r="H2025" s="79">
        <f t="shared" si="468"/>
        <v>12</v>
      </c>
      <c r="I2025" s="80">
        <v>4313.83</v>
      </c>
      <c r="J2025" s="80">
        <f>'Fator aplicado no salr'!$I$33*I2025</f>
        <v>3813.529282497635</v>
      </c>
      <c r="K2025" s="79">
        <f t="shared" si="469"/>
        <v>12</v>
      </c>
      <c r="L2025" s="92">
        <f t="shared" si="470"/>
        <v>0.49696936357700011</v>
      </c>
      <c r="M2025" s="79">
        <f t="shared" si="471"/>
        <v>60</v>
      </c>
      <c r="N2025" s="79">
        <f>VLOOKUP(D2025,'IBGE 2014'!$A$9:$I$120,3,0)/VLOOKUP(C2025,'IBGE 2014'!$A$9:$I$120,3,0)</f>
        <v>0.91646859270948466</v>
      </c>
      <c r="O2025" s="79">
        <f>VLOOKUP(D2025,'IBGE 2014'!$A$9:$I$120,6,0)</f>
        <v>11.482229001501651</v>
      </c>
      <c r="P2025" s="80">
        <f t="shared" si="472"/>
        <v>259264.97186491938</v>
      </c>
      <c r="Q2025" s="80">
        <f t="shared" si="473"/>
        <v>144685.85819999999</v>
      </c>
      <c r="R2025" s="80">
        <f t="shared" si="474"/>
        <v>114579.11366491939</v>
      </c>
      <c r="S2025" s="80">
        <f t="shared" si="475"/>
        <v>11</v>
      </c>
      <c r="T2025" s="80">
        <f t="shared" si="476"/>
        <v>0.52678752539162021</v>
      </c>
      <c r="U2025" s="80">
        <f>VLOOKUP(D2025,'IBGE 2014'!$A$9:$I$120,3,0)/VLOOKUP(C2025+1,'IBGE 2014'!$A$9:$I$120,3,0)</f>
        <v>0.92081167538083242</v>
      </c>
      <c r="V2025" s="80">
        <f t="shared" si="477"/>
        <v>276123.22769182874</v>
      </c>
      <c r="W2025" s="80">
        <f t="shared" si="478"/>
        <v>132628.70335</v>
      </c>
      <c r="X2025" s="80">
        <f t="shared" si="479"/>
        <v>143494.52434182874</v>
      </c>
      <c r="Y2025" s="120"/>
    </row>
    <row r="2026" spans="1:25" s="84" customFormat="1">
      <c r="A2026" s="77">
        <v>2014</v>
      </c>
      <c r="B2026" s="79">
        <v>2</v>
      </c>
      <c r="C2026" s="78">
        <v>33</v>
      </c>
      <c r="D2026" s="78">
        <f t="shared" si="465"/>
        <v>55</v>
      </c>
      <c r="E2026" s="79">
        <f t="shared" si="466"/>
        <v>60</v>
      </c>
      <c r="F2026" s="79">
        <v>11</v>
      </c>
      <c r="G2026" s="79">
        <f t="shared" si="467"/>
        <v>19</v>
      </c>
      <c r="H2026" s="79">
        <f t="shared" si="468"/>
        <v>22</v>
      </c>
      <c r="I2026" s="80">
        <v>3003</v>
      </c>
      <c r="J2026" s="80">
        <f>'Fator aplicado no salr'!$I$33*I2026</f>
        <v>2654.724093286105</v>
      </c>
      <c r="K2026" s="79">
        <f t="shared" si="469"/>
        <v>22</v>
      </c>
      <c r="L2026" s="92">
        <f t="shared" si="470"/>
        <v>0.27750509690822689</v>
      </c>
      <c r="M2026" s="79">
        <f t="shared" si="471"/>
        <v>55</v>
      </c>
      <c r="N2026" s="79">
        <f>VLOOKUP(D2026,'IBGE 2014'!$A$9:$I$120,3,0)/VLOOKUP(C2026,'IBGE 2014'!$A$9:$I$120,3,0)</f>
        <v>0.91903182217185342</v>
      </c>
      <c r="O2026" s="79">
        <f>VLOOKUP(D2026,'IBGE 2014'!$A$9:$I$120,6,0)</f>
        <v>12.461864196915771</v>
      </c>
      <c r="P2026" s="80">
        <f t="shared" si="472"/>
        <v>109685.00805101296</v>
      </c>
      <c r="Q2026" s="80">
        <f t="shared" si="473"/>
        <v>184654.47</v>
      </c>
      <c r="R2026" s="80">
        <f t="shared" si="474"/>
        <v>-74969.461948987038</v>
      </c>
      <c r="S2026" s="80">
        <f t="shared" si="475"/>
        <v>21</v>
      </c>
      <c r="T2026" s="80">
        <f t="shared" si="476"/>
        <v>0.29415540272272056</v>
      </c>
      <c r="U2026" s="80">
        <f>VLOOKUP(D2026,'IBGE 2014'!$A$9:$I$120,3,0)/VLOOKUP(C2026+1,'IBGE 2014'!$A$9:$I$120,3,0)</f>
        <v>0.92081148122978385</v>
      </c>
      <c r="V2026" s="80">
        <f t="shared" si="477"/>
        <v>116491.25202550805</v>
      </c>
      <c r="W2026" s="80">
        <f t="shared" si="478"/>
        <v>176261.08499999999</v>
      </c>
      <c r="X2026" s="80">
        <f t="shared" si="479"/>
        <v>-59769.832974491947</v>
      </c>
      <c r="Y2026" s="120"/>
    </row>
    <row r="2027" spans="1:25" s="84" customFormat="1">
      <c r="A2027" s="77">
        <v>2015</v>
      </c>
      <c r="B2027" s="79">
        <v>2</v>
      </c>
      <c r="C2027" s="78">
        <v>70</v>
      </c>
      <c r="D2027" s="78">
        <f t="shared" si="465"/>
        <v>70</v>
      </c>
      <c r="E2027" s="79">
        <f t="shared" si="466"/>
        <v>60</v>
      </c>
      <c r="F2027" s="79">
        <v>53</v>
      </c>
      <c r="G2027" s="79">
        <f t="shared" si="467"/>
        <v>1</v>
      </c>
      <c r="H2027" s="79">
        <f t="shared" si="468"/>
        <v>0</v>
      </c>
      <c r="I2027" s="80">
        <v>4095</v>
      </c>
      <c r="J2027" s="80">
        <f>'Fator aplicado no salr'!$I$33*I2027</f>
        <v>3620.0783090265068</v>
      </c>
      <c r="K2027" s="79">
        <f t="shared" si="469"/>
        <v>0</v>
      </c>
      <c r="L2027" s="92">
        <f t="shared" si="470"/>
        <v>1</v>
      </c>
      <c r="M2027" s="79">
        <f t="shared" si="471"/>
        <v>70</v>
      </c>
      <c r="N2027" s="79">
        <f>VLOOKUP(D2027,'IBGE 2014'!$A$9:$I$120,3,0)/VLOOKUP(C2027,'IBGE 2014'!$A$9:$I$120,3,0)</f>
        <v>1</v>
      </c>
      <c r="O2027" s="79">
        <f>VLOOKUP(D2027,'IBGE 2014'!$A$9:$I$120,6,0)</f>
        <v>9.1340168195096396</v>
      </c>
      <c r="P2027" s="80">
        <f t="shared" si="472"/>
        <v>429856.13011367165</v>
      </c>
      <c r="Q2027" s="80">
        <f t="shared" si="473"/>
        <v>0</v>
      </c>
      <c r="R2027" s="80">
        <f t="shared" si="474"/>
        <v>429856.13011367165</v>
      </c>
      <c r="S2027" s="80">
        <f t="shared" si="475"/>
        <v>0</v>
      </c>
      <c r="T2027" s="80">
        <f t="shared" si="476"/>
        <v>1</v>
      </c>
      <c r="U2027" s="80">
        <f>VLOOKUP(D2027,'IBGE 2014'!$A$9:$I$120,3,0)/VLOOKUP(C2027+1,'IBGE 2014'!$A$9:$I$120,3,0)</f>
        <v>1.0254241942129805</v>
      </c>
      <c r="V2027" s="80">
        <f t="shared" si="477"/>
        <v>440784.87584932183</v>
      </c>
      <c r="W2027" s="80">
        <f t="shared" si="478"/>
        <v>0</v>
      </c>
      <c r="X2027" s="80">
        <f t="shared" si="479"/>
        <v>440784.87584932183</v>
      </c>
      <c r="Y2027" s="120"/>
    </row>
    <row r="2028" spans="1:25" s="84" customFormat="1">
      <c r="A2028" s="77">
        <v>2016</v>
      </c>
      <c r="B2028" s="79">
        <v>2</v>
      </c>
      <c r="C2028" s="78">
        <v>56</v>
      </c>
      <c r="D2028" s="78">
        <f t="shared" si="465"/>
        <v>57</v>
      </c>
      <c r="E2028" s="79">
        <f t="shared" si="466"/>
        <v>60</v>
      </c>
      <c r="F2028" s="79">
        <v>38</v>
      </c>
      <c r="G2028" s="79">
        <f t="shared" si="467"/>
        <v>1</v>
      </c>
      <c r="H2028" s="79">
        <f t="shared" si="468"/>
        <v>1</v>
      </c>
      <c r="I2028" s="80">
        <v>3685.5</v>
      </c>
      <c r="J2028" s="80">
        <f>'Fator aplicado no salr'!$I$33*I2028</f>
        <v>3258.070478123856</v>
      </c>
      <c r="K2028" s="79">
        <f t="shared" si="469"/>
        <v>1</v>
      </c>
      <c r="L2028" s="92">
        <f t="shared" si="470"/>
        <v>0.94339622641509424</v>
      </c>
      <c r="M2028" s="79">
        <f t="shared" si="471"/>
        <v>57</v>
      </c>
      <c r="N2028" s="79">
        <f>VLOOKUP(D2028,'IBGE 2014'!$A$9:$I$120,3,0)/VLOOKUP(C2028,'IBGE 2014'!$A$9:$I$120,3,0)</f>
        <v>0.99157771327947575</v>
      </c>
      <c r="O2028" s="79">
        <f>VLOOKUP(D2028,'IBGE 2014'!$A$9:$I$120,6,0)</f>
        <v>12.086645895133593</v>
      </c>
      <c r="P2028" s="80">
        <f t="shared" si="472"/>
        <v>478884.20986506407</v>
      </c>
      <c r="Q2028" s="80">
        <f t="shared" si="473"/>
        <v>10300.9725</v>
      </c>
      <c r="R2028" s="80">
        <f t="shared" si="474"/>
        <v>468583.23736506409</v>
      </c>
      <c r="S2028" s="80">
        <f t="shared" si="475"/>
        <v>0</v>
      </c>
      <c r="T2028" s="80">
        <f t="shared" si="476"/>
        <v>1</v>
      </c>
      <c r="U2028" s="80">
        <f>VLOOKUP(D2028,'IBGE 2014'!$A$9:$I$120,3,0)/VLOOKUP(C2028+1,'IBGE 2014'!$A$9:$I$120,3,0)</f>
        <v>1</v>
      </c>
      <c r="V2028" s="80">
        <f t="shared" si="477"/>
        <v>511928.87421613146</v>
      </c>
      <c r="W2028" s="80">
        <f t="shared" si="478"/>
        <v>0</v>
      </c>
      <c r="X2028" s="80">
        <f t="shared" si="479"/>
        <v>511928.87421613146</v>
      </c>
      <c r="Y2028" s="120"/>
    </row>
    <row r="2029" spans="1:25" s="84" customFormat="1">
      <c r="A2029" s="77">
        <v>2017</v>
      </c>
      <c r="B2029" s="79">
        <v>2</v>
      </c>
      <c r="C2029" s="78">
        <v>36</v>
      </c>
      <c r="D2029" s="78">
        <f t="shared" si="465"/>
        <v>58</v>
      </c>
      <c r="E2029" s="79">
        <f t="shared" si="466"/>
        <v>60</v>
      </c>
      <c r="F2029" s="79">
        <v>8</v>
      </c>
      <c r="G2029" s="79">
        <f t="shared" si="467"/>
        <v>22</v>
      </c>
      <c r="H2029" s="79">
        <f t="shared" si="468"/>
        <v>22</v>
      </c>
      <c r="I2029" s="80">
        <v>4146.5</v>
      </c>
      <c r="J2029" s="80">
        <f>'Fator aplicado no salr'!$I$33*I2029</f>
        <v>3665.6055453915528</v>
      </c>
      <c r="K2029" s="79">
        <f t="shared" si="469"/>
        <v>22</v>
      </c>
      <c r="L2029" s="92">
        <f t="shared" si="470"/>
        <v>0.27750509690822689</v>
      </c>
      <c r="M2029" s="79">
        <f t="shared" si="471"/>
        <v>58</v>
      </c>
      <c r="N2029" s="79">
        <f>VLOOKUP(D2029,'IBGE 2014'!$A$9:$I$120,3,0)/VLOOKUP(C2029,'IBGE 2014'!$A$9:$I$120,3,0)</f>
        <v>0.90136822037064734</v>
      </c>
      <c r="O2029" s="79">
        <f>VLOOKUP(D2029,'IBGE 2014'!$A$9:$I$120,6,0)</f>
        <v>11.890960856490537</v>
      </c>
      <c r="P2029" s="80">
        <f t="shared" si="472"/>
        <v>141735.69475164084</v>
      </c>
      <c r="Q2029" s="80">
        <f t="shared" si="473"/>
        <v>254968.28499999997</v>
      </c>
      <c r="R2029" s="80">
        <f t="shared" si="474"/>
        <v>-113232.59024835913</v>
      </c>
      <c r="S2029" s="80">
        <f t="shared" si="475"/>
        <v>21</v>
      </c>
      <c r="T2029" s="80">
        <f t="shared" si="476"/>
        <v>0.29415540272272056</v>
      </c>
      <c r="U2029" s="80">
        <f>VLOOKUP(D2029,'IBGE 2014'!$A$9:$I$120,3,0)/VLOOKUP(C2029+1,'IBGE 2014'!$A$9:$I$120,3,0)</f>
        <v>0.90331079469934605</v>
      </c>
      <c r="V2029" s="80">
        <f t="shared" si="477"/>
        <v>150563.62425487416</v>
      </c>
      <c r="W2029" s="80">
        <f t="shared" si="478"/>
        <v>243378.81749999998</v>
      </c>
      <c r="X2029" s="80">
        <f t="shared" si="479"/>
        <v>-92815.193245125818</v>
      </c>
      <c r="Y2029" s="120"/>
    </row>
    <row r="2030" spans="1:25" s="84" customFormat="1">
      <c r="A2030" s="77">
        <v>2018</v>
      </c>
      <c r="B2030" s="79">
        <v>1</v>
      </c>
      <c r="C2030" s="78">
        <v>69</v>
      </c>
      <c r="D2030" s="78">
        <f t="shared" si="465"/>
        <v>69</v>
      </c>
      <c r="E2030" s="79">
        <f t="shared" si="466"/>
        <v>65</v>
      </c>
      <c r="F2030" s="79">
        <v>34</v>
      </c>
      <c r="G2030" s="79">
        <f t="shared" si="467"/>
        <v>1</v>
      </c>
      <c r="H2030" s="79">
        <f t="shared" si="468"/>
        <v>0</v>
      </c>
      <c r="I2030" s="80">
        <v>3549</v>
      </c>
      <c r="J2030" s="80">
        <f>'Fator aplicado no salr'!$I$33*I2030</f>
        <v>3137.4012011563059</v>
      </c>
      <c r="K2030" s="79">
        <f t="shared" si="469"/>
        <v>0</v>
      </c>
      <c r="L2030" s="92">
        <f t="shared" si="470"/>
        <v>1</v>
      </c>
      <c r="M2030" s="79">
        <f t="shared" si="471"/>
        <v>69</v>
      </c>
      <c r="N2030" s="79">
        <f>VLOOKUP(D2030,'IBGE 2014'!$A$9:$I$120,3,0)/VLOOKUP(C2030,'IBGE 2014'!$A$9:$I$120,3,0)</f>
        <v>1</v>
      </c>
      <c r="O2030" s="79">
        <f>VLOOKUP(D2030,'IBGE 2014'!$A$9:$I$120,6,0)</f>
        <v>9.3851093167233657</v>
      </c>
      <c r="P2030" s="80">
        <f t="shared" si="472"/>
        <v>382783.09216252464</v>
      </c>
      <c r="Q2030" s="80">
        <f t="shared" si="473"/>
        <v>0</v>
      </c>
      <c r="R2030" s="80">
        <f t="shared" si="474"/>
        <v>382783.09216252464</v>
      </c>
      <c r="S2030" s="80">
        <f t="shared" si="475"/>
        <v>0</v>
      </c>
      <c r="T2030" s="80">
        <f t="shared" si="476"/>
        <v>1</v>
      </c>
      <c r="U2030" s="80">
        <f>VLOOKUP(D2030,'IBGE 2014'!$A$9:$I$120,3,0)/VLOOKUP(C2030+1,'IBGE 2014'!$A$9:$I$120,3,0)</f>
        <v>1.0232877957982003</v>
      </c>
      <c r="V2030" s="80">
        <f t="shared" si="477"/>
        <v>391697.26664780919</v>
      </c>
      <c r="W2030" s="80">
        <f t="shared" si="478"/>
        <v>0</v>
      </c>
      <c r="X2030" s="80">
        <f t="shared" si="479"/>
        <v>391697.26664780919</v>
      </c>
      <c r="Y2030" s="120"/>
    </row>
    <row r="2031" spans="1:25" s="84" customFormat="1">
      <c r="A2031" s="77">
        <v>2019</v>
      </c>
      <c r="B2031" s="79">
        <v>2</v>
      </c>
      <c r="C2031" s="78">
        <v>46</v>
      </c>
      <c r="D2031" s="78">
        <f t="shared" si="465"/>
        <v>70</v>
      </c>
      <c r="E2031" s="79">
        <f t="shared" si="466"/>
        <v>60</v>
      </c>
      <c r="F2031" s="79">
        <v>4</v>
      </c>
      <c r="G2031" s="79">
        <f t="shared" si="467"/>
        <v>26</v>
      </c>
      <c r="H2031" s="79">
        <f t="shared" si="468"/>
        <v>24</v>
      </c>
      <c r="I2031" s="80">
        <v>4283</v>
      </c>
      <c r="J2031" s="80">
        <f>'Fator aplicado no salr'!$I$33*I2031</f>
        <v>3786.2748223591034</v>
      </c>
      <c r="K2031" s="79">
        <f t="shared" si="469"/>
        <v>24</v>
      </c>
      <c r="L2031" s="92">
        <f t="shared" si="470"/>
        <v>0.24697854833412852</v>
      </c>
      <c r="M2031" s="79">
        <f t="shared" si="471"/>
        <v>70</v>
      </c>
      <c r="N2031" s="79">
        <f>VLOOKUP(D2031,'IBGE 2014'!$A$9:$I$120,3,0)/VLOOKUP(C2031,'IBGE 2014'!$A$9:$I$120,3,0)</f>
        <v>0.77214104728714072</v>
      </c>
      <c r="O2031" s="79">
        <f>VLOOKUP(D2031,'IBGE 2014'!$A$9:$I$120,6,0)</f>
        <v>9.1340168195096396</v>
      </c>
      <c r="P2031" s="80">
        <f t="shared" si="472"/>
        <v>85737.964114921881</v>
      </c>
      <c r="Q2031" s="80">
        <f t="shared" si="473"/>
        <v>287303.64</v>
      </c>
      <c r="R2031" s="80">
        <f t="shared" si="474"/>
        <v>-201565.67588507815</v>
      </c>
      <c r="S2031" s="80">
        <f t="shared" si="475"/>
        <v>23</v>
      </c>
      <c r="T2031" s="80">
        <f t="shared" si="476"/>
        <v>0.26179726123417624</v>
      </c>
      <c r="U2031" s="80">
        <f>VLOOKUP(D2031,'IBGE 2014'!$A$9:$I$120,3,0)/VLOOKUP(C2031+1,'IBGE 2014'!$A$9:$I$120,3,0)</f>
        <v>0.77529075218081067</v>
      </c>
      <c r="V2031" s="80">
        <f t="shared" si="477"/>
        <v>91252.96728882911</v>
      </c>
      <c r="W2031" s="80">
        <f t="shared" si="478"/>
        <v>275332.65500000003</v>
      </c>
      <c r="X2031" s="80">
        <f t="shared" si="479"/>
        <v>-184079.68771117093</v>
      </c>
      <c r="Y2031" s="120"/>
    </row>
    <row r="2032" spans="1:25" s="84" customFormat="1">
      <c r="A2032" s="77">
        <v>2020</v>
      </c>
      <c r="B2032" s="79">
        <v>1</v>
      </c>
      <c r="C2032" s="78">
        <v>55</v>
      </c>
      <c r="D2032" s="78">
        <f t="shared" si="465"/>
        <v>60</v>
      </c>
      <c r="E2032" s="79">
        <f t="shared" si="466"/>
        <v>65</v>
      </c>
      <c r="F2032" s="79">
        <v>34</v>
      </c>
      <c r="G2032" s="79">
        <f t="shared" si="467"/>
        <v>1</v>
      </c>
      <c r="H2032" s="79">
        <f t="shared" si="468"/>
        <v>5</v>
      </c>
      <c r="I2032" s="80">
        <v>5317.0999999999995</v>
      </c>
      <c r="J2032" s="80">
        <f>'Fator aplicado no salr'!$I$33*I2032</f>
        <v>4700.4440480890935</v>
      </c>
      <c r="K2032" s="79">
        <f t="shared" si="469"/>
        <v>5</v>
      </c>
      <c r="L2032" s="92">
        <f t="shared" si="470"/>
        <v>0.74725817286605678</v>
      </c>
      <c r="M2032" s="79">
        <f t="shared" si="471"/>
        <v>60</v>
      </c>
      <c r="N2032" s="79">
        <f>VLOOKUP(D2032,'IBGE 2014'!$A$9:$I$120,3,0)/VLOOKUP(C2032,'IBGE 2014'!$A$9:$I$120,3,0)</f>
        <v>0.95546430055486298</v>
      </c>
      <c r="O2032" s="79">
        <f>VLOOKUP(D2032,'IBGE 2014'!$A$9:$I$120,6,0)</f>
        <v>11.482229001501651</v>
      </c>
      <c r="P2032" s="80">
        <f t="shared" si="472"/>
        <v>500949.07904830913</v>
      </c>
      <c r="Q2032" s="80">
        <f t="shared" si="473"/>
        <v>74306.472499999989</v>
      </c>
      <c r="R2032" s="80">
        <f t="shared" si="474"/>
        <v>426642.60654830915</v>
      </c>
      <c r="S2032" s="80">
        <f t="shared" si="475"/>
        <v>4</v>
      </c>
      <c r="T2032" s="80">
        <f t="shared" si="476"/>
        <v>0.79209366323802022</v>
      </c>
      <c r="U2032" s="80">
        <f>VLOOKUP(D2032,'IBGE 2014'!$A$9:$I$120,3,0)/VLOOKUP(C2032+1,'IBGE 2014'!$A$9:$I$120,3,0)</f>
        <v>0.96301096710891343</v>
      </c>
      <c r="V2032" s="80">
        <f t="shared" si="477"/>
        <v>535200.13695421885</v>
      </c>
      <c r="W2032" s="80">
        <f t="shared" si="478"/>
        <v>59445.177999999993</v>
      </c>
      <c r="X2032" s="80">
        <f t="shared" si="479"/>
        <v>475754.95895421883</v>
      </c>
      <c r="Y2032" s="120"/>
    </row>
    <row r="2033" spans="1:28" s="84" customFormat="1">
      <c r="A2033" s="77">
        <v>2021</v>
      </c>
      <c r="B2033" s="79">
        <v>1</v>
      </c>
      <c r="C2033" s="78">
        <v>59</v>
      </c>
      <c r="D2033" s="78">
        <f t="shared" si="465"/>
        <v>60</v>
      </c>
      <c r="E2033" s="79">
        <f t="shared" si="466"/>
        <v>65</v>
      </c>
      <c r="F2033" s="79">
        <v>39</v>
      </c>
      <c r="G2033" s="79">
        <f t="shared" si="467"/>
        <v>1</v>
      </c>
      <c r="H2033" s="79">
        <f t="shared" si="468"/>
        <v>1</v>
      </c>
      <c r="I2033" s="80">
        <v>6623.91</v>
      </c>
      <c r="J2033" s="80">
        <f>'Fator aplicado no salr'!$I$33*I2033</f>
        <v>5855.6954607921289</v>
      </c>
      <c r="K2033" s="79">
        <f t="shared" si="469"/>
        <v>1</v>
      </c>
      <c r="L2033" s="92">
        <f t="shared" si="470"/>
        <v>0.94339622641509424</v>
      </c>
      <c r="M2033" s="79">
        <f t="shared" si="471"/>
        <v>60</v>
      </c>
      <c r="N2033" s="79">
        <f>VLOOKUP(D2033,'IBGE 2014'!$A$9:$I$120,3,0)/VLOOKUP(C2033,'IBGE 2014'!$A$9:$I$120,3,0)</f>
        <v>0.98963105807578911</v>
      </c>
      <c r="O2033" s="79">
        <f>VLOOKUP(D2033,'IBGE 2014'!$A$9:$I$120,6,0)</f>
        <v>11.482229001501651</v>
      </c>
      <c r="P2033" s="80">
        <f t="shared" si="472"/>
        <v>816047.59626080166</v>
      </c>
      <c r="Q2033" s="80">
        <f>0.215*I2033*13*H2033+IF(J2033&gt;5839.45,0.11*(J2033-5839.45)*O2033*N2033*L2033*13,0)</f>
        <v>18762.864217829188</v>
      </c>
      <c r="R2033" s="80">
        <f t="shared" si="474"/>
        <v>797284.73204297246</v>
      </c>
      <c r="S2033" s="80">
        <f t="shared" si="475"/>
        <v>0</v>
      </c>
      <c r="T2033" s="80">
        <f t="shared" si="476"/>
        <v>1</v>
      </c>
      <c r="U2033" s="80">
        <f>VLOOKUP(D2033,'IBGE 2014'!$A$9:$I$120,3,0)/VLOOKUP(C2033+1,'IBGE 2014'!$A$9:$I$120,3,0)</f>
        <v>1</v>
      </c>
      <c r="V2033" s="80">
        <f t="shared" si="477"/>
        <v>874073.6711702965</v>
      </c>
      <c r="W2033" s="80">
        <f t="shared" si="478"/>
        <v>266.74376450170331</v>
      </c>
      <c r="X2033" s="80">
        <f t="shared" si="479"/>
        <v>873806.92740579485</v>
      </c>
      <c r="Y2033" s="121"/>
    </row>
    <row r="2034" spans="1:28" s="84" customFormat="1" ht="15.75" thickBot="1">
      <c r="A2034" s="77"/>
      <c r="B2034" s="79"/>
      <c r="C2034" s="78"/>
      <c r="D2034" s="78"/>
      <c r="E2034" s="79"/>
      <c r="F2034" s="79"/>
      <c r="G2034" s="79"/>
      <c r="H2034" s="79"/>
      <c r="I2034" s="93">
        <f>SUM(I13:I2033)</f>
        <v>5033381.5889546294</v>
      </c>
      <c r="J2034" s="93">
        <f>SUM(J13:J2033)</f>
        <v>4449630.1614719601</v>
      </c>
      <c r="K2034" s="95"/>
      <c r="L2034" s="96"/>
      <c r="M2034" s="95"/>
      <c r="N2034" s="95"/>
      <c r="O2034" s="95"/>
      <c r="P2034" s="93">
        <f>SUM(P13:P2033)</f>
        <v>275942739.49431866</v>
      </c>
      <c r="Q2034" s="93">
        <f>SUM(Q13:Q2033)</f>
        <v>215032067.21726078</v>
      </c>
      <c r="R2034" s="93">
        <f>SUM(R13:R2033)</f>
        <v>60910672.277057894</v>
      </c>
      <c r="S2034" s="80"/>
      <c r="T2034" s="80"/>
      <c r="U2034" s="80"/>
      <c r="V2034" s="93">
        <f>SUM(V13:V2033)</f>
        <v>293170929.94662213</v>
      </c>
      <c r="W2034" s="93">
        <f>SUM(W13:W2033)</f>
        <v>201722705.49132666</v>
      </c>
      <c r="X2034" s="93">
        <f>SUM(X13:X2033)</f>
        <v>91448224.455294639</v>
      </c>
      <c r="Y2034" s="86"/>
    </row>
    <row r="2035" spans="1:28" s="84" customFormat="1" ht="15.75" thickBot="1">
      <c r="A2035" s="124" t="s">
        <v>14</v>
      </c>
      <c r="B2035" s="126" t="s">
        <v>78</v>
      </c>
      <c r="C2035" s="128" t="s">
        <v>15</v>
      </c>
      <c r="D2035" s="128"/>
      <c r="E2035" s="129"/>
      <c r="F2035" s="130" t="s">
        <v>16</v>
      </c>
      <c r="G2035" s="128"/>
      <c r="H2035" s="129"/>
      <c r="I2035" s="130" t="s">
        <v>17</v>
      </c>
      <c r="J2035" s="129"/>
      <c r="K2035" s="43"/>
      <c r="L2035" s="23"/>
      <c r="M2035" s="23"/>
      <c r="N2035" s="23"/>
      <c r="O2035" s="23"/>
      <c r="P2035" s="23"/>
      <c r="Q2035" s="24"/>
      <c r="R2035" s="24"/>
      <c r="S2035" s="101"/>
      <c r="T2035" s="101"/>
      <c r="U2035" s="101"/>
      <c r="V2035" s="101"/>
      <c r="W2035" s="101"/>
      <c r="X2035" s="101"/>
    </row>
    <row r="2036" spans="1:28" s="84" customFormat="1" ht="24.75" thickBot="1">
      <c r="A2036" s="125"/>
      <c r="B2036" s="127"/>
      <c r="C2036" s="25" t="s">
        <v>18</v>
      </c>
      <c r="D2036" s="25" t="s">
        <v>83</v>
      </c>
      <c r="E2036" s="25" t="s">
        <v>19</v>
      </c>
      <c r="F2036" s="25" t="s">
        <v>18</v>
      </c>
      <c r="G2036" s="26" t="s">
        <v>20</v>
      </c>
      <c r="H2036" s="26" t="s">
        <v>21</v>
      </c>
      <c r="I2036" s="26" t="s">
        <v>22</v>
      </c>
      <c r="J2036" s="26" t="s">
        <v>23</v>
      </c>
      <c r="K2036" s="44" t="s">
        <v>62</v>
      </c>
      <c r="L2036" s="45" t="s">
        <v>63</v>
      </c>
      <c r="M2036" s="47" t="s">
        <v>64</v>
      </c>
      <c r="N2036" s="25" t="s">
        <v>24</v>
      </c>
      <c r="O2036" s="25" t="s">
        <v>25</v>
      </c>
      <c r="P2036" s="25" t="s">
        <v>26</v>
      </c>
      <c r="Q2036" s="25" t="s">
        <v>72</v>
      </c>
      <c r="R2036" s="25" t="s">
        <v>27</v>
      </c>
      <c r="S2036" s="107" t="s">
        <v>100</v>
      </c>
      <c r="T2036" s="45" t="s">
        <v>101</v>
      </c>
      <c r="U2036" s="25" t="s">
        <v>102</v>
      </c>
      <c r="V2036" s="110" t="s">
        <v>94</v>
      </c>
      <c r="W2036" s="109" t="s">
        <v>95</v>
      </c>
      <c r="X2036" s="109" t="s">
        <v>96</v>
      </c>
      <c r="AA2036" s="46"/>
    </row>
    <row r="2037" spans="1:28" s="84" customFormat="1">
      <c r="A2037" s="71" t="s">
        <v>28</v>
      </c>
      <c r="B2037" s="72" t="s">
        <v>29</v>
      </c>
      <c r="C2037" s="72" t="s">
        <v>30</v>
      </c>
      <c r="D2037" s="72" t="s">
        <v>31</v>
      </c>
      <c r="E2037" s="72" t="s">
        <v>32</v>
      </c>
      <c r="F2037" s="72" t="s">
        <v>33</v>
      </c>
      <c r="G2037" s="72" t="s">
        <v>34</v>
      </c>
      <c r="H2037" s="72" t="s">
        <v>35</v>
      </c>
      <c r="I2037" s="73" t="s">
        <v>36</v>
      </c>
      <c r="J2037" s="73" t="s">
        <v>37</v>
      </c>
      <c r="K2037" s="72" t="s">
        <v>38</v>
      </c>
      <c r="L2037" s="72" t="s">
        <v>39</v>
      </c>
      <c r="M2037" s="73" t="s">
        <v>40</v>
      </c>
      <c r="N2037" s="72" t="s">
        <v>41</v>
      </c>
      <c r="O2037" s="74" t="s">
        <v>42</v>
      </c>
      <c r="P2037" s="75" t="s">
        <v>65</v>
      </c>
      <c r="Q2037" s="76" t="s">
        <v>66</v>
      </c>
      <c r="R2037" s="72" t="s">
        <v>82</v>
      </c>
      <c r="S2037" s="106"/>
      <c r="T2037" s="101"/>
      <c r="U2037" s="101"/>
      <c r="V2037" s="101"/>
      <c r="W2037" s="101"/>
      <c r="X2037" s="101"/>
      <c r="AA2037" s="46"/>
      <c r="AB2037" s="84" t="s">
        <v>109</v>
      </c>
    </row>
    <row r="2038" spans="1:28">
      <c r="A2038" s="82">
        <v>2022</v>
      </c>
      <c r="B2038" s="81">
        <v>2</v>
      </c>
      <c r="C2038" s="81">
        <v>61</v>
      </c>
      <c r="D2038" s="82"/>
      <c r="E2038" s="82" t="s">
        <v>77</v>
      </c>
      <c r="F2038" s="82" t="s">
        <v>77</v>
      </c>
      <c r="G2038" s="82" t="s">
        <v>77</v>
      </c>
      <c r="H2038" s="82" t="s">
        <v>77</v>
      </c>
      <c r="I2038" s="83">
        <v>11708.71</v>
      </c>
      <c r="J2038" s="83">
        <f>I2038</f>
        <v>11708.71</v>
      </c>
      <c r="K2038" s="82"/>
      <c r="L2038" s="82"/>
      <c r="M2038" s="82"/>
      <c r="N2038" s="82"/>
      <c r="O2038" s="82">
        <f>VLOOKUP(C2038,'IBGE 2014'!$A$9:$I$120,6,0)</f>
        <v>11.26894206432668</v>
      </c>
      <c r="P2038" s="82">
        <f>J2038*13*O2038</f>
        <v>1715282.0702940316</v>
      </c>
      <c r="Q2038" s="82">
        <f>IF(J2038&gt;5839.45,0.11*(J2038-5839.45)*O2038*13,0)</f>
        <v>94580.701787672107</v>
      </c>
      <c r="R2038" s="82">
        <f>P2038-Q2038</f>
        <v>1620701.3685063596</v>
      </c>
      <c r="S2038" s="82"/>
      <c r="T2038" s="82"/>
      <c r="U2038" s="82"/>
      <c r="V2038" s="82">
        <f>J2038*13*VLOOKUP(C2038+1,'IBGE 2014'!$A$9:$I$120,6,0)</f>
        <v>1681931.0018872491</v>
      </c>
      <c r="W2038" s="82">
        <f>IF(J2038&gt;5839.45,0.11*(J2038-5839.45)*VLOOKUP(C2038+1,'IBGE 2014'!$A$9:$I$120,6,0)*13,0)</f>
        <v>92741.722934041667</v>
      </c>
      <c r="X2038" s="82">
        <f>V2038-W2038</f>
        <v>1589189.2789532074</v>
      </c>
      <c r="Y2038" s="119" t="s">
        <v>81</v>
      </c>
      <c r="AB2038">
        <f>IF(J2038&gt;5839.45,J2038-5839.45,0)</f>
        <v>5869.2599999999993</v>
      </c>
    </row>
    <row r="2039" spans="1:28" s="84" customFormat="1">
      <c r="A2039" s="82">
        <v>2023</v>
      </c>
      <c r="B2039" s="81">
        <v>1</v>
      </c>
      <c r="C2039" s="81">
        <v>69</v>
      </c>
      <c r="D2039" s="82"/>
      <c r="E2039" s="82"/>
      <c r="F2039" s="82"/>
      <c r="G2039" s="82"/>
      <c r="H2039" s="82"/>
      <c r="I2039" s="83">
        <v>2608.7800000000002</v>
      </c>
      <c r="J2039" s="83">
        <f t="shared" ref="J2039:J2102" si="480">I2039</f>
        <v>2608.7800000000002</v>
      </c>
      <c r="K2039" s="82"/>
      <c r="L2039" s="82"/>
      <c r="M2039" s="82"/>
      <c r="N2039" s="82"/>
      <c r="O2039" s="82">
        <f>VLOOKUP(C2039,'IBGE 2014'!$A$9:$I$120,6,0)</f>
        <v>9.3851093167233657</v>
      </c>
      <c r="P2039" s="82">
        <f t="shared" ref="P2039:P2102" si="481">J2039*13*O2039</f>
        <v>318287.91128266056</v>
      </c>
      <c r="Q2039" s="82">
        <f t="shared" ref="Q2039:Q2102" si="482">IF(J2039&gt;5839.45,0.11*(J2039-5839.45)*O2039*13,0)</f>
        <v>0</v>
      </c>
      <c r="R2039" s="82">
        <f t="shared" ref="R2039:R2102" si="483">P2039-Q2039</f>
        <v>318287.91128266056</v>
      </c>
      <c r="S2039" s="82"/>
      <c r="T2039" s="82"/>
      <c r="U2039" s="82"/>
      <c r="V2039" s="82">
        <f>J2039*13*VLOOKUP(C2039+1,'IBGE 2014'!$A$9:$I$120,6,0)</f>
        <v>309772.32517920464</v>
      </c>
      <c r="W2039" s="82">
        <f>IF(J2039&gt;5839.45,0.11*(J2039-5839.45)*VLOOKUP(C2039+1,'IBGE 2014'!$A$9:$I$120,6,0)*13,0)</f>
        <v>0</v>
      </c>
      <c r="X2039" s="82">
        <f t="shared" ref="X2039:X2102" si="484">V2039-W2039</f>
        <v>309772.32517920464</v>
      </c>
      <c r="Y2039" s="120"/>
      <c r="AB2039" s="84">
        <f t="shared" ref="AB2039:AB2102" si="485">IF(J2039&gt;5839.45,J2039-5839.45,0)</f>
        <v>0</v>
      </c>
    </row>
    <row r="2040" spans="1:28" s="84" customFormat="1">
      <c r="A2040" s="82">
        <v>2024</v>
      </c>
      <c r="B2040" s="81">
        <v>1</v>
      </c>
      <c r="C2040" s="81">
        <v>54</v>
      </c>
      <c r="D2040" s="82"/>
      <c r="E2040" s="82"/>
      <c r="F2040" s="82"/>
      <c r="G2040" s="82"/>
      <c r="H2040" s="82"/>
      <c r="I2040" s="83">
        <v>1252.78</v>
      </c>
      <c r="J2040" s="83">
        <f t="shared" si="480"/>
        <v>1252.78</v>
      </c>
      <c r="K2040" s="82"/>
      <c r="L2040" s="82"/>
      <c r="M2040" s="82"/>
      <c r="N2040" s="82"/>
      <c r="O2040" s="82">
        <f>VLOOKUP(C2040,'IBGE 2014'!$A$9:$I$120,6,0)</f>
        <v>12.641642451240626</v>
      </c>
      <c r="P2040" s="82">
        <f t="shared" si="481"/>
        <v>205883.55879084801</v>
      </c>
      <c r="Q2040" s="82">
        <f t="shared" si="482"/>
        <v>0</v>
      </c>
      <c r="R2040" s="82">
        <f t="shared" si="483"/>
        <v>205883.55879084801</v>
      </c>
      <c r="S2040" s="82"/>
      <c r="T2040" s="82"/>
      <c r="U2040" s="82"/>
      <c r="V2040" s="82">
        <f>J2040*13*VLOOKUP(C2040+1,'IBGE 2014'!$A$9:$I$120,6,0)</f>
        <v>202955.6649719578</v>
      </c>
      <c r="W2040" s="82">
        <f>IF(J2040&gt;5839.45,0.11*(J2040-5839.45)*VLOOKUP(C2040+1,'IBGE 2014'!$A$9:$I$120,6,0)*13,0)</f>
        <v>0</v>
      </c>
      <c r="X2040" s="82">
        <f t="shared" si="484"/>
        <v>202955.6649719578</v>
      </c>
      <c r="Y2040" s="120"/>
      <c r="AB2040" s="84">
        <f t="shared" si="485"/>
        <v>0</v>
      </c>
    </row>
    <row r="2041" spans="1:28" s="84" customFormat="1">
      <c r="A2041" s="82">
        <v>2025</v>
      </c>
      <c r="B2041" s="81">
        <v>1</v>
      </c>
      <c r="C2041" s="81">
        <v>74</v>
      </c>
      <c r="D2041" s="82"/>
      <c r="E2041" s="82"/>
      <c r="F2041" s="82"/>
      <c r="G2041" s="82"/>
      <c r="H2041" s="82"/>
      <c r="I2041" s="83">
        <v>1252.78</v>
      </c>
      <c r="J2041" s="83">
        <f t="shared" si="480"/>
        <v>1252.78</v>
      </c>
      <c r="K2041" s="82"/>
      <c r="L2041" s="82"/>
      <c r="M2041" s="82"/>
      <c r="N2041" s="82"/>
      <c r="O2041" s="82">
        <f>VLOOKUP(C2041,'IBGE 2014'!$A$9:$I$120,6,0)</f>
        <v>8.116123161024948</v>
      </c>
      <c r="P2041" s="82">
        <f t="shared" si="481"/>
        <v>132180.31805769485</v>
      </c>
      <c r="Q2041" s="82">
        <f t="shared" si="482"/>
        <v>0</v>
      </c>
      <c r="R2041" s="82">
        <f t="shared" si="483"/>
        <v>132180.31805769485</v>
      </c>
      <c r="S2041" s="82"/>
      <c r="T2041" s="82"/>
      <c r="U2041" s="82"/>
      <c r="V2041" s="82">
        <f>J2041*13*VLOOKUP(C2041+1,'IBGE 2014'!$A$9:$I$120,6,0)</f>
        <v>128038.9709532821</v>
      </c>
      <c r="W2041" s="82">
        <f>IF(J2041&gt;5839.45,0.11*(J2041-5839.45)*VLOOKUP(C2041+1,'IBGE 2014'!$A$9:$I$120,6,0)*13,0)</f>
        <v>0</v>
      </c>
      <c r="X2041" s="82">
        <f t="shared" si="484"/>
        <v>128038.9709532821</v>
      </c>
      <c r="Y2041" s="120"/>
      <c r="AB2041" s="84">
        <f t="shared" si="485"/>
        <v>0</v>
      </c>
    </row>
    <row r="2042" spans="1:28" s="84" customFormat="1">
      <c r="A2042" s="82">
        <v>2026</v>
      </c>
      <c r="B2042" s="81">
        <v>1</v>
      </c>
      <c r="C2042" s="81">
        <v>59</v>
      </c>
      <c r="D2042" s="82"/>
      <c r="E2042" s="82"/>
      <c r="F2042" s="82"/>
      <c r="G2042" s="82"/>
      <c r="H2042" s="82"/>
      <c r="I2042" s="83">
        <v>1252.78</v>
      </c>
      <c r="J2042" s="83">
        <f t="shared" si="480"/>
        <v>1252.78</v>
      </c>
      <c r="K2042" s="82"/>
      <c r="L2042" s="82"/>
      <c r="M2042" s="82"/>
      <c r="N2042" s="82"/>
      <c r="O2042" s="82">
        <f>VLOOKUP(C2042,'IBGE 2014'!$A$9:$I$120,6,0)</f>
        <v>11.689545286895596</v>
      </c>
      <c r="P2042" s="82">
        <f t="shared" si="481"/>
        <v>190377.57107872184</v>
      </c>
      <c r="Q2042" s="82">
        <f t="shared" si="482"/>
        <v>0</v>
      </c>
      <c r="R2042" s="82">
        <f t="shared" si="483"/>
        <v>190377.57107872184</v>
      </c>
      <c r="S2042" s="82"/>
      <c r="T2042" s="82"/>
      <c r="U2042" s="82"/>
      <c r="V2042" s="82">
        <f>J2042*13*VLOOKUP(C2042+1,'IBGE 2014'!$A$9:$I$120,6,0)</f>
        <v>187001.18903051608</v>
      </c>
      <c r="W2042" s="82">
        <f>IF(J2042&gt;5839.45,0.11*(J2042-5839.45)*VLOOKUP(C2042+1,'IBGE 2014'!$A$9:$I$120,6,0)*13,0)</f>
        <v>0</v>
      </c>
      <c r="X2042" s="82">
        <f t="shared" si="484"/>
        <v>187001.18903051608</v>
      </c>
      <c r="Y2042" s="120"/>
      <c r="AB2042" s="84">
        <f t="shared" si="485"/>
        <v>0</v>
      </c>
    </row>
    <row r="2043" spans="1:28" s="84" customFormat="1">
      <c r="A2043" s="82">
        <v>2027</v>
      </c>
      <c r="B2043" s="81">
        <v>2</v>
      </c>
      <c r="C2043" s="81">
        <v>62</v>
      </c>
      <c r="D2043" s="82"/>
      <c r="E2043" s="82"/>
      <c r="F2043" s="82"/>
      <c r="G2043" s="82"/>
      <c r="H2043" s="82"/>
      <c r="I2043" s="83">
        <v>2489.38</v>
      </c>
      <c r="J2043" s="83">
        <f t="shared" si="480"/>
        <v>2489.38</v>
      </c>
      <c r="K2043" s="82"/>
      <c r="L2043" s="82"/>
      <c r="M2043" s="82"/>
      <c r="N2043" s="82"/>
      <c r="O2043" s="82">
        <f>VLOOKUP(C2043,'IBGE 2014'!$A$9:$I$120,6,0)</f>
        <v>11.049834511016218</v>
      </c>
      <c r="P2043" s="82">
        <f t="shared" si="481"/>
        <v>357594.08145543624</v>
      </c>
      <c r="Q2043" s="82">
        <f t="shared" si="482"/>
        <v>0</v>
      </c>
      <c r="R2043" s="82">
        <f t="shared" si="483"/>
        <v>357594.08145543624</v>
      </c>
      <c r="S2043" s="82"/>
      <c r="T2043" s="82"/>
      <c r="U2043" s="82"/>
      <c r="V2043" s="82">
        <f>J2043*13*VLOOKUP(C2043+1,'IBGE 2014'!$A$9:$I$120,6,0)</f>
        <v>350326.06190194696</v>
      </c>
      <c r="W2043" s="82">
        <f>IF(J2043&gt;5839.45,0.11*(J2043-5839.45)*VLOOKUP(C2043+1,'IBGE 2014'!$A$9:$I$120,6,0)*13,0)</f>
        <v>0</v>
      </c>
      <c r="X2043" s="82">
        <f t="shared" si="484"/>
        <v>350326.06190194696</v>
      </c>
      <c r="Y2043" s="120"/>
      <c r="AB2043" s="84">
        <f t="shared" si="485"/>
        <v>0</v>
      </c>
    </row>
    <row r="2044" spans="1:28" s="84" customFormat="1">
      <c r="A2044" s="82">
        <v>2028</v>
      </c>
      <c r="B2044" s="81">
        <v>1</v>
      </c>
      <c r="C2044" s="81">
        <v>70</v>
      </c>
      <c r="D2044" s="82"/>
      <c r="E2044" s="82"/>
      <c r="F2044" s="82"/>
      <c r="G2044" s="82"/>
      <c r="H2044" s="82"/>
      <c r="I2044" s="83">
        <v>2381.13</v>
      </c>
      <c r="J2044" s="83">
        <f t="shared" si="480"/>
        <v>2381.13</v>
      </c>
      <c r="K2044" s="82"/>
      <c r="L2044" s="82"/>
      <c r="M2044" s="82"/>
      <c r="N2044" s="82"/>
      <c r="O2044" s="82">
        <f>VLOOKUP(C2044,'IBGE 2014'!$A$9:$I$120,6,0)</f>
        <v>9.1340168195096396</v>
      </c>
      <c r="P2044" s="82">
        <f t="shared" si="481"/>
        <v>282740.65910270688</v>
      </c>
      <c r="Q2044" s="82">
        <f t="shared" si="482"/>
        <v>0</v>
      </c>
      <c r="R2044" s="82">
        <f t="shared" si="483"/>
        <v>282740.65910270688</v>
      </c>
      <c r="S2044" s="82"/>
      <c r="T2044" s="82"/>
      <c r="U2044" s="82"/>
      <c r="V2044" s="82">
        <f>J2044*13*VLOOKUP(C2044+1,'IBGE 2014'!$A$9:$I$120,6,0)</f>
        <v>274912.27381128882</v>
      </c>
      <c r="W2044" s="82">
        <f>IF(J2044&gt;5839.45,0.11*(J2044-5839.45)*VLOOKUP(C2044+1,'IBGE 2014'!$A$9:$I$120,6,0)*13,0)</f>
        <v>0</v>
      </c>
      <c r="X2044" s="82">
        <f t="shared" si="484"/>
        <v>274912.27381128882</v>
      </c>
      <c r="Y2044" s="120"/>
      <c r="AB2044" s="84">
        <f t="shared" si="485"/>
        <v>0</v>
      </c>
    </row>
    <row r="2045" spans="1:28" s="84" customFormat="1">
      <c r="A2045" s="82">
        <v>2029</v>
      </c>
      <c r="B2045" s="81">
        <v>1</v>
      </c>
      <c r="C2045" s="81">
        <v>62</v>
      </c>
      <c r="D2045" s="82"/>
      <c r="E2045" s="82"/>
      <c r="F2045" s="82"/>
      <c r="G2045" s="82"/>
      <c r="H2045" s="82"/>
      <c r="I2045" s="83">
        <v>2441.19</v>
      </c>
      <c r="J2045" s="83">
        <f t="shared" si="480"/>
        <v>2441.19</v>
      </c>
      <c r="K2045" s="82"/>
      <c r="L2045" s="82"/>
      <c r="M2045" s="82"/>
      <c r="N2045" s="82"/>
      <c r="O2045" s="82">
        <f>VLOOKUP(C2045,'IBGE 2014'!$A$9:$I$120,6,0)</f>
        <v>11.049834511016218</v>
      </c>
      <c r="P2045" s="82">
        <f t="shared" si="481"/>
        <v>350671.69162931986</v>
      </c>
      <c r="Q2045" s="82">
        <f t="shared" si="482"/>
        <v>0</v>
      </c>
      <c r="R2045" s="82">
        <f t="shared" si="483"/>
        <v>350671.69162931986</v>
      </c>
      <c r="S2045" s="82"/>
      <c r="T2045" s="82"/>
      <c r="U2045" s="82"/>
      <c r="V2045" s="82">
        <f>J2045*13*VLOOKUP(C2045+1,'IBGE 2014'!$A$9:$I$120,6,0)</f>
        <v>343544.36809744348</v>
      </c>
      <c r="W2045" s="82">
        <f>IF(J2045&gt;5839.45,0.11*(J2045-5839.45)*VLOOKUP(C2045+1,'IBGE 2014'!$A$9:$I$120,6,0)*13,0)</f>
        <v>0</v>
      </c>
      <c r="X2045" s="82">
        <f t="shared" si="484"/>
        <v>343544.36809744348</v>
      </c>
      <c r="Y2045" s="120"/>
      <c r="AB2045" s="84">
        <f t="shared" si="485"/>
        <v>0</v>
      </c>
    </row>
    <row r="2046" spans="1:28" s="84" customFormat="1">
      <c r="A2046" s="82">
        <v>2030</v>
      </c>
      <c r="B2046" s="81">
        <v>1</v>
      </c>
      <c r="C2046" s="81">
        <v>60</v>
      </c>
      <c r="D2046" s="82"/>
      <c r="E2046" s="82"/>
      <c r="F2046" s="82"/>
      <c r="G2046" s="82"/>
      <c r="H2046" s="82"/>
      <c r="I2046" s="83">
        <v>4284.03</v>
      </c>
      <c r="J2046" s="83">
        <f t="shared" si="480"/>
        <v>4284.03</v>
      </c>
      <c r="K2046" s="82"/>
      <c r="L2046" s="82"/>
      <c r="M2046" s="82"/>
      <c r="N2046" s="82"/>
      <c r="O2046" s="82">
        <f>VLOOKUP(C2046,'IBGE 2014'!$A$9:$I$120,6,0)</f>
        <v>11.482229001501651</v>
      </c>
      <c r="P2046" s="82">
        <f t="shared" si="481"/>
        <v>639472.77562094049</v>
      </c>
      <c r="Q2046" s="82">
        <f t="shared" si="482"/>
        <v>0</v>
      </c>
      <c r="R2046" s="82">
        <f t="shared" si="483"/>
        <v>639472.77562094049</v>
      </c>
      <c r="S2046" s="82"/>
      <c r="T2046" s="82"/>
      <c r="U2046" s="82"/>
      <c r="V2046" s="82">
        <f>J2046*13*VLOOKUP(C2046+1,'IBGE 2014'!$A$9:$I$120,6,0)</f>
        <v>627594.31633388659</v>
      </c>
      <c r="W2046" s="82">
        <f>IF(J2046&gt;5839.45,0.11*(J2046-5839.45)*VLOOKUP(C2046+1,'IBGE 2014'!$A$9:$I$120,6,0)*13,0)</f>
        <v>0</v>
      </c>
      <c r="X2046" s="82">
        <f t="shared" si="484"/>
        <v>627594.31633388659</v>
      </c>
      <c r="Y2046" s="120"/>
      <c r="AB2046" s="84">
        <f t="shared" si="485"/>
        <v>0</v>
      </c>
    </row>
    <row r="2047" spans="1:28" s="84" customFormat="1">
      <c r="A2047" s="82">
        <v>2031</v>
      </c>
      <c r="B2047" s="81">
        <v>1</v>
      </c>
      <c r="C2047" s="81">
        <v>61</v>
      </c>
      <c r="D2047" s="82"/>
      <c r="E2047" s="82"/>
      <c r="F2047" s="82"/>
      <c r="G2047" s="82"/>
      <c r="H2047" s="82"/>
      <c r="I2047" s="83">
        <v>1686.44</v>
      </c>
      <c r="J2047" s="83">
        <f t="shared" si="480"/>
        <v>1686.44</v>
      </c>
      <c r="K2047" s="82"/>
      <c r="L2047" s="82"/>
      <c r="M2047" s="82"/>
      <c r="N2047" s="82"/>
      <c r="O2047" s="82">
        <f>VLOOKUP(C2047,'IBGE 2014'!$A$9:$I$120,6,0)</f>
        <v>11.26894206432668</v>
      </c>
      <c r="P2047" s="82">
        <f t="shared" si="481"/>
        <v>247057.13051452013</v>
      </c>
      <c r="Q2047" s="82">
        <f t="shared" si="482"/>
        <v>0</v>
      </c>
      <c r="R2047" s="82">
        <f t="shared" si="483"/>
        <v>247057.13051452013</v>
      </c>
      <c r="S2047" s="82"/>
      <c r="T2047" s="82"/>
      <c r="U2047" s="82"/>
      <c r="V2047" s="82">
        <f>J2047*13*VLOOKUP(C2047+1,'IBGE 2014'!$A$9:$I$120,6,0)</f>
        <v>242253.47786585649</v>
      </c>
      <c r="W2047" s="82">
        <f>IF(J2047&gt;5839.45,0.11*(J2047-5839.45)*VLOOKUP(C2047+1,'IBGE 2014'!$A$9:$I$120,6,0)*13,0)</f>
        <v>0</v>
      </c>
      <c r="X2047" s="82">
        <f t="shared" si="484"/>
        <v>242253.47786585649</v>
      </c>
      <c r="Y2047" s="120"/>
      <c r="AB2047" s="84">
        <f t="shared" si="485"/>
        <v>0</v>
      </c>
    </row>
    <row r="2048" spans="1:28" s="84" customFormat="1">
      <c r="A2048" s="82">
        <v>2032</v>
      </c>
      <c r="B2048" s="81">
        <v>1</v>
      </c>
      <c r="C2048" s="81">
        <v>74</v>
      </c>
      <c r="D2048" s="82"/>
      <c r="E2048" s="82"/>
      <c r="F2048" s="82"/>
      <c r="G2048" s="82"/>
      <c r="H2048" s="82"/>
      <c r="I2048" s="83">
        <v>954</v>
      </c>
      <c r="J2048" s="83">
        <f t="shared" si="480"/>
        <v>954</v>
      </c>
      <c r="K2048" s="82"/>
      <c r="L2048" s="82"/>
      <c r="M2048" s="82"/>
      <c r="N2048" s="82"/>
      <c r="O2048" s="82">
        <f>VLOOKUP(C2048,'IBGE 2014'!$A$9:$I$120,6,0)</f>
        <v>8.116123161024948</v>
      </c>
      <c r="P2048" s="82">
        <f t="shared" si="481"/>
        <v>100656.1594430314</v>
      </c>
      <c r="Q2048" s="82">
        <f t="shared" si="482"/>
        <v>0</v>
      </c>
      <c r="R2048" s="82">
        <f t="shared" si="483"/>
        <v>100656.1594430314</v>
      </c>
      <c r="S2048" s="82"/>
      <c r="T2048" s="82"/>
      <c r="U2048" s="82"/>
      <c r="V2048" s="82">
        <f>J2048*13*VLOOKUP(C2048+1,'IBGE 2014'!$A$9:$I$120,6,0)</f>
        <v>97502.497078043336</v>
      </c>
      <c r="W2048" s="82">
        <f>IF(J2048&gt;5839.45,0.11*(J2048-5839.45)*VLOOKUP(C2048+1,'IBGE 2014'!$A$9:$I$120,6,0)*13,0)</f>
        <v>0</v>
      </c>
      <c r="X2048" s="82">
        <f t="shared" si="484"/>
        <v>97502.497078043336</v>
      </c>
      <c r="Y2048" s="120"/>
      <c r="AB2048" s="84">
        <f t="shared" si="485"/>
        <v>0</v>
      </c>
    </row>
    <row r="2049" spans="1:28" s="84" customFormat="1">
      <c r="A2049" s="82">
        <v>2033</v>
      </c>
      <c r="B2049" s="81">
        <v>2</v>
      </c>
      <c r="C2049" s="81">
        <v>73</v>
      </c>
      <c r="D2049" s="82"/>
      <c r="E2049" s="82"/>
      <c r="F2049" s="82"/>
      <c r="G2049" s="82"/>
      <c r="H2049" s="82"/>
      <c r="I2049" s="83">
        <v>3082.81</v>
      </c>
      <c r="J2049" s="83">
        <f t="shared" si="480"/>
        <v>3082.81</v>
      </c>
      <c r="K2049" s="82"/>
      <c r="L2049" s="82"/>
      <c r="M2049" s="82"/>
      <c r="N2049" s="82"/>
      <c r="O2049" s="82">
        <f>VLOOKUP(C2049,'IBGE 2014'!$A$9:$I$120,6,0)</f>
        <v>8.3713399255084653</v>
      </c>
      <c r="P2049" s="82">
        <f t="shared" si="481"/>
        <v>335494.25566483778</v>
      </c>
      <c r="Q2049" s="82">
        <f t="shared" si="482"/>
        <v>0</v>
      </c>
      <c r="R2049" s="82">
        <f t="shared" si="483"/>
        <v>335494.25566483778</v>
      </c>
      <c r="S2049" s="82"/>
      <c r="T2049" s="82"/>
      <c r="U2049" s="82"/>
      <c r="V2049" s="82">
        <f>J2049*13*VLOOKUP(C2049+1,'IBGE 2014'!$A$9:$I$120,6,0)</f>
        <v>325266.05334651115</v>
      </c>
      <c r="W2049" s="82">
        <f>IF(J2049&gt;5839.45,0.11*(J2049-5839.45)*VLOOKUP(C2049+1,'IBGE 2014'!$A$9:$I$120,6,0)*13,0)</f>
        <v>0</v>
      </c>
      <c r="X2049" s="82">
        <f t="shared" si="484"/>
        <v>325266.05334651115</v>
      </c>
      <c r="Y2049" s="120"/>
      <c r="AB2049" s="84">
        <f t="shared" si="485"/>
        <v>0</v>
      </c>
    </row>
    <row r="2050" spans="1:28" s="84" customFormat="1">
      <c r="A2050" s="82">
        <v>2034</v>
      </c>
      <c r="B2050" s="81">
        <v>1</v>
      </c>
      <c r="C2050" s="81">
        <v>57</v>
      </c>
      <c r="D2050" s="82"/>
      <c r="E2050" s="82"/>
      <c r="F2050" s="82"/>
      <c r="G2050" s="82"/>
      <c r="H2050" s="82"/>
      <c r="I2050" s="83">
        <v>1830.99</v>
      </c>
      <c r="J2050" s="83">
        <f t="shared" si="480"/>
        <v>1830.99</v>
      </c>
      <c r="K2050" s="82"/>
      <c r="L2050" s="82"/>
      <c r="M2050" s="82"/>
      <c r="N2050" s="82"/>
      <c r="O2050" s="82">
        <f>VLOOKUP(C2050,'IBGE 2014'!$A$9:$I$120,6,0)</f>
        <v>12.086645895133593</v>
      </c>
      <c r="P2050" s="82">
        <f t="shared" si="481"/>
        <v>287696.86097789853</v>
      </c>
      <c r="Q2050" s="82">
        <f t="shared" si="482"/>
        <v>0</v>
      </c>
      <c r="R2050" s="82">
        <f t="shared" si="483"/>
        <v>287696.86097789853</v>
      </c>
      <c r="S2050" s="82"/>
      <c r="T2050" s="82"/>
      <c r="U2050" s="82"/>
      <c r="V2050" s="82">
        <f>J2050*13*VLOOKUP(C2050+1,'IBGE 2014'!$A$9:$I$120,6,0)</f>
        <v>283038.99544213287</v>
      </c>
      <c r="W2050" s="82">
        <f>IF(J2050&gt;5839.45,0.11*(J2050-5839.45)*VLOOKUP(C2050+1,'IBGE 2014'!$A$9:$I$120,6,0)*13,0)</f>
        <v>0</v>
      </c>
      <c r="X2050" s="82">
        <f t="shared" si="484"/>
        <v>283038.99544213287</v>
      </c>
      <c r="Y2050" s="120"/>
      <c r="AB2050" s="84">
        <f t="shared" si="485"/>
        <v>0</v>
      </c>
    </row>
    <row r="2051" spans="1:28" s="84" customFormat="1">
      <c r="A2051" s="82">
        <v>2035</v>
      </c>
      <c r="B2051" s="81">
        <v>1</v>
      </c>
      <c r="C2051" s="81">
        <v>60</v>
      </c>
      <c r="D2051" s="82"/>
      <c r="E2051" s="82"/>
      <c r="F2051" s="82"/>
      <c r="G2051" s="82"/>
      <c r="H2051" s="82"/>
      <c r="I2051" s="83">
        <v>1252.78</v>
      </c>
      <c r="J2051" s="83">
        <f t="shared" si="480"/>
        <v>1252.78</v>
      </c>
      <c r="K2051" s="82"/>
      <c r="L2051" s="82"/>
      <c r="M2051" s="82"/>
      <c r="N2051" s="82"/>
      <c r="O2051" s="82">
        <f>VLOOKUP(C2051,'IBGE 2014'!$A$9:$I$120,6,0)</f>
        <v>11.482229001501651</v>
      </c>
      <c r="P2051" s="82">
        <f t="shared" si="481"/>
        <v>187001.18903051608</v>
      </c>
      <c r="Q2051" s="82">
        <f t="shared" si="482"/>
        <v>0</v>
      </c>
      <c r="R2051" s="82">
        <f t="shared" si="483"/>
        <v>187001.18903051608</v>
      </c>
      <c r="S2051" s="82"/>
      <c r="T2051" s="82"/>
      <c r="U2051" s="82"/>
      <c r="V2051" s="82">
        <f>J2051*13*VLOOKUP(C2051+1,'IBGE 2014'!$A$9:$I$120,6,0)</f>
        <v>183527.5681115133</v>
      </c>
      <c r="W2051" s="82">
        <f>IF(J2051&gt;5839.45,0.11*(J2051-5839.45)*VLOOKUP(C2051+1,'IBGE 2014'!$A$9:$I$120,6,0)*13,0)</f>
        <v>0</v>
      </c>
      <c r="X2051" s="82">
        <f t="shared" si="484"/>
        <v>183527.5681115133</v>
      </c>
      <c r="Y2051" s="120"/>
      <c r="AB2051" s="84">
        <f t="shared" si="485"/>
        <v>0</v>
      </c>
    </row>
    <row r="2052" spans="1:28" s="84" customFormat="1">
      <c r="A2052" s="82">
        <v>2036</v>
      </c>
      <c r="B2052" s="81">
        <v>1</v>
      </c>
      <c r="C2052" s="81">
        <v>80</v>
      </c>
      <c r="D2052" s="82"/>
      <c r="E2052" s="82"/>
      <c r="F2052" s="82"/>
      <c r="G2052" s="82"/>
      <c r="H2052" s="82"/>
      <c r="I2052" s="83">
        <v>954</v>
      </c>
      <c r="J2052" s="83">
        <f t="shared" si="480"/>
        <v>954</v>
      </c>
      <c r="K2052" s="82"/>
      <c r="L2052" s="82"/>
      <c r="M2052" s="82"/>
      <c r="N2052" s="82"/>
      <c r="O2052" s="82">
        <f>VLOOKUP(C2052,'IBGE 2014'!$A$9:$I$120,6,0)</f>
        <v>6.6237196588002751</v>
      </c>
      <c r="P2052" s="82">
        <f t="shared" si="481"/>
        <v>82147.371208441007</v>
      </c>
      <c r="Q2052" s="82">
        <f t="shared" si="482"/>
        <v>0</v>
      </c>
      <c r="R2052" s="82">
        <f t="shared" si="483"/>
        <v>82147.371208441007</v>
      </c>
      <c r="S2052" s="82"/>
      <c r="T2052" s="82"/>
      <c r="U2052" s="82"/>
      <c r="V2052" s="82">
        <f>J2052*13*VLOOKUP(C2052+1,'IBGE 2014'!$A$9:$I$120,6,0)</f>
        <v>79191.223999777241</v>
      </c>
      <c r="W2052" s="82">
        <f>IF(J2052&gt;5839.45,0.11*(J2052-5839.45)*VLOOKUP(C2052+1,'IBGE 2014'!$A$9:$I$120,6,0)*13,0)</f>
        <v>0</v>
      </c>
      <c r="X2052" s="82">
        <f t="shared" si="484"/>
        <v>79191.223999777241</v>
      </c>
      <c r="Y2052" s="120"/>
      <c r="AB2052" s="84">
        <f t="shared" si="485"/>
        <v>0</v>
      </c>
    </row>
    <row r="2053" spans="1:28" s="84" customFormat="1">
      <c r="A2053" s="82">
        <v>2037</v>
      </c>
      <c r="B2053" s="81">
        <v>1</v>
      </c>
      <c r="C2053" s="81">
        <v>63</v>
      </c>
      <c r="D2053" s="82"/>
      <c r="E2053" s="82"/>
      <c r="F2053" s="82"/>
      <c r="G2053" s="82"/>
      <c r="H2053" s="82"/>
      <c r="I2053" s="83">
        <v>3681.19</v>
      </c>
      <c r="J2053" s="83">
        <f t="shared" si="480"/>
        <v>3681.19</v>
      </c>
      <c r="K2053" s="82"/>
      <c r="L2053" s="82"/>
      <c r="M2053" s="82"/>
      <c r="N2053" s="82"/>
      <c r="O2053" s="82">
        <f>VLOOKUP(C2053,'IBGE 2014'!$A$9:$I$120,6,0)</f>
        <v>10.825249101319233</v>
      </c>
      <c r="P2053" s="82">
        <f t="shared" si="481"/>
        <v>518047.38361070957</v>
      </c>
      <c r="Q2053" s="82">
        <f t="shared" si="482"/>
        <v>0</v>
      </c>
      <c r="R2053" s="82">
        <f t="shared" si="483"/>
        <v>518047.38361070957</v>
      </c>
      <c r="S2053" s="82"/>
      <c r="T2053" s="82"/>
      <c r="U2053" s="82"/>
      <c r="V2053" s="82">
        <f>J2053*13*VLOOKUP(C2053+1,'IBGE 2014'!$A$9:$I$120,6,0)</f>
        <v>507061.6122158069</v>
      </c>
      <c r="W2053" s="82">
        <f>IF(J2053&gt;5839.45,0.11*(J2053-5839.45)*VLOOKUP(C2053+1,'IBGE 2014'!$A$9:$I$120,6,0)*13,0)</f>
        <v>0</v>
      </c>
      <c r="X2053" s="82">
        <f t="shared" si="484"/>
        <v>507061.6122158069</v>
      </c>
      <c r="Y2053" s="120"/>
      <c r="AB2053" s="84">
        <f t="shared" si="485"/>
        <v>0</v>
      </c>
    </row>
    <row r="2054" spans="1:28" s="84" customFormat="1">
      <c r="A2054" s="82">
        <v>2038</v>
      </c>
      <c r="B2054" s="81">
        <v>1</v>
      </c>
      <c r="C2054" s="81">
        <v>57</v>
      </c>
      <c r="D2054" s="82"/>
      <c r="E2054" s="82"/>
      <c r="F2054" s="82"/>
      <c r="G2054" s="82"/>
      <c r="H2054" s="82"/>
      <c r="I2054" s="83">
        <v>1252.78</v>
      </c>
      <c r="J2054" s="83">
        <f t="shared" si="480"/>
        <v>1252.78</v>
      </c>
      <c r="K2054" s="82"/>
      <c r="L2054" s="82"/>
      <c r="M2054" s="82"/>
      <c r="N2054" s="82"/>
      <c r="O2054" s="82">
        <f>VLOOKUP(C2054,'IBGE 2014'!$A$9:$I$120,6,0)</f>
        <v>12.086645895133593</v>
      </c>
      <c r="P2054" s="82">
        <f t="shared" si="481"/>
        <v>196844.80717857101</v>
      </c>
      <c r="Q2054" s="82">
        <f t="shared" si="482"/>
        <v>0</v>
      </c>
      <c r="R2054" s="82">
        <f t="shared" si="483"/>
        <v>196844.80717857101</v>
      </c>
      <c r="S2054" s="82"/>
      <c r="T2054" s="82"/>
      <c r="U2054" s="82"/>
      <c r="V2054" s="82">
        <f>J2054*13*VLOOKUP(C2054+1,'IBGE 2014'!$A$9:$I$120,6,0)</f>
        <v>193657.85324332479</v>
      </c>
      <c r="W2054" s="82">
        <f>IF(J2054&gt;5839.45,0.11*(J2054-5839.45)*VLOOKUP(C2054+1,'IBGE 2014'!$A$9:$I$120,6,0)*13,0)</f>
        <v>0</v>
      </c>
      <c r="X2054" s="82">
        <f t="shared" si="484"/>
        <v>193657.85324332479</v>
      </c>
      <c r="Y2054" s="120"/>
      <c r="AB2054" s="84">
        <f t="shared" si="485"/>
        <v>0</v>
      </c>
    </row>
    <row r="2055" spans="1:28" s="84" customFormat="1">
      <c r="A2055" s="82">
        <v>2039</v>
      </c>
      <c r="B2055" s="81">
        <v>1</v>
      </c>
      <c r="C2055" s="81">
        <v>83</v>
      </c>
      <c r="D2055" s="82"/>
      <c r="E2055" s="82"/>
      <c r="F2055" s="82"/>
      <c r="G2055" s="82"/>
      <c r="H2055" s="82"/>
      <c r="I2055" s="83">
        <v>991.53</v>
      </c>
      <c r="J2055" s="83">
        <f t="shared" si="480"/>
        <v>991.53</v>
      </c>
      <c r="K2055" s="82"/>
      <c r="L2055" s="82"/>
      <c r="M2055" s="82"/>
      <c r="N2055" s="82"/>
      <c r="O2055" s="82">
        <f>VLOOKUP(C2055,'IBGE 2014'!$A$9:$I$120,6,0)</f>
        <v>5.9127735995222981</v>
      </c>
      <c r="P2055" s="82">
        <f t="shared" si="481"/>
        <v>76215.00129274647</v>
      </c>
      <c r="Q2055" s="82">
        <f t="shared" si="482"/>
        <v>0</v>
      </c>
      <c r="R2055" s="82">
        <f t="shared" si="483"/>
        <v>76215.00129274647</v>
      </c>
      <c r="S2055" s="82"/>
      <c r="T2055" s="82"/>
      <c r="U2055" s="82"/>
      <c r="V2055" s="82">
        <f>J2055*13*VLOOKUP(C2055+1,'IBGE 2014'!$A$9:$I$120,6,0)</f>
        <v>73187.019152349167</v>
      </c>
      <c r="W2055" s="82">
        <f>IF(J2055&gt;5839.45,0.11*(J2055-5839.45)*VLOOKUP(C2055+1,'IBGE 2014'!$A$9:$I$120,6,0)*13,0)</f>
        <v>0</v>
      </c>
      <c r="X2055" s="82">
        <f t="shared" si="484"/>
        <v>73187.019152349167</v>
      </c>
      <c r="Y2055" s="120"/>
      <c r="AB2055" s="84">
        <f t="shared" si="485"/>
        <v>0</v>
      </c>
    </row>
    <row r="2056" spans="1:28" s="84" customFormat="1">
      <c r="A2056" s="82">
        <v>2040</v>
      </c>
      <c r="B2056" s="81">
        <v>1</v>
      </c>
      <c r="C2056" s="81">
        <v>65</v>
      </c>
      <c r="D2056" s="82"/>
      <c r="E2056" s="82"/>
      <c r="F2056" s="82"/>
      <c r="G2056" s="82"/>
      <c r="H2056" s="82"/>
      <c r="I2056" s="83">
        <v>1204.5999999999999</v>
      </c>
      <c r="J2056" s="83">
        <f t="shared" si="480"/>
        <v>1204.5999999999999</v>
      </c>
      <c r="K2056" s="82"/>
      <c r="L2056" s="82"/>
      <c r="M2056" s="82"/>
      <c r="N2056" s="82"/>
      <c r="O2056" s="82">
        <f>VLOOKUP(C2056,'IBGE 2014'!$A$9:$I$120,6,0)</f>
        <v>10.361611814973374</v>
      </c>
      <c r="P2056" s="82">
        <f t="shared" si="481"/>
        <v>162260.76870012004</v>
      </c>
      <c r="Q2056" s="82">
        <f t="shared" si="482"/>
        <v>0</v>
      </c>
      <c r="R2056" s="82">
        <f t="shared" si="483"/>
        <v>162260.76870012004</v>
      </c>
      <c r="S2056" s="82"/>
      <c r="T2056" s="82"/>
      <c r="U2056" s="82"/>
      <c r="V2056" s="82">
        <f>J2056*13*VLOOKUP(C2056+1,'IBGE 2014'!$A$9:$I$120,6,0)</f>
        <v>158526.28167190691</v>
      </c>
      <c r="W2056" s="82">
        <f>IF(J2056&gt;5839.45,0.11*(J2056-5839.45)*VLOOKUP(C2056+1,'IBGE 2014'!$A$9:$I$120,6,0)*13,0)</f>
        <v>0</v>
      </c>
      <c r="X2056" s="82">
        <f t="shared" si="484"/>
        <v>158526.28167190691</v>
      </c>
      <c r="Y2056" s="120"/>
      <c r="AB2056" s="84">
        <f t="shared" si="485"/>
        <v>0</v>
      </c>
    </row>
    <row r="2057" spans="1:28" s="84" customFormat="1">
      <c r="A2057" s="82">
        <v>2041</v>
      </c>
      <c r="B2057" s="81">
        <v>1</v>
      </c>
      <c r="C2057" s="81">
        <v>70</v>
      </c>
      <c r="D2057" s="82"/>
      <c r="E2057" s="82"/>
      <c r="F2057" s="82"/>
      <c r="G2057" s="82"/>
      <c r="H2057" s="82"/>
      <c r="I2057" s="83">
        <v>954</v>
      </c>
      <c r="J2057" s="83">
        <f t="shared" si="480"/>
        <v>954</v>
      </c>
      <c r="K2057" s="82"/>
      <c r="L2057" s="82"/>
      <c r="M2057" s="82"/>
      <c r="N2057" s="82"/>
      <c r="O2057" s="82">
        <f>VLOOKUP(C2057,'IBGE 2014'!$A$9:$I$120,6,0)</f>
        <v>9.1340168195096396</v>
      </c>
      <c r="P2057" s="82">
        <f t="shared" si="481"/>
        <v>113280.07659555855</v>
      </c>
      <c r="Q2057" s="82">
        <f t="shared" si="482"/>
        <v>0</v>
      </c>
      <c r="R2057" s="82">
        <f t="shared" si="483"/>
        <v>113280.07659555855</v>
      </c>
      <c r="S2057" s="82"/>
      <c r="T2057" s="82"/>
      <c r="U2057" s="82"/>
      <c r="V2057" s="82">
        <f>J2057*13*VLOOKUP(C2057+1,'IBGE 2014'!$A$9:$I$120,6,0)</f>
        <v>110143.63315567379</v>
      </c>
      <c r="W2057" s="82">
        <f>IF(J2057&gt;5839.45,0.11*(J2057-5839.45)*VLOOKUP(C2057+1,'IBGE 2014'!$A$9:$I$120,6,0)*13,0)</f>
        <v>0</v>
      </c>
      <c r="X2057" s="82">
        <f t="shared" si="484"/>
        <v>110143.63315567379</v>
      </c>
      <c r="Y2057" s="120"/>
      <c r="AB2057" s="84">
        <f t="shared" si="485"/>
        <v>0</v>
      </c>
    </row>
    <row r="2058" spans="1:28" s="84" customFormat="1">
      <c r="A2058" s="82">
        <v>2042</v>
      </c>
      <c r="B2058" s="81">
        <v>1</v>
      </c>
      <c r="C2058" s="81">
        <v>57</v>
      </c>
      <c r="D2058" s="82"/>
      <c r="E2058" s="82"/>
      <c r="F2058" s="82"/>
      <c r="G2058" s="82"/>
      <c r="H2058" s="82"/>
      <c r="I2058" s="83">
        <v>1230.68</v>
      </c>
      <c r="J2058" s="83">
        <f t="shared" si="480"/>
        <v>1230.68</v>
      </c>
      <c r="K2058" s="82"/>
      <c r="L2058" s="82"/>
      <c r="M2058" s="82"/>
      <c r="N2058" s="82"/>
      <c r="O2058" s="82">
        <f>VLOOKUP(C2058,'IBGE 2014'!$A$9:$I$120,6,0)</f>
        <v>12.086645895133593</v>
      </c>
      <c r="P2058" s="82">
        <f t="shared" si="481"/>
        <v>193372.31381289914</v>
      </c>
      <c r="Q2058" s="82">
        <f t="shared" si="482"/>
        <v>0</v>
      </c>
      <c r="R2058" s="82">
        <f t="shared" si="483"/>
        <v>193372.31381289914</v>
      </c>
      <c r="S2058" s="82"/>
      <c r="T2058" s="82"/>
      <c r="U2058" s="82"/>
      <c r="V2058" s="82">
        <f>J2058*13*VLOOKUP(C2058+1,'IBGE 2014'!$A$9:$I$120,6,0)</f>
        <v>190241.58018925507</v>
      </c>
      <c r="W2058" s="82">
        <f>IF(J2058&gt;5839.45,0.11*(J2058-5839.45)*VLOOKUP(C2058+1,'IBGE 2014'!$A$9:$I$120,6,0)*13,0)</f>
        <v>0</v>
      </c>
      <c r="X2058" s="82">
        <f t="shared" si="484"/>
        <v>190241.58018925507</v>
      </c>
      <c r="Y2058" s="120"/>
      <c r="AB2058" s="84">
        <f t="shared" si="485"/>
        <v>0</v>
      </c>
    </row>
    <row r="2059" spans="1:28" s="84" customFormat="1">
      <c r="A2059" s="82">
        <v>2043</v>
      </c>
      <c r="B2059" s="81">
        <v>1</v>
      </c>
      <c r="C2059" s="81">
        <v>56</v>
      </c>
      <c r="D2059" s="82"/>
      <c r="E2059" s="82"/>
      <c r="F2059" s="82"/>
      <c r="G2059" s="82"/>
      <c r="H2059" s="82"/>
      <c r="I2059" s="83">
        <v>1252.78</v>
      </c>
      <c r="J2059" s="83">
        <f t="shared" si="480"/>
        <v>1252.78</v>
      </c>
      <c r="K2059" s="82"/>
      <c r="L2059" s="82"/>
      <c r="M2059" s="82"/>
      <c r="N2059" s="82"/>
      <c r="O2059" s="82">
        <f>VLOOKUP(C2059,'IBGE 2014'!$A$9:$I$120,6,0)</f>
        <v>12.276875927517381</v>
      </c>
      <c r="P2059" s="82">
        <f t="shared" si="481"/>
        <v>199942.92011817792</v>
      </c>
      <c r="Q2059" s="82">
        <f t="shared" si="482"/>
        <v>0</v>
      </c>
      <c r="R2059" s="82">
        <f t="shared" si="483"/>
        <v>199942.92011817792</v>
      </c>
      <c r="S2059" s="82"/>
      <c r="T2059" s="82"/>
      <c r="U2059" s="82"/>
      <c r="V2059" s="82">
        <f>J2059*13*VLOOKUP(C2059+1,'IBGE 2014'!$A$9:$I$120,6,0)</f>
        <v>196844.80717857101</v>
      </c>
      <c r="W2059" s="82">
        <f>IF(J2059&gt;5839.45,0.11*(J2059-5839.45)*VLOOKUP(C2059+1,'IBGE 2014'!$A$9:$I$120,6,0)*13,0)</f>
        <v>0</v>
      </c>
      <c r="X2059" s="82">
        <f t="shared" si="484"/>
        <v>196844.80717857101</v>
      </c>
      <c r="Y2059" s="120"/>
      <c r="AB2059" s="84">
        <f t="shared" si="485"/>
        <v>0</v>
      </c>
    </row>
    <row r="2060" spans="1:28" s="84" customFormat="1">
      <c r="A2060" s="82">
        <v>2044</v>
      </c>
      <c r="B2060" s="81">
        <v>1</v>
      </c>
      <c r="C2060" s="81">
        <v>67</v>
      </c>
      <c r="D2060" s="82"/>
      <c r="E2060" s="82"/>
      <c r="F2060" s="82"/>
      <c r="G2060" s="82"/>
      <c r="H2060" s="82"/>
      <c r="I2060" s="83">
        <v>1054.72</v>
      </c>
      <c r="J2060" s="83">
        <f t="shared" si="480"/>
        <v>1054.72</v>
      </c>
      <c r="K2060" s="82"/>
      <c r="L2060" s="82"/>
      <c r="M2060" s="82"/>
      <c r="N2060" s="82"/>
      <c r="O2060" s="82">
        <f>VLOOKUP(C2060,'IBGE 2014'!$A$9:$I$120,6,0)</f>
        <v>9.8804384039908921</v>
      </c>
      <c r="P2060" s="82">
        <f t="shared" si="481"/>
        <v>135474.24791494457</v>
      </c>
      <c r="Q2060" s="82">
        <f t="shared" si="482"/>
        <v>0</v>
      </c>
      <c r="R2060" s="82">
        <f t="shared" si="483"/>
        <v>135474.24791494457</v>
      </c>
      <c r="S2060" s="82"/>
      <c r="T2060" s="82"/>
      <c r="U2060" s="82"/>
      <c r="V2060" s="82">
        <f>J2060*13*VLOOKUP(C2060+1,'IBGE 2014'!$A$9:$I$120,6,0)</f>
        <v>132097.38112120822</v>
      </c>
      <c r="W2060" s="82">
        <f>IF(J2060&gt;5839.45,0.11*(J2060-5839.45)*VLOOKUP(C2060+1,'IBGE 2014'!$A$9:$I$120,6,0)*13,0)</f>
        <v>0</v>
      </c>
      <c r="X2060" s="82">
        <f t="shared" si="484"/>
        <v>132097.38112120822</v>
      </c>
      <c r="Y2060" s="120"/>
      <c r="AB2060" s="84">
        <f t="shared" si="485"/>
        <v>0</v>
      </c>
    </row>
    <row r="2061" spans="1:28" s="84" customFormat="1">
      <c r="A2061" s="82">
        <v>2045</v>
      </c>
      <c r="B2061" s="81">
        <v>1</v>
      </c>
      <c r="C2061" s="81">
        <v>74</v>
      </c>
      <c r="D2061" s="82"/>
      <c r="E2061" s="82"/>
      <c r="F2061" s="82"/>
      <c r="G2061" s="82"/>
      <c r="H2061" s="82"/>
      <c r="I2061" s="83">
        <v>954</v>
      </c>
      <c r="J2061" s="83">
        <f t="shared" si="480"/>
        <v>954</v>
      </c>
      <c r="K2061" s="82"/>
      <c r="L2061" s="82"/>
      <c r="M2061" s="82"/>
      <c r="N2061" s="82"/>
      <c r="O2061" s="82">
        <f>VLOOKUP(C2061,'IBGE 2014'!$A$9:$I$120,6,0)</f>
        <v>8.116123161024948</v>
      </c>
      <c r="P2061" s="82">
        <f t="shared" si="481"/>
        <v>100656.1594430314</v>
      </c>
      <c r="Q2061" s="82">
        <f t="shared" si="482"/>
        <v>0</v>
      </c>
      <c r="R2061" s="82">
        <f t="shared" si="483"/>
        <v>100656.1594430314</v>
      </c>
      <c r="S2061" s="82"/>
      <c r="T2061" s="82"/>
      <c r="U2061" s="82"/>
      <c r="V2061" s="82">
        <f>J2061*13*VLOOKUP(C2061+1,'IBGE 2014'!$A$9:$I$120,6,0)</f>
        <v>97502.497078043336</v>
      </c>
      <c r="W2061" s="82">
        <f>IF(J2061&gt;5839.45,0.11*(J2061-5839.45)*VLOOKUP(C2061+1,'IBGE 2014'!$A$9:$I$120,6,0)*13,0)</f>
        <v>0</v>
      </c>
      <c r="X2061" s="82">
        <f t="shared" si="484"/>
        <v>97502.497078043336</v>
      </c>
      <c r="Y2061" s="120"/>
      <c r="AB2061" s="84">
        <f t="shared" si="485"/>
        <v>0</v>
      </c>
    </row>
    <row r="2062" spans="1:28" s="84" customFormat="1">
      <c r="A2062" s="82">
        <v>2046</v>
      </c>
      <c r="B2062" s="81">
        <v>1</v>
      </c>
      <c r="C2062" s="81">
        <v>69</v>
      </c>
      <c r="D2062" s="82"/>
      <c r="E2062" s="82"/>
      <c r="F2062" s="82"/>
      <c r="G2062" s="82"/>
      <c r="H2062" s="82"/>
      <c r="I2062" s="83">
        <v>2270.52</v>
      </c>
      <c r="J2062" s="83">
        <f t="shared" si="480"/>
        <v>2270.52</v>
      </c>
      <c r="K2062" s="82"/>
      <c r="L2062" s="82"/>
      <c r="M2062" s="82"/>
      <c r="N2062" s="82"/>
      <c r="O2062" s="82">
        <f>VLOOKUP(C2062,'IBGE 2014'!$A$9:$I$120,6,0)</f>
        <v>9.3851093167233657</v>
      </c>
      <c r="P2062" s="82">
        <f t="shared" si="481"/>
        <v>277018.01927548758</v>
      </c>
      <c r="Q2062" s="82">
        <f t="shared" si="482"/>
        <v>0</v>
      </c>
      <c r="R2062" s="82">
        <f t="shared" si="483"/>
        <v>277018.01927548758</v>
      </c>
      <c r="S2062" s="82"/>
      <c r="T2062" s="82"/>
      <c r="U2062" s="82"/>
      <c r="V2062" s="82">
        <f>J2062*13*VLOOKUP(C2062+1,'IBGE 2014'!$A$9:$I$120,6,0)</f>
        <v>269606.58229742933</v>
      </c>
      <c r="W2062" s="82">
        <f>IF(J2062&gt;5839.45,0.11*(J2062-5839.45)*VLOOKUP(C2062+1,'IBGE 2014'!$A$9:$I$120,6,0)*13,0)</f>
        <v>0</v>
      </c>
      <c r="X2062" s="82">
        <f t="shared" si="484"/>
        <v>269606.58229742933</v>
      </c>
      <c r="Y2062" s="120"/>
      <c r="AB2062" s="84">
        <f t="shared" si="485"/>
        <v>0</v>
      </c>
    </row>
    <row r="2063" spans="1:28" s="84" customFormat="1">
      <c r="A2063" s="82">
        <v>2047</v>
      </c>
      <c r="B2063" s="81">
        <v>1</v>
      </c>
      <c r="C2063" s="81">
        <v>62</v>
      </c>
      <c r="D2063" s="82"/>
      <c r="E2063" s="82"/>
      <c r="F2063" s="82"/>
      <c r="G2063" s="82"/>
      <c r="H2063" s="82"/>
      <c r="I2063" s="83">
        <v>1590.07</v>
      </c>
      <c r="J2063" s="83">
        <f t="shared" si="480"/>
        <v>1590.07</v>
      </c>
      <c r="K2063" s="82"/>
      <c r="L2063" s="82"/>
      <c r="M2063" s="82"/>
      <c r="N2063" s="82"/>
      <c r="O2063" s="82">
        <f>VLOOKUP(C2063,'IBGE 2014'!$A$9:$I$120,6,0)</f>
        <v>11.049834511016218</v>
      </c>
      <c r="P2063" s="82">
        <f t="shared" si="481"/>
        <v>228410.13469211027</v>
      </c>
      <c r="Q2063" s="82">
        <f t="shared" si="482"/>
        <v>0</v>
      </c>
      <c r="R2063" s="82">
        <f t="shared" si="483"/>
        <v>228410.13469211027</v>
      </c>
      <c r="S2063" s="82"/>
      <c r="T2063" s="82"/>
      <c r="U2063" s="82"/>
      <c r="V2063" s="82">
        <f>J2063*13*VLOOKUP(C2063+1,'IBGE 2014'!$A$9:$I$120,6,0)</f>
        <v>223767.74990095076</v>
      </c>
      <c r="W2063" s="82">
        <f>IF(J2063&gt;5839.45,0.11*(J2063-5839.45)*VLOOKUP(C2063+1,'IBGE 2014'!$A$9:$I$120,6,0)*13,0)</f>
        <v>0</v>
      </c>
      <c r="X2063" s="82">
        <f t="shared" si="484"/>
        <v>223767.74990095076</v>
      </c>
      <c r="Y2063" s="120"/>
      <c r="AB2063" s="84">
        <f t="shared" si="485"/>
        <v>0</v>
      </c>
    </row>
    <row r="2064" spans="1:28" s="84" customFormat="1">
      <c r="A2064" s="82">
        <v>2048</v>
      </c>
      <c r="B2064" s="81">
        <v>1</v>
      </c>
      <c r="C2064" s="81">
        <v>69</v>
      </c>
      <c r="D2064" s="82"/>
      <c r="E2064" s="82"/>
      <c r="F2064" s="82"/>
      <c r="G2064" s="82"/>
      <c r="H2064" s="82"/>
      <c r="I2064" s="83">
        <v>1830.99</v>
      </c>
      <c r="J2064" s="83">
        <f t="shared" si="480"/>
        <v>1830.99</v>
      </c>
      <c r="K2064" s="82"/>
      <c r="L2064" s="82"/>
      <c r="M2064" s="82"/>
      <c r="N2064" s="82"/>
      <c r="O2064" s="82">
        <f>VLOOKUP(C2064,'IBGE 2014'!$A$9:$I$120,6,0)</f>
        <v>9.3851093167233657</v>
      </c>
      <c r="P2064" s="82">
        <f t="shared" si="481"/>
        <v>223392.53700175509</v>
      </c>
      <c r="Q2064" s="82">
        <f t="shared" si="482"/>
        <v>0</v>
      </c>
      <c r="R2064" s="82">
        <f t="shared" si="483"/>
        <v>223392.53700175509</v>
      </c>
      <c r="S2064" s="82"/>
      <c r="T2064" s="82"/>
      <c r="U2064" s="82"/>
      <c r="V2064" s="82">
        <f>J2064*13*VLOOKUP(C2064+1,'IBGE 2014'!$A$9:$I$120,6,0)</f>
        <v>217415.81493260141</v>
      </c>
      <c r="W2064" s="82">
        <f>IF(J2064&gt;5839.45,0.11*(J2064-5839.45)*VLOOKUP(C2064+1,'IBGE 2014'!$A$9:$I$120,6,0)*13,0)</f>
        <v>0</v>
      </c>
      <c r="X2064" s="82">
        <f t="shared" si="484"/>
        <v>217415.81493260141</v>
      </c>
      <c r="Y2064" s="120"/>
      <c r="AB2064" s="84">
        <f t="shared" si="485"/>
        <v>0</v>
      </c>
    </row>
    <row r="2065" spans="1:28" s="84" customFormat="1">
      <c r="A2065" s="82">
        <v>2049</v>
      </c>
      <c r="B2065" s="81">
        <v>1</v>
      </c>
      <c r="C2065" s="81">
        <v>69</v>
      </c>
      <c r="D2065" s="82"/>
      <c r="E2065" s="82"/>
      <c r="F2065" s="82"/>
      <c r="G2065" s="82"/>
      <c r="H2065" s="82"/>
      <c r="I2065" s="83">
        <v>2027.16</v>
      </c>
      <c r="J2065" s="83">
        <f t="shared" si="480"/>
        <v>2027.16</v>
      </c>
      <c r="K2065" s="82"/>
      <c r="L2065" s="82"/>
      <c r="M2065" s="82"/>
      <c r="N2065" s="82"/>
      <c r="O2065" s="82">
        <f>VLOOKUP(C2065,'IBGE 2014'!$A$9:$I$120,6,0)</f>
        <v>9.3851093167233657</v>
      </c>
      <c r="P2065" s="82">
        <f t="shared" si="481"/>
        <v>247326.5366323562</v>
      </c>
      <c r="Q2065" s="82">
        <f t="shared" si="482"/>
        <v>0</v>
      </c>
      <c r="R2065" s="82">
        <f t="shared" si="483"/>
        <v>247326.5366323562</v>
      </c>
      <c r="S2065" s="82"/>
      <c r="T2065" s="82"/>
      <c r="U2065" s="82"/>
      <c r="V2065" s="82">
        <f>J2065*13*VLOOKUP(C2065+1,'IBGE 2014'!$A$9:$I$120,6,0)</f>
        <v>240709.47596588312</v>
      </c>
      <c r="W2065" s="82">
        <f>IF(J2065&gt;5839.45,0.11*(J2065-5839.45)*VLOOKUP(C2065+1,'IBGE 2014'!$A$9:$I$120,6,0)*13,0)</f>
        <v>0</v>
      </c>
      <c r="X2065" s="82">
        <f t="shared" si="484"/>
        <v>240709.47596588312</v>
      </c>
      <c r="Y2065" s="120"/>
      <c r="AB2065" s="84">
        <f t="shared" si="485"/>
        <v>0</v>
      </c>
    </row>
    <row r="2066" spans="1:28" s="84" customFormat="1">
      <c r="A2066" s="82">
        <v>2050</v>
      </c>
      <c r="B2066" s="81">
        <v>2</v>
      </c>
      <c r="C2066" s="81">
        <v>77</v>
      </c>
      <c r="D2066" s="82"/>
      <c r="E2066" s="82"/>
      <c r="F2066" s="82"/>
      <c r="G2066" s="82"/>
      <c r="H2066" s="82"/>
      <c r="I2066" s="83">
        <v>2092.0300000000002</v>
      </c>
      <c r="J2066" s="83">
        <f t="shared" si="480"/>
        <v>2092.0300000000002</v>
      </c>
      <c r="K2066" s="82"/>
      <c r="L2066" s="82"/>
      <c r="M2066" s="82"/>
      <c r="N2066" s="82"/>
      <c r="O2066" s="82">
        <f>VLOOKUP(C2066,'IBGE 2014'!$A$9:$I$120,6,0)</f>
        <v>7.3576371710168589</v>
      </c>
      <c r="P2066" s="82">
        <f t="shared" si="481"/>
        <v>200101.1699814712</v>
      </c>
      <c r="Q2066" s="82">
        <f t="shared" si="482"/>
        <v>0</v>
      </c>
      <c r="R2066" s="82">
        <f t="shared" si="483"/>
        <v>200101.1699814712</v>
      </c>
      <c r="S2066" s="82"/>
      <c r="T2066" s="82"/>
      <c r="U2066" s="82"/>
      <c r="V2066" s="82">
        <f>J2066*13*VLOOKUP(C2066+1,'IBGE 2014'!$A$9:$I$120,6,0)</f>
        <v>193338.03715508746</v>
      </c>
      <c r="W2066" s="82">
        <f>IF(J2066&gt;5839.45,0.11*(J2066-5839.45)*VLOOKUP(C2066+1,'IBGE 2014'!$A$9:$I$120,6,0)*13,0)</f>
        <v>0</v>
      </c>
      <c r="X2066" s="82">
        <f t="shared" si="484"/>
        <v>193338.03715508746</v>
      </c>
      <c r="Y2066" s="120"/>
      <c r="AB2066" s="84">
        <f t="shared" si="485"/>
        <v>0</v>
      </c>
    </row>
    <row r="2067" spans="1:28" s="84" customFormat="1">
      <c r="A2067" s="82">
        <v>2051</v>
      </c>
      <c r="B2067" s="81">
        <v>1</v>
      </c>
      <c r="C2067" s="81">
        <v>58</v>
      </c>
      <c r="D2067" s="82"/>
      <c r="E2067" s="82"/>
      <c r="F2067" s="82"/>
      <c r="G2067" s="82"/>
      <c r="H2067" s="82"/>
      <c r="I2067" s="83">
        <v>1656.69</v>
      </c>
      <c r="J2067" s="83">
        <f t="shared" si="480"/>
        <v>1656.69</v>
      </c>
      <c r="K2067" s="82"/>
      <c r="L2067" s="82"/>
      <c r="M2067" s="82"/>
      <c r="N2067" s="82"/>
      <c r="O2067" s="82">
        <f>VLOOKUP(C2067,'IBGE 2014'!$A$9:$I$120,6,0)</f>
        <v>11.890960856490537</v>
      </c>
      <c r="P2067" s="82">
        <f t="shared" si="481"/>
        <v>256095.26723741103</v>
      </c>
      <c r="Q2067" s="82">
        <f t="shared" si="482"/>
        <v>0</v>
      </c>
      <c r="R2067" s="82">
        <f t="shared" si="483"/>
        <v>256095.26723741103</v>
      </c>
      <c r="S2067" s="82"/>
      <c r="T2067" s="82"/>
      <c r="U2067" s="82"/>
      <c r="V2067" s="82">
        <f>J2067*13*VLOOKUP(C2067+1,'IBGE 2014'!$A$9:$I$120,6,0)</f>
        <v>251757.38615751185</v>
      </c>
      <c r="W2067" s="82">
        <f>IF(J2067&gt;5839.45,0.11*(J2067-5839.45)*VLOOKUP(C2067+1,'IBGE 2014'!$A$9:$I$120,6,0)*13,0)</f>
        <v>0</v>
      </c>
      <c r="X2067" s="82">
        <f t="shared" si="484"/>
        <v>251757.38615751185</v>
      </c>
      <c r="Y2067" s="120"/>
      <c r="AB2067" s="84">
        <f t="shared" si="485"/>
        <v>0</v>
      </c>
    </row>
    <row r="2068" spans="1:28" s="84" customFormat="1">
      <c r="A2068" s="82">
        <v>2052</v>
      </c>
      <c r="B2068" s="81">
        <v>1</v>
      </c>
      <c r="C2068" s="81">
        <v>69</v>
      </c>
      <c r="D2068" s="82"/>
      <c r="E2068" s="82"/>
      <c r="F2068" s="82"/>
      <c r="G2068" s="82"/>
      <c r="H2068" s="82"/>
      <c r="I2068" s="83">
        <v>1240.2</v>
      </c>
      <c r="J2068" s="83">
        <f t="shared" si="480"/>
        <v>1240.2</v>
      </c>
      <c r="K2068" s="82"/>
      <c r="L2068" s="82"/>
      <c r="M2068" s="82"/>
      <c r="N2068" s="82"/>
      <c r="O2068" s="82">
        <f>VLOOKUP(C2068,'IBGE 2014'!$A$9:$I$120,6,0)</f>
        <v>9.3851093167233657</v>
      </c>
      <c r="P2068" s="82">
        <f t="shared" si="481"/>
        <v>151312.36346980414</v>
      </c>
      <c r="Q2068" s="82">
        <f t="shared" si="482"/>
        <v>0</v>
      </c>
      <c r="R2068" s="82">
        <f t="shared" si="483"/>
        <v>151312.36346980414</v>
      </c>
      <c r="S2068" s="82"/>
      <c r="T2068" s="82"/>
      <c r="U2068" s="82"/>
      <c r="V2068" s="82">
        <f>J2068*13*VLOOKUP(C2068+1,'IBGE 2014'!$A$9:$I$120,6,0)</f>
        <v>147264.09957422613</v>
      </c>
      <c r="W2068" s="82">
        <f>IF(J2068&gt;5839.45,0.11*(J2068-5839.45)*VLOOKUP(C2068+1,'IBGE 2014'!$A$9:$I$120,6,0)*13,0)</f>
        <v>0</v>
      </c>
      <c r="X2068" s="82">
        <f t="shared" si="484"/>
        <v>147264.09957422613</v>
      </c>
      <c r="Y2068" s="120"/>
      <c r="AB2068" s="84">
        <f t="shared" si="485"/>
        <v>0</v>
      </c>
    </row>
    <row r="2069" spans="1:28" s="84" customFormat="1">
      <c r="A2069" s="82">
        <v>2053</v>
      </c>
      <c r="B2069" s="81">
        <v>1</v>
      </c>
      <c r="C2069" s="81">
        <v>67</v>
      </c>
      <c r="D2069" s="82"/>
      <c r="E2069" s="82"/>
      <c r="F2069" s="82"/>
      <c r="G2069" s="82"/>
      <c r="H2069" s="82"/>
      <c r="I2069" s="83">
        <v>1638.25</v>
      </c>
      <c r="J2069" s="83">
        <f t="shared" si="480"/>
        <v>1638.25</v>
      </c>
      <c r="K2069" s="82"/>
      <c r="L2069" s="82"/>
      <c r="M2069" s="82"/>
      <c r="N2069" s="82"/>
      <c r="O2069" s="82">
        <f>VLOOKUP(C2069,'IBGE 2014'!$A$9:$I$120,6,0)</f>
        <v>9.8804384039908921</v>
      </c>
      <c r="P2069" s="82">
        <f t="shared" si="481"/>
        <v>210426.16679939503</v>
      </c>
      <c r="Q2069" s="82">
        <f t="shared" si="482"/>
        <v>0</v>
      </c>
      <c r="R2069" s="82">
        <f t="shared" si="483"/>
        <v>210426.16679939503</v>
      </c>
      <c r="S2069" s="82"/>
      <c r="T2069" s="82"/>
      <c r="U2069" s="82"/>
      <c r="V2069" s="82">
        <f>J2069*13*VLOOKUP(C2069+1,'IBGE 2014'!$A$9:$I$120,6,0)</f>
        <v>205181.02872972863</v>
      </c>
      <c r="W2069" s="82">
        <f>IF(J2069&gt;5839.45,0.11*(J2069-5839.45)*VLOOKUP(C2069+1,'IBGE 2014'!$A$9:$I$120,6,0)*13,0)</f>
        <v>0</v>
      </c>
      <c r="X2069" s="82">
        <f t="shared" si="484"/>
        <v>205181.02872972863</v>
      </c>
      <c r="Y2069" s="120"/>
      <c r="AB2069" s="84">
        <f t="shared" si="485"/>
        <v>0</v>
      </c>
    </row>
    <row r="2070" spans="1:28" s="84" customFormat="1">
      <c r="A2070" s="82">
        <v>2054</v>
      </c>
      <c r="B2070" s="81">
        <v>1</v>
      </c>
      <c r="C2070" s="81">
        <v>58</v>
      </c>
      <c r="D2070" s="82"/>
      <c r="E2070" s="82"/>
      <c r="F2070" s="82"/>
      <c r="G2070" s="82"/>
      <c r="H2070" s="82"/>
      <c r="I2070" s="83">
        <v>1686.44</v>
      </c>
      <c r="J2070" s="83">
        <f t="shared" si="480"/>
        <v>1686.44</v>
      </c>
      <c r="K2070" s="82"/>
      <c r="L2070" s="82"/>
      <c r="M2070" s="82"/>
      <c r="N2070" s="82"/>
      <c r="O2070" s="82">
        <f>VLOOKUP(C2070,'IBGE 2014'!$A$9:$I$120,6,0)</f>
        <v>11.890960856490537</v>
      </c>
      <c r="P2070" s="82">
        <f t="shared" si="481"/>
        <v>260694.09634865873</v>
      </c>
      <c r="Q2070" s="82">
        <f t="shared" si="482"/>
        <v>0</v>
      </c>
      <c r="R2070" s="82">
        <f t="shared" si="483"/>
        <v>260694.09634865873</v>
      </c>
      <c r="S2070" s="82"/>
      <c r="T2070" s="82"/>
      <c r="U2070" s="82"/>
      <c r="V2070" s="82">
        <f>J2070*13*VLOOKUP(C2070+1,'IBGE 2014'!$A$9:$I$120,6,0)</f>
        <v>256278.31779721874</v>
      </c>
      <c r="W2070" s="82">
        <f>IF(J2070&gt;5839.45,0.11*(J2070-5839.45)*VLOOKUP(C2070+1,'IBGE 2014'!$A$9:$I$120,6,0)*13,0)</f>
        <v>0</v>
      </c>
      <c r="X2070" s="82">
        <f t="shared" si="484"/>
        <v>256278.31779721874</v>
      </c>
      <c r="Y2070" s="120"/>
      <c r="AB2070" s="84">
        <f t="shared" si="485"/>
        <v>0</v>
      </c>
    </row>
    <row r="2071" spans="1:28" s="84" customFormat="1">
      <c r="A2071" s="82">
        <v>2055</v>
      </c>
      <c r="B2071" s="81">
        <v>1</v>
      </c>
      <c r="C2071" s="81">
        <v>65</v>
      </c>
      <c r="D2071" s="82"/>
      <c r="E2071" s="82"/>
      <c r="F2071" s="82"/>
      <c r="G2071" s="82"/>
      <c r="H2071" s="82"/>
      <c r="I2071" s="83">
        <v>1638.25</v>
      </c>
      <c r="J2071" s="83">
        <f t="shared" si="480"/>
        <v>1638.25</v>
      </c>
      <c r="K2071" s="82"/>
      <c r="L2071" s="82"/>
      <c r="M2071" s="82"/>
      <c r="N2071" s="82"/>
      <c r="O2071" s="82">
        <f>VLOOKUP(C2071,'IBGE 2014'!$A$9:$I$120,6,0)</f>
        <v>10.361611814973374</v>
      </c>
      <c r="P2071" s="82">
        <f t="shared" si="481"/>
        <v>220673.83722644168</v>
      </c>
      <c r="Q2071" s="82">
        <f t="shared" si="482"/>
        <v>0</v>
      </c>
      <c r="R2071" s="82">
        <f t="shared" si="483"/>
        <v>220673.83722644168</v>
      </c>
      <c r="S2071" s="82"/>
      <c r="T2071" s="82"/>
      <c r="U2071" s="82"/>
      <c r="V2071" s="82">
        <f>J2071*13*VLOOKUP(C2071+1,'IBGE 2014'!$A$9:$I$120,6,0)</f>
        <v>215594.95346920265</v>
      </c>
      <c r="W2071" s="82">
        <f>IF(J2071&gt;5839.45,0.11*(J2071-5839.45)*VLOOKUP(C2071+1,'IBGE 2014'!$A$9:$I$120,6,0)*13,0)</f>
        <v>0</v>
      </c>
      <c r="X2071" s="82">
        <f t="shared" si="484"/>
        <v>215594.95346920265</v>
      </c>
      <c r="Y2071" s="120"/>
      <c r="AB2071" s="84">
        <f t="shared" si="485"/>
        <v>0</v>
      </c>
    </row>
    <row r="2072" spans="1:28" s="84" customFormat="1">
      <c r="A2072" s="82">
        <v>2056</v>
      </c>
      <c r="B2072" s="81">
        <v>1</v>
      </c>
      <c r="C2072" s="81">
        <v>69</v>
      </c>
      <c r="D2072" s="82"/>
      <c r="E2072" s="82"/>
      <c r="F2072" s="82"/>
      <c r="G2072" s="82"/>
      <c r="H2072" s="82"/>
      <c r="I2072" s="83">
        <v>1830.99</v>
      </c>
      <c r="J2072" s="83">
        <f t="shared" si="480"/>
        <v>1830.99</v>
      </c>
      <c r="K2072" s="82"/>
      <c r="L2072" s="82"/>
      <c r="M2072" s="82"/>
      <c r="N2072" s="82"/>
      <c r="O2072" s="82">
        <f>VLOOKUP(C2072,'IBGE 2014'!$A$9:$I$120,6,0)</f>
        <v>9.3851093167233657</v>
      </c>
      <c r="P2072" s="82">
        <f t="shared" si="481"/>
        <v>223392.53700175509</v>
      </c>
      <c r="Q2072" s="82">
        <f t="shared" si="482"/>
        <v>0</v>
      </c>
      <c r="R2072" s="82">
        <f t="shared" si="483"/>
        <v>223392.53700175509</v>
      </c>
      <c r="S2072" s="82"/>
      <c r="T2072" s="82"/>
      <c r="U2072" s="82"/>
      <c r="V2072" s="82">
        <f>J2072*13*VLOOKUP(C2072+1,'IBGE 2014'!$A$9:$I$120,6,0)</f>
        <v>217415.81493260141</v>
      </c>
      <c r="W2072" s="82">
        <f>IF(J2072&gt;5839.45,0.11*(J2072-5839.45)*VLOOKUP(C2072+1,'IBGE 2014'!$A$9:$I$120,6,0)*13,0)</f>
        <v>0</v>
      </c>
      <c r="X2072" s="82">
        <f t="shared" si="484"/>
        <v>217415.81493260141</v>
      </c>
      <c r="Y2072" s="120"/>
      <c r="AB2072" s="84">
        <f t="shared" si="485"/>
        <v>0</v>
      </c>
    </row>
    <row r="2073" spans="1:28" s="84" customFormat="1">
      <c r="A2073" s="82">
        <v>2057</v>
      </c>
      <c r="B2073" s="81">
        <v>1</v>
      </c>
      <c r="C2073" s="81">
        <v>67</v>
      </c>
      <c r="D2073" s="82"/>
      <c r="E2073" s="82"/>
      <c r="F2073" s="82"/>
      <c r="G2073" s="82"/>
      <c r="H2073" s="82"/>
      <c r="I2073" s="83">
        <v>1638.25</v>
      </c>
      <c r="J2073" s="83">
        <f t="shared" si="480"/>
        <v>1638.25</v>
      </c>
      <c r="K2073" s="82"/>
      <c r="L2073" s="82"/>
      <c r="M2073" s="82"/>
      <c r="N2073" s="82"/>
      <c r="O2073" s="82">
        <f>VLOOKUP(C2073,'IBGE 2014'!$A$9:$I$120,6,0)</f>
        <v>9.8804384039908921</v>
      </c>
      <c r="P2073" s="82">
        <f t="shared" si="481"/>
        <v>210426.16679939503</v>
      </c>
      <c r="Q2073" s="82">
        <f t="shared" si="482"/>
        <v>0</v>
      </c>
      <c r="R2073" s="82">
        <f t="shared" si="483"/>
        <v>210426.16679939503</v>
      </c>
      <c r="S2073" s="82"/>
      <c r="T2073" s="82"/>
      <c r="U2073" s="82"/>
      <c r="V2073" s="82">
        <f>J2073*13*VLOOKUP(C2073+1,'IBGE 2014'!$A$9:$I$120,6,0)</f>
        <v>205181.02872972863</v>
      </c>
      <c r="W2073" s="82">
        <f>IF(J2073&gt;5839.45,0.11*(J2073-5839.45)*VLOOKUP(C2073+1,'IBGE 2014'!$A$9:$I$120,6,0)*13,0)</f>
        <v>0</v>
      </c>
      <c r="X2073" s="82">
        <f t="shared" si="484"/>
        <v>205181.02872972863</v>
      </c>
      <c r="Y2073" s="120"/>
      <c r="AB2073" s="84">
        <f t="shared" si="485"/>
        <v>0</v>
      </c>
    </row>
    <row r="2074" spans="1:28" s="84" customFormat="1">
      <c r="A2074" s="82">
        <v>2058</v>
      </c>
      <c r="B2074" s="81">
        <v>1</v>
      </c>
      <c r="C2074" s="81">
        <v>85</v>
      </c>
      <c r="D2074" s="82"/>
      <c r="E2074" s="82"/>
      <c r="F2074" s="82"/>
      <c r="G2074" s="82"/>
      <c r="H2074" s="82"/>
      <c r="I2074" s="83">
        <v>954</v>
      </c>
      <c r="J2074" s="83">
        <f t="shared" si="480"/>
        <v>954</v>
      </c>
      <c r="K2074" s="82"/>
      <c r="L2074" s="82"/>
      <c r="M2074" s="82"/>
      <c r="N2074" s="82"/>
      <c r="O2074" s="82">
        <f>VLOOKUP(C2074,'IBGE 2014'!$A$9:$I$120,6,0)</f>
        <v>5.4434388028991734</v>
      </c>
      <c r="P2074" s="82">
        <f t="shared" si="481"/>
        <v>67509.528033555544</v>
      </c>
      <c r="Q2074" s="82">
        <f t="shared" si="482"/>
        <v>0</v>
      </c>
      <c r="R2074" s="82">
        <f t="shared" si="483"/>
        <v>67509.528033555544</v>
      </c>
      <c r="S2074" s="82"/>
      <c r="T2074" s="82"/>
      <c r="U2074" s="82"/>
      <c r="V2074" s="82">
        <f>J2074*13*VLOOKUP(C2074+1,'IBGE 2014'!$A$9:$I$120,6,0)</f>
        <v>64604.448567091298</v>
      </c>
      <c r="W2074" s="82">
        <f>IF(J2074&gt;5839.45,0.11*(J2074-5839.45)*VLOOKUP(C2074+1,'IBGE 2014'!$A$9:$I$120,6,0)*13,0)</f>
        <v>0</v>
      </c>
      <c r="X2074" s="82">
        <f t="shared" si="484"/>
        <v>64604.448567091298</v>
      </c>
      <c r="Y2074" s="120"/>
      <c r="AB2074" s="84">
        <f t="shared" si="485"/>
        <v>0</v>
      </c>
    </row>
    <row r="2075" spans="1:28" s="84" customFormat="1">
      <c r="A2075" s="82">
        <v>2059</v>
      </c>
      <c r="B2075" s="81">
        <v>1</v>
      </c>
      <c r="C2075" s="81">
        <v>69</v>
      </c>
      <c r="D2075" s="82"/>
      <c r="E2075" s="82"/>
      <c r="F2075" s="82"/>
      <c r="G2075" s="82"/>
      <c r="H2075" s="82"/>
      <c r="I2075" s="83">
        <v>1630.02</v>
      </c>
      <c r="J2075" s="83">
        <f t="shared" si="480"/>
        <v>1630.02</v>
      </c>
      <c r="K2075" s="82"/>
      <c r="L2075" s="82"/>
      <c r="M2075" s="82"/>
      <c r="N2075" s="82"/>
      <c r="O2075" s="82">
        <f>VLOOKUP(C2075,'IBGE 2014'!$A$9:$I$120,6,0)</f>
        <v>9.3851093167233657</v>
      </c>
      <c r="P2075" s="82">
        <f t="shared" si="481"/>
        <v>198872.90654979044</v>
      </c>
      <c r="Q2075" s="82">
        <f t="shared" si="482"/>
        <v>0</v>
      </c>
      <c r="R2075" s="82">
        <f t="shared" si="483"/>
        <v>198872.90654979044</v>
      </c>
      <c r="S2075" s="82"/>
      <c r="T2075" s="82"/>
      <c r="U2075" s="82"/>
      <c r="V2075" s="82">
        <f>J2075*13*VLOOKUP(C2075+1,'IBGE 2014'!$A$9:$I$120,6,0)</f>
        <v>193552.19124978231</v>
      </c>
      <c r="W2075" s="82">
        <f>IF(J2075&gt;5839.45,0.11*(J2075-5839.45)*VLOOKUP(C2075+1,'IBGE 2014'!$A$9:$I$120,6,0)*13,0)</f>
        <v>0</v>
      </c>
      <c r="X2075" s="82">
        <f t="shared" si="484"/>
        <v>193552.19124978231</v>
      </c>
      <c r="Y2075" s="120"/>
      <c r="AB2075" s="84">
        <f t="shared" si="485"/>
        <v>0</v>
      </c>
    </row>
    <row r="2076" spans="1:28" s="84" customFormat="1">
      <c r="A2076" s="82">
        <v>2060</v>
      </c>
      <c r="B2076" s="81">
        <v>1</v>
      </c>
      <c r="C2076" s="81">
        <v>63</v>
      </c>
      <c r="D2076" s="82"/>
      <c r="E2076" s="82"/>
      <c r="F2076" s="82"/>
      <c r="G2076" s="82"/>
      <c r="H2076" s="82"/>
      <c r="I2076" s="83">
        <v>1686.44</v>
      </c>
      <c r="J2076" s="83">
        <f t="shared" si="480"/>
        <v>1686.44</v>
      </c>
      <c r="K2076" s="82"/>
      <c r="L2076" s="82"/>
      <c r="M2076" s="82"/>
      <c r="N2076" s="82"/>
      <c r="O2076" s="82">
        <f>VLOOKUP(C2076,'IBGE 2014'!$A$9:$I$120,6,0)</f>
        <v>10.825249101319233</v>
      </c>
      <c r="P2076" s="82">
        <f t="shared" si="481"/>
        <v>237329.7302275745</v>
      </c>
      <c r="Q2076" s="82">
        <f t="shared" si="482"/>
        <v>0</v>
      </c>
      <c r="R2076" s="82">
        <f t="shared" si="483"/>
        <v>237329.7302275745</v>
      </c>
      <c r="S2076" s="82"/>
      <c r="T2076" s="82"/>
      <c r="U2076" s="82"/>
      <c r="V2076" s="82">
        <f>J2076*13*VLOOKUP(C2076+1,'IBGE 2014'!$A$9:$I$120,6,0)</f>
        <v>232296.88913237985</v>
      </c>
      <c r="W2076" s="82">
        <f>IF(J2076&gt;5839.45,0.11*(J2076-5839.45)*VLOOKUP(C2076+1,'IBGE 2014'!$A$9:$I$120,6,0)*13,0)</f>
        <v>0</v>
      </c>
      <c r="X2076" s="82">
        <f t="shared" si="484"/>
        <v>232296.88913237985</v>
      </c>
      <c r="Y2076" s="120"/>
      <c r="AB2076" s="84">
        <f t="shared" si="485"/>
        <v>0</v>
      </c>
    </row>
    <row r="2077" spans="1:28" s="84" customFormat="1">
      <c r="A2077" s="82">
        <v>2061</v>
      </c>
      <c r="B2077" s="81">
        <v>1</v>
      </c>
      <c r="C2077" s="81">
        <v>74</v>
      </c>
      <c r="D2077" s="82"/>
      <c r="E2077" s="82"/>
      <c r="F2077" s="82"/>
      <c r="G2077" s="82"/>
      <c r="H2077" s="82"/>
      <c r="I2077" s="83">
        <v>1024.08</v>
      </c>
      <c r="J2077" s="83">
        <f t="shared" si="480"/>
        <v>1024.08</v>
      </c>
      <c r="K2077" s="82"/>
      <c r="L2077" s="82"/>
      <c r="M2077" s="82"/>
      <c r="N2077" s="82"/>
      <c r="O2077" s="82">
        <f>VLOOKUP(C2077,'IBGE 2014'!$A$9:$I$120,6,0)</f>
        <v>8.116123161024948</v>
      </c>
      <c r="P2077" s="82">
        <f t="shared" si="481"/>
        <v>108050.27228765156</v>
      </c>
      <c r="Q2077" s="82">
        <f t="shared" si="482"/>
        <v>0</v>
      </c>
      <c r="R2077" s="82">
        <f t="shared" si="483"/>
        <v>108050.27228765156</v>
      </c>
      <c r="S2077" s="82"/>
      <c r="T2077" s="82"/>
      <c r="U2077" s="82"/>
      <c r="V2077" s="82">
        <f>J2077*13*VLOOKUP(C2077+1,'IBGE 2014'!$A$9:$I$120,6,0)</f>
        <v>104664.94466214109</v>
      </c>
      <c r="W2077" s="82">
        <f>IF(J2077&gt;5839.45,0.11*(J2077-5839.45)*VLOOKUP(C2077+1,'IBGE 2014'!$A$9:$I$120,6,0)*13,0)</f>
        <v>0</v>
      </c>
      <c r="X2077" s="82">
        <f t="shared" si="484"/>
        <v>104664.94466214109</v>
      </c>
      <c r="Y2077" s="120"/>
      <c r="AB2077" s="84">
        <f t="shared" si="485"/>
        <v>0</v>
      </c>
    </row>
    <row r="2078" spans="1:28" s="84" customFormat="1">
      <c r="A2078" s="82">
        <v>2062</v>
      </c>
      <c r="B2078" s="81">
        <v>1</v>
      </c>
      <c r="C2078" s="81">
        <v>60</v>
      </c>
      <c r="D2078" s="82"/>
      <c r="E2078" s="82"/>
      <c r="F2078" s="82"/>
      <c r="G2078" s="82"/>
      <c r="H2078" s="82"/>
      <c r="I2078" s="83">
        <v>1686.44</v>
      </c>
      <c r="J2078" s="83">
        <f t="shared" si="480"/>
        <v>1686.44</v>
      </c>
      <c r="K2078" s="82"/>
      <c r="L2078" s="82"/>
      <c r="M2078" s="82"/>
      <c r="N2078" s="82"/>
      <c r="O2078" s="82">
        <f>VLOOKUP(C2078,'IBGE 2014'!$A$9:$I$120,6,0)</f>
        <v>11.482229001501651</v>
      </c>
      <c r="P2078" s="82">
        <f t="shared" si="481"/>
        <v>251733.17360480179</v>
      </c>
      <c r="Q2078" s="82">
        <f t="shared" si="482"/>
        <v>0</v>
      </c>
      <c r="R2078" s="82">
        <f t="shared" si="483"/>
        <v>251733.17360480179</v>
      </c>
      <c r="S2078" s="82"/>
      <c r="T2078" s="82"/>
      <c r="U2078" s="82"/>
      <c r="V2078" s="82">
        <f>J2078*13*VLOOKUP(C2078+1,'IBGE 2014'!$A$9:$I$120,6,0)</f>
        <v>247057.13051452013</v>
      </c>
      <c r="W2078" s="82">
        <f>IF(J2078&gt;5839.45,0.11*(J2078-5839.45)*VLOOKUP(C2078+1,'IBGE 2014'!$A$9:$I$120,6,0)*13,0)</f>
        <v>0</v>
      </c>
      <c r="X2078" s="82">
        <f t="shared" si="484"/>
        <v>247057.13051452013</v>
      </c>
      <c r="Y2078" s="120"/>
      <c r="AB2078" s="84">
        <f t="shared" si="485"/>
        <v>0</v>
      </c>
    </row>
    <row r="2079" spans="1:28" s="84" customFormat="1">
      <c r="A2079" s="82">
        <v>2063</v>
      </c>
      <c r="B2079" s="81">
        <v>1</v>
      </c>
      <c r="C2079" s="81">
        <v>65</v>
      </c>
      <c r="D2079" s="82"/>
      <c r="E2079" s="82"/>
      <c r="F2079" s="82"/>
      <c r="G2079" s="82"/>
      <c r="H2079" s="82"/>
      <c r="I2079" s="83">
        <v>2460.81</v>
      </c>
      <c r="J2079" s="83">
        <f t="shared" si="480"/>
        <v>2460.81</v>
      </c>
      <c r="K2079" s="82"/>
      <c r="L2079" s="82"/>
      <c r="M2079" s="82"/>
      <c r="N2079" s="82"/>
      <c r="O2079" s="82">
        <f>VLOOKUP(C2079,'IBGE 2014'!$A$9:$I$120,6,0)</f>
        <v>10.361611814973374</v>
      </c>
      <c r="P2079" s="82">
        <f t="shared" si="481"/>
        <v>331473.45361526014</v>
      </c>
      <c r="Q2079" s="82">
        <f t="shared" si="482"/>
        <v>0</v>
      </c>
      <c r="R2079" s="82">
        <f t="shared" si="483"/>
        <v>331473.45361526014</v>
      </c>
      <c r="S2079" s="82"/>
      <c r="T2079" s="82"/>
      <c r="U2079" s="82"/>
      <c r="V2079" s="82">
        <f>J2079*13*VLOOKUP(C2079+1,'IBGE 2014'!$A$9:$I$120,6,0)</f>
        <v>323844.47883201501</v>
      </c>
      <c r="W2079" s="82">
        <f>IF(J2079&gt;5839.45,0.11*(J2079-5839.45)*VLOOKUP(C2079+1,'IBGE 2014'!$A$9:$I$120,6,0)*13,0)</f>
        <v>0</v>
      </c>
      <c r="X2079" s="82">
        <f t="shared" si="484"/>
        <v>323844.47883201501</v>
      </c>
      <c r="Y2079" s="120"/>
      <c r="AB2079" s="84">
        <f t="shared" si="485"/>
        <v>0</v>
      </c>
    </row>
    <row r="2080" spans="1:28" s="84" customFormat="1">
      <c r="A2080" s="82">
        <v>2064</v>
      </c>
      <c r="B2080" s="81">
        <v>1</v>
      </c>
      <c r="C2080" s="81">
        <v>56</v>
      </c>
      <c r="D2080" s="82"/>
      <c r="E2080" s="82"/>
      <c r="F2080" s="82"/>
      <c r="G2080" s="82"/>
      <c r="H2080" s="82"/>
      <c r="I2080" s="83">
        <v>2381.13</v>
      </c>
      <c r="J2080" s="83">
        <f t="shared" si="480"/>
        <v>2381.13</v>
      </c>
      <c r="K2080" s="82"/>
      <c r="L2080" s="82"/>
      <c r="M2080" s="82"/>
      <c r="N2080" s="82"/>
      <c r="O2080" s="82">
        <f>VLOOKUP(C2080,'IBGE 2014'!$A$9:$I$120,6,0)</f>
        <v>12.276875927517381</v>
      </c>
      <c r="P2080" s="82">
        <f t="shared" si="481"/>
        <v>380026.88850476302</v>
      </c>
      <c r="Q2080" s="82">
        <f t="shared" si="482"/>
        <v>0</v>
      </c>
      <c r="R2080" s="82">
        <f t="shared" si="483"/>
        <v>380026.88850476302</v>
      </c>
      <c r="S2080" s="82"/>
      <c r="T2080" s="82"/>
      <c r="U2080" s="82"/>
      <c r="V2080" s="82">
        <f>J2080*13*VLOOKUP(C2080+1,'IBGE 2014'!$A$9:$I$120,6,0)</f>
        <v>374138.37682363292</v>
      </c>
      <c r="W2080" s="82">
        <f>IF(J2080&gt;5839.45,0.11*(J2080-5839.45)*VLOOKUP(C2080+1,'IBGE 2014'!$A$9:$I$120,6,0)*13,0)</f>
        <v>0</v>
      </c>
      <c r="X2080" s="82">
        <f t="shared" si="484"/>
        <v>374138.37682363292</v>
      </c>
      <c r="Y2080" s="120"/>
      <c r="AB2080" s="84">
        <f t="shared" si="485"/>
        <v>0</v>
      </c>
    </row>
    <row r="2081" spans="1:28" s="84" customFormat="1">
      <c r="A2081" s="82">
        <v>2065</v>
      </c>
      <c r="B2081" s="81">
        <v>2</v>
      </c>
      <c r="C2081" s="81">
        <v>74</v>
      </c>
      <c r="D2081" s="82"/>
      <c r="E2081" s="82"/>
      <c r="F2081" s="82"/>
      <c r="G2081" s="82"/>
      <c r="H2081" s="82"/>
      <c r="I2081" s="83">
        <v>2120.09</v>
      </c>
      <c r="J2081" s="83">
        <f t="shared" si="480"/>
        <v>2120.09</v>
      </c>
      <c r="K2081" s="82"/>
      <c r="L2081" s="82"/>
      <c r="M2081" s="82"/>
      <c r="N2081" s="82"/>
      <c r="O2081" s="82">
        <f>VLOOKUP(C2081,'IBGE 2014'!$A$9:$I$120,6,0)</f>
        <v>8.116123161024948</v>
      </c>
      <c r="P2081" s="82">
        <f t="shared" si="481"/>
        <v>223689.85018194598</v>
      </c>
      <c r="Q2081" s="82">
        <f t="shared" si="482"/>
        <v>0</v>
      </c>
      <c r="R2081" s="82">
        <f t="shared" si="483"/>
        <v>223689.85018194598</v>
      </c>
      <c r="S2081" s="82"/>
      <c r="T2081" s="82"/>
      <c r="U2081" s="82"/>
      <c r="V2081" s="82">
        <f>J2081*13*VLOOKUP(C2081+1,'IBGE 2014'!$A$9:$I$120,6,0)</f>
        <v>216681.41407776612</v>
      </c>
      <c r="W2081" s="82">
        <f>IF(J2081&gt;5839.45,0.11*(J2081-5839.45)*VLOOKUP(C2081+1,'IBGE 2014'!$A$9:$I$120,6,0)*13,0)</f>
        <v>0</v>
      </c>
      <c r="X2081" s="82">
        <f t="shared" si="484"/>
        <v>216681.41407776612</v>
      </c>
      <c r="Y2081" s="120"/>
      <c r="AB2081" s="84">
        <f t="shared" si="485"/>
        <v>0</v>
      </c>
    </row>
    <row r="2082" spans="1:28" s="84" customFormat="1">
      <c r="A2082" s="82">
        <v>2066</v>
      </c>
      <c r="B2082" s="81">
        <v>2</v>
      </c>
      <c r="C2082" s="81">
        <v>66</v>
      </c>
      <c r="D2082" s="82"/>
      <c r="E2082" s="82"/>
      <c r="F2082" s="82"/>
      <c r="G2082" s="82"/>
      <c r="H2082" s="82"/>
      <c r="I2082" s="83">
        <v>1393.11</v>
      </c>
      <c r="J2082" s="83">
        <f t="shared" si="480"/>
        <v>1393.11</v>
      </c>
      <c r="K2082" s="82"/>
      <c r="L2082" s="82"/>
      <c r="M2082" s="82"/>
      <c r="N2082" s="82"/>
      <c r="O2082" s="82">
        <f>VLOOKUP(C2082,'IBGE 2014'!$A$9:$I$120,6,0)</f>
        <v>10.123135778995065</v>
      </c>
      <c r="P2082" s="82">
        <f t="shared" si="481"/>
        <v>183334.34190598561</v>
      </c>
      <c r="Q2082" s="82">
        <f t="shared" si="482"/>
        <v>0</v>
      </c>
      <c r="R2082" s="82">
        <f t="shared" si="483"/>
        <v>183334.34190598561</v>
      </c>
      <c r="S2082" s="82"/>
      <c r="T2082" s="82"/>
      <c r="U2082" s="82"/>
      <c r="V2082" s="82">
        <f>J2082*13*VLOOKUP(C2082+1,'IBGE 2014'!$A$9:$I$120,6,0)</f>
        <v>178938.98808478878</v>
      </c>
      <c r="W2082" s="82">
        <f>IF(J2082&gt;5839.45,0.11*(J2082-5839.45)*VLOOKUP(C2082+1,'IBGE 2014'!$A$9:$I$120,6,0)*13,0)</f>
        <v>0</v>
      </c>
      <c r="X2082" s="82">
        <f t="shared" si="484"/>
        <v>178938.98808478878</v>
      </c>
      <c r="Y2082" s="120"/>
      <c r="AB2082" s="84">
        <f t="shared" si="485"/>
        <v>0</v>
      </c>
    </row>
    <row r="2083" spans="1:28" s="84" customFormat="1">
      <c r="A2083" s="82">
        <v>2067</v>
      </c>
      <c r="B2083" s="81">
        <v>2</v>
      </c>
      <c r="C2083" s="81">
        <v>74</v>
      </c>
      <c r="D2083" s="82"/>
      <c r="E2083" s="82"/>
      <c r="F2083" s="82"/>
      <c r="G2083" s="82"/>
      <c r="H2083" s="82"/>
      <c r="I2083" s="83">
        <v>2025.95</v>
      </c>
      <c r="J2083" s="83">
        <f t="shared" si="480"/>
        <v>2025.95</v>
      </c>
      <c r="K2083" s="82"/>
      <c r="L2083" s="82"/>
      <c r="M2083" s="82"/>
      <c r="N2083" s="82"/>
      <c r="O2083" s="82">
        <f>VLOOKUP(C2083,'IBGE 2014'!$A$9:$I$120,6,0)</f>
        <v>8.116123161024948</v>
      </c>
      <c r="P2083" s="82">
        <f t="shared" si="481"/>
        <v>213757.17633502043</v>
      </c>
      <c r="Q2083" s="82">
        <f t="shared" si="482"/>
        <v>0</v>
      </c>
      <c r="R2083" s="82">
        <f t="shared" si="483"/>
        <v>213757.17633502043</v>
      </c>
      <c r="S2083" s="82"/>
      <c r="T2083" s="82"/>
      <c r="U2083" s="82"/>
      <c r="V2083" s="82">
        <f>J2083*13*VLOOKUP(C2083+1,'IBGE 2014'!$A$9:$I$120,6,0)</f>
        <v>207059.94125289508</v>
      </c>
      <c r="W2083" s="82">
        <f>IF(J2083&gt;5839.45,0.11*(J2083-5839.45)*VLOOKUP(C2083+1,'IBGE 2014'!$A$9:$I$120,6,0)*13,0)</f>
        <v>0</v>
      </c>
      <c r="X2083" s="82">
        <f t="shared" si="484"/>
        <v>207059.94125289508</v>
      </c>
      <c r="Y2083" s="120"/>
      <c r="AB2083" s="84">
        <f t="shared" si="485"/>
        <v>0</v>
      </c>
    </row>
    <row r="2084" spans="1:28" s="84" customFormat="1">
      <c r="A2084" s="82">
        <v>2068</v>
      </c>
      <c r="B2084" s="81">
        <v>2</v>
      </c>
      <c r="C2084" s="81">
        <v>69</v>
      </c>
      <c r="D2084" s="82"/>
      <c r="E2084" s="82"/>
      <c r="F2084" s="82"/>
      <c r="G2084" s="82"/>
      <c r="H2084" s="82"/>
      <c r="I2084" s="83">
        <v>1160.54</v>
      </c>
      <c r="J2084" s="83">
        <f t="shared" si="480"/>
        <v>1160.54</v>
      </c>
      <c r="K2084" s="82"/>
      <c r="L2084" s="82"/>
      <c r="M2084" s="82"/>
      <c r="N2084" s="82"/>
      <c r="O2084" s="82">
        <f>VLOOKUP(C2084,'IBGE 2014'!$A$9:$I$120,6,0)</f>
        <v>9.3851093167233657</v>
      </c>
      <c r="P2084" s="82">
        <f t="shared" si="481"/>
        <v>141593.33196359174</v>
      </c>
      <c r="Q2084" s="82">
        <f t="shared" si="482"/>
        <v>0</v>
      </c>
      <c r="R2084" s="82">
        <f t="shared" si="483"/>
        <v>141593.33196359174</v>
      </c>
      <c r="S2084" s="82"/>
      <c r="T2084" s="82"/>
      <c r="U2084" s="82"/>
      <c r="V2084" s="82">
        <f>J2084*13*VLOOKUP(C2084+1,'IBGE 2014'!$A$9:$I$120,6,0)</f>
        <v>137805.09443627833</v>
      </c>
      <c r="W2084" s="82">
        <f>IF(J2084&gt;5839.45,0.11*(J2084-5839.45)*VLOOKUP(C2084+1,'IBGE 2014'!$A$9:$I$120,6,0)*13,0)</f>
        <v>0</v>
      </c>
      <c r="X2084" s="82">
        <f t="shared" si="484"/>
        <v>137805.09443627833</v>
      </c>
      <c r="Y2084" s="120"/>
      <c r="AB2084" s="84">
        <f t="shared" si="485"/>
        <v>0</v>
      </c>
    </row>
    <row r="2085" spans="1:28" s="84" customFormat="1">
      <c r="A2085" s="82">
        <v>2069</v>
      </c>
      <c r="B2085" s="81">
        <v>2</v>
      </c>
      <c r="C2085" s="81">
        <v>68</v>
      </c>
      <c r="D2085" s="82"/>
      <c r="E2085" s="82"/>
      <c r="F2085" s="82"/>
      <c r="G2085" s="82"/>
      <c r="H2085" s="82"/>
      <c r="I2085" s="83">
        <v>9163.81</v>
      </c>
      <c r="J2085" s="83">
        <f t="shared" si="480"/>
        <v>9163.81</v>
      </c>
      <c r="K2085" s="82"/>
      <c r="L2085" s="82"/>
      <c r="M2085" s="82"/>
      <c r="N2085" s="82"/>
      <c r="O2085" s="82">
        <f>VLOOKUP(C2085,'IBGE 2014'!$A$9:$I$120,6,0)</f>
        <v>9.6341559933666847</v>
      </c>
      <c r="P2085" s="82">
        <f t="shared" si="481"/>
        <v>1147712.4754364563</v>
      </c>
      <c r="Q2085" s="82">
        <f t="shared" si="482"/>
        <v>45799.186029895114</v>
      </c>
      <c r="R2085" s="82">
        <f t="shared" si="483"/>
        <v>1101913.2894065611</v>
      </c>
      <c r="S2085" s="82"/>
      <c r="T2085" s="82"/>
      <c r="U2085" s="82"/>
      <c r="V2085" s="82">
        <f>J2085*13*VLOOKUP(C2085+1,'IBGE 2014'!$A$9:$I$120,6,0)</f>
        <v>1118043.6618998756</v>
      </c>
      <c r="W2085" s="82">
        <f>IF(J2085&gt;5839.45,0.11*(J2085-5839.45)*VLOOKUP(C2085+1,'IBGE 2014'!$A$9:$I$120,6,0)*13,0)</f>
        <v>44615.259271643758</v>
      </c>
      <c r="X2085" s="82">
        <f t="shared" si="484"/>
        <v>1073428.4026282318</v>
      </c>
      <c r="Y2085" s="120"/>
      <c r="AB2085" s="84">
        <f t="shared" si="485"/>
        <v>3324.3599999999997</v>
      </c>
    </row>
    <row r="2086" spans="1:28" s="84" customFormat="1">
      <c r="A2086" s="82">
        <v>2070</v>
      </c>
      <c r="B2086" s="81">
        <v>2</v>
      </c>
      <c r="C2086" s="81">
        <v>64</v>
      </c>
      <c r="D2086" s="82"/>
      <c r="E2086" s="82"/>
      <c r="F2086" s="82"/>
      <c r="G2086" s="82"/>
      <c r="H2086" s="82"/>
      <c r="I2086" s="83">
        <v>11502.16</v>
      </c>
      <c r="J2086" s="83">
        <f t="shared" si="480"/>
        <v>11502.16</v>
      </c>
      <c r="K2086" s="82"/>
      <c r="L2086" s="82"/>
      <c r="M2086" s="82"/>
      <c r="N2086" s="82"/>
      <c r="O2086" s="82">
        <f>VLOOKUP(C2086,'IBGE 2014'!$A$9:$I$120,6,0)</f>
        <v>10.595687644814832</v>
      </c>
      <c r="P2086" s="82">
        <f t="shared" si="481"/>
        <v>1584352.8298088838</v>
      </c>
      <c r="Q2086" s="82">
        <f t="shared" si="482"/>
        <v>85800.438127932241</v>
      </c>
      <c r="R2086" s="82">
        <f t="shared" si="483"/>
        <v>1498552.3916809517</v>
      </c>
      <c r="S2086" s="82"/>
      <c r="T2086" s="82"/>
      <c r="U2086" s="82"/>
      <c r="V2086" s="82">
        <f>J2086*13*VLOOKUP(C2086+1,'IBGE 2014'!$A$9:$I$120,6,0)</f>
        <v>1549351.9203982837</v>
      </c>
      <c r="W2086" s="82">
        <f>IF(J2086&gt;5839.45,0.11*(J2086-5839.45)*VLOOKUP(C2086+1,'IBGE 2014'!$A$9:$I$120,6,0)*13,0)</f>
        <v>83904.968062298067</v>
      </c>
      <c r="X2086" s="82">
        <f t="shared" si="484"/>
        <v>1465446.9523359856</v>
      </c>
      <c r="Y2086" s="120"/>
      <c r="AB2086" s="84">
        <f t="shared" si="485"/>
        <v>5662.71</v>
      </c>
    </row>
    <row r="2087" spans="1:28" s="84" customFormat="1">
      <c r="A2087" s="82">
        <v>2071</v>
      </c>
      <c r="B2087" s="81">
        <v>2</v>
      </c>
      <c r="C2087" s="81">
        <v>64</v>
      </c>
      <c r="D2087" s="82"/>
      <c r="E2087" s="82"/>
      <c r="F2087" s="82"/>
      <c r="G2087" s="82"/>
      <c r="H2087" s="82"/>
      <c r="I2087" s="83">
        <v>1120.72</v>
      </c>
      <c r="J2087" s="83">
        <f t="shared" si="480"/>
        <v>1120.72</v>
      </c>
      <c r="K2087" s="82"/>
      <c r="L2087" s="82"/>
      <c r="M2087" s="82"/>
      <c r="N2087" s="82"/>
      <c r="O2087" s="82">
        <f>VLOOKUP(C2087,'IBGE 2014'!$A$9:$I$120,6,0)</f>
        <v>10.595687644814832</v>
      </c>
      <c r="P2087" s="82">
        <f t="shared" si="481"/>
        <v>154372.38774485944</v>
      </c>
      <c r="Q2087" s="82">
        <f t="shared" si="482"/>
        <v>0</v>
      </c>
      <c r="R2087" s="82">
        <f t="shared" si="483"/>
        <v>154372.38774485944</v>
      </c>
      <c r="S2087" s="82"/>
      <c r="T2087" s="82"/>
      <c r="U2087" s="82"/>
      <c r="V2087" s="82">
        <f>J2087*13*VLOOKUP(C2087+1,'IBGE 2014'!$A$9:$I$120,6,0)</f>
        <v>150962.05271260047</v>
      </c>
      <c r="W2087" s="82">
        <f>IF(J2087&gt;5839.45,0.11*(J2087-5839.45)*VLOOKUP(C2087+1,'IBGE 2014'!$A$9:$I$120,6,0)*13,0)</f>
        <v>0</v>
      </c>
      <c r="X2087" s="82">
        <f t="shared" si="484"/>
        <v>150962.05271260047</v>
      </c>
      <c r="Y2087" s="120"/>
      <c r="AB2087" s="84">
        <f t="shared" si="485"/>
        <v>0</v>
      </c>
    </row>
    <row r="2088" spans="1:28" s="84" customFormat="1">
      <c r="A2088" s="82">
        <v>2072</v>
      </c>
      <c r="B2088" s="81">
        <v>2</v>
      </c>
      <c r="C2088" s="81">
        <v>89</v>
      </c>
      <c r="D2088" s="82"/>
      <c r="E2088" s="82"/>
      <c r="F2088" s="82"/>
      <c r="G2088" s="82"/>
      <c r="H2088" s="82"/>
      <c r="I2088" s="83">
        <v>11865.64</v>
      </c>
      <c r="J2088" s="83">
        <f t="shared" si="480"/>
        <v>11865.64</v>
      </c>
      <c r="K2088" s="82"/>
      <c r="L2088" s="82"/>
      <c r="M2088" s="82"/>
      <c r="N2088" s="82"/>
      <c r="O2088" s="82">
        <f>VLOOKUP(C2088,'IBGE 2014'!$A$9:$I$120,6,0)</f>
        <v>4.5046796133711569</v>
      </c>
      <c r="P2088" s="82">
        <f t="shared" si="481"/>
        <v>694861.78589881735</v>
      </c>
      <c r="Q2088" s="82">
        <f t="shared" si="482"/>
        <v>38818.858992200621</v>
      </c>
      <c r="R2088" s="82">
        <f t="shared" si="483"/>
        <v>656042.92690661678</v>
      </c>
      <c r="S2088" s="82"/>
      <c r="T2088" s="82"/>
      <c r="U2088" s="82"/>
      <c r="V2088" s="82">
        <f>J2088*13*VLOOKUP(C2088+1,'IBGE 2014'!$A$9:$I$120,6,0)</f>
        <v>658408.79918549862</v>
      </c>
      <c r="W2088" s="82">
        <f>IF(J2088&gt;5839.45,0.11*(J2088-5839.45)*VLOOKUP(C2088+1,'IBGE 2014'!$A$9:$I$120,6,0)*13,0)</f>
        <v>36782.391625904929</v>
      </c>
      <c r="X2088" s="82">
        <f t="shared" si="484"/>
        <v>621626.40755959367</v>
      </c>
      <c r="Y2088" s="120"/>
      <c r="AB2088" s="84">
        <f t="shared" si="485"/>
        <v>6026.19</v>
      </c>
    </row>
    <row r="2089" spans="1:28" s="84" customFormat="1">
      <c r="A2089" s="82">
        <v>2073</v>
      </c>
      <c r="B2089" s="81">
        <v>1</v>
      </c>
      <c r="C2089" s="81">
        <v>67</v>
      </c>
      <c r="D2089" s="82"/>
      <c r="E2089" s="82"/>
      <c r="F2089" s="82"/>
      <c r="G2089" s="82"/>
      <c r="H2089" s="82"/>
      <c r="I2089" s="83">
        <v>2552.86</v>
      </c>
      <c r="J2089" s="83">
        <f t="shared" si="480"/>
        <v>2552.86</v>
      </c>
      <c r="K2089" s="82"/>
      <c r="L2089" s="82"/>
      <c r="M2089" s="82"/>
      <c r="N2089" s="82"/>
      <c r="O2089" s="82">
        <f>VLOOKUP(C2089,'IBGE 2014'!$A$9:$I$120,6,0)</f>
        <v>9.8804384039908921</v>
      </c>
      <c r="P2089" s="82">
        <f t="shared" si="481"/>
        <v>327903.88779215846</v>
      </c>
      <c r="Q2089" s="82">
        <f t="shared" si="482"/>
        <v>0</v>
      </c>
      <c r="R2089" s="82">
        <f t="shared" si="483"/>
        <v>327903.88779215846</v>
      </c>
      <c r="S2089" s="82"/>
      <c r="T2089" s="82"/>
      <c r="U2089" s="82"/>
      <c r="V2089" s="82">
        <f>J2089*13*VLOOKUP(C2089+1,'IBGE 2014'!$A$9:$I$120,6,0)</f>
        <v>319730.46909993899</v>
      </c>
      <c r="W2089" s="82">
        <f>IF(J2089&gt;5839.45,0.11*(J2089-5839.45)*VLOOKUP(C2089+1,'IBGE 2014'!$A$9:$I$120,6,0)*13,0)</f>
        <v>0</v>
      </c>
      <c r="X2089" s="82">
        <f t="shared" si="484"/>
        <v>319730.46909993899</v>
      </c>
      <c r="Y2089" s="120"/>
      <c r="AB2089" s="84">
        <f t="shared" si="485"/>
        <v>0</v>
      </c>
    </row>
    <row r="2090" spans="1:28" s="84" customFormat="1">
      <c r="A2090" s="82">
        <v>2074</v>
      </c>
      <c r="B2090" s="81">
        <v>2</v>
      </c>
      <c r="C2090" s="81">
        <v>67</v>
      </c>
      <c r="D2090" s="82"/>
      <c r="E2090" s="82"/>
      <c r="F2090" s="82"/>
      <c r="G2090" s="82"/>
      <c r="H2090" s="82"/>
      <c r="I2090" s="83">
        <v>1851.11</v>
      </c>
      <c r="J2090" s="83">
        <f t="shared" si="480"/>
        <v>1851.11</v>
      </c>
      <c r="K2090" s="82"/>
      <c r="L2090" s="82"/>
      <c r="M2090" s="82"/>
      <c r="N2090" s="82"/>
      <c r="O2090" s="82">
        <f>VLOOKUP(C2090,'IBGE 2014'!$A$9:$I$120,6,0)</f>
        <v>9.8804384039908921</v>
      </c>
      <c r="P2090" s="82">
        <f t="shared" si="481"/>
        <v>237767.11834215056</v>
      </c>
      <c r="Q2090" s="82">
        <f t="shared" si="482"/>
        <v>0</v>
      </c>
      <c r="R2090" s="82">
        <f t="shared" si="483"/>
        <v>237767.11834215056</v>
      </c>
      <c r="S2090" s="82"/>
      <c r="T2090" s="82"/>
      <c r="U2090" s="82"/>
      <c r="V2090" s="82">
        <f>J2090*13*VLOOKUP(C2090+1,'IBGE 2014'!$A$9:$I$120,6,0)</f>
        <v>231840.47251145306</v>
      </c>
      <c r="W2090" s="82">
        <f>IF(J2090&gt;5839.45,0.11*(J2090-5839.45)*VLOOKUP(C2090+1,'IBGE 2014'!$A$9:$I$120,6,0)*13,0)</f>
        <v>0</v>
      </c>
      <c r="X2090" s="82">
        <f t="shared" si="484"/>
        <v>231840.47251145306</v>
      </c>
      <c r="Y2090" s="120"/>
      <c r="AB2090" s="84">
        <f t="shared" si="485"/>
        <v>0</v>
      </c>
    </row>
    <row r="2091" spans="1:28" s="84" customFormat="1">
      <c r="A2091" s="82">
        <v>2075</v>
      </c>
      <c r="B2091" s="81">
        <v>1</v>
      </c>
      <c r="C2091" s="81">
        <v>64</v>
      </c>
      <c r="D2091" s="82"/>
      <c r="E2091" s="82"/>
      <c r="F2091" s="82"/>
      <c r="G2091" s="82"/>
      <c r="H2091" s="82"/>
      <c r="I2091" s="83">
        <v>1978.97</v>
      </c>
      <c r="J2091" s="83">
        <f t="shared" si="480"/>
        <v>1978.97</v>
      </c>
      <c r="K2091" s="82"/>
      <c r="L2091" s="82"/>
      <c r="M2091" s="82"/>
      <c r="N2091" s="82"/>
      <c r="O2091" s="82">
        <f>VLOOKUP(C2091,'IBGE 2014'!$A$9:$I$120,6,0)</f>
        <v>10.595687644814832</v>
      </c>
      <c r="P2091" s="82">
        <f t="shared" si="481"/>
        <v>272591.12371996971</v>
      </c>
      <c r="Q2091" s="82">
        <f t="shared" si="482"/>
        <v>0</v>
      </c>
      <c r="R2091" s="82">
        <f t="shared" si="483"/>
        <v>272591.12371996971</v>
      </c>
      <c r="S2091" s="82"/>
      <c r="T2091" s="82"/>
      <c r="U2091" s="82"/>
      <c r="V2091" s="82">
        <f>J2091*13*VLOOKUP(C2091+1,'IBGE 2014'!$A$9:$I$120,6,0)</f>
        <v>266569.14613521216</v>
      </c>
      <c r="W2091" s="82">
        <f>IF(J2091&gt;5839.45,0.11*(J2091-5839.45)*VLOOKUP(C2091+1,'IBGE 2014'!$A$9:$I$120,6,0)*13,0)</f>
        <v>0</v>
      </c>
      <c r="X2091" s="82">
        <f t="shared" si="484"/>
        <v>266569.14613521216</v>
      </c>
      <c r="Y2091" s="120"/>
      <c r="AB2091" s="84">
        <f t="shared" si="485"/>
        <v>0</v>
      </c>
    </row>
    <row r="2092" spans="1:28" s="84" customFormat="1">
      <c r="A2092" s="82">
        <v>2076</v>
      </c>
      <c r="B2092" s="81">
        <v>2</v>
      </c>
      <c r="C2092" s="81">
        <v>49</v>
      </c>
      <c r="D2092" s="82"/>
      <c r="E2092" s="82"/>
      <c r="F2092" s="82"/>
      <c r="G2092" s="82"/>
      <c r="H2092" s="82"/>
      <c r="I2092" s="83">
        <v>2188.39</v>
      </c>
      <c r="J2092" s="83">
        <f t="shared" si="480"/>
        <v>2188.39</v>
      </c>
      <c r="K2092" s="82"/>
      <c r="L2092" s="82"/>
      <c r="M2092" s="82"/>
      <c r="N2092" s="82"/>
      <c r="O2092" s="82">
        <f>VLOOKUP(C2092,'IBGE 2014'!$A$9:$I$120,6,0)</f>
        <v>13.464396904937397</v>
      </c>
      <c r="P2092" s="82">
        <f t="shared" si="481"/>
        <v>383049.57005634735</v>
      </c>
      <c r="Q2092" s="82">
        <f t="shared" si="482"/>
        <v>0</v>
      </c>
      <c r="R2092" s="82">
        <f t="shared" si="483"/>
        <v>383049.57005634735</v>
      </c>
      <c r="S2092" s="82"/>
      <c r="T2092" s="82"/>
      <c r="U2092" s="82"/>
      <c r="V2092" s="82">
        <f>J2092*13*VLOOKUP(C2092+1,'IBGE 2014'!$A$9:$I$120,6,0)</f>
        <v>378647.17458010127</v>
      </c>
      <c r="W2092" s="82">
        <f>IF(J2092&gt;5839.45,0.11*(J2092-5839.45)*VLOOKUP(C2092+1,'IBGE 2014'!$A$9:$I$120,6,0)*13,0)</f>
        <v>0</v>
      </c>
      <c r="X2092" s="82">
        <f t="shared" si="484"/>
        <v>378647.17458010127</v>
      </c>
      <c r="Y2092" s="120"/>
      <c r="AB2092" s="84">
        <f t="shared" si="485"/>
        <v>0</v>
      </c>
    </row>
    <row r="2093" spans="1:28" s="84" customFormat="1">
      <c r="A2093" s="82">
        <v>2077</v>
      </c>
      <c r="B2093" s="81">
        <v>1</v>
      </c>
      <c r="C2093" s="81">
        <v>74</v>
      </c>
      <c r="D2093" s="82"/>
      <c r="E2093" s="82"/>
      <c r="F2093" s="82"/>
      <c r="G2093" s="82"/>
      <c r="H2093" s="82"/>
      <c r="I2093" s="83">
        <v>1252.78</v>
      </c>
      <c r="J2093" s="83">
        <f t="shared" si="480"/>
        <v>1252.78</v>
      </c>
      <c r="K2093" s="82"/>
      <c r="L2093" s="82"/>
      <c r="M2093" s="82"/>
      <c r="N2093" s="82"/>
      <c r="O2093" s="82">
        <f>VLOOKUP(C2093,'IBGE 2014'!$A$9:$I$120,6,0)</f>
        <v>8.116123161024948</v>
      </c>
      <c r="P2093" s="82">
        <f t="shared" si="481"/>
        <v>132180.31805769485</v>
      </c>
      <c r="Q2093" s="82">
        <f t="shared" si="482"/>
        <v>0</v>
      </c>
      <c r="R2093" s="82">
        <f t="shared" si="483"/>
        <v>132180.31805769485</v>
      </c>
      <c r="S2093" s="82"/>
      <c r="T2093" s="82"/>
      <c r="U2093" s="82"/>
      <c r="V2093" s="82">
        <f>J2093*13*VLOOKUP(C2093+1,'IBGE 2014'!$A$9:$I$120,6,0)</f>
        <v>128038.9709532821</v>
      </c>
      <c r="W2093" s="82">
        <f>IF(J2093&gt;5839.45,0.11*(J2093-5839.45)*VLOOKUP(C2093+1,'IBGE 2014'!$A$9:$I$120,6,0)*13,0)</f>
        <v>0</v>
      </c>
      <c r="X2093" s="82">
        <f t="shared" si="484"/>
        <v>128038.9709532821</v>
      </c>
      <c r="Y2093" s="120"/>
      <c r="AB2093" s="84">
        <f t="shared" si="485"/>
        <v>0</v>
      </c>
    </row>
    <row r="2094" spans="1:28" s="84" customFormat="1">
      <c r="A2094" s="82">
        <v>2078</v>
      </c>
      <c r="B2094" s="81">
        <v>1</v>
      </c>
      <c r="C2094" s="81">
        <v>66</v>
      </c>
      <c r="D2094" s="82"/>
      <c r="E2094" s="82"/>
      <c r="F2094" s="82"/>
      <c r="G2094" s="82"/>
      <c r="H2094" s="82"/>
      <c r="I2094" s="83">
        <v>1252.78</v>
      </c>
      <c r="J2094" s="83">
        <f t="shared" si="480"/>
        <v>1252.78</v>
      </c>
      <c r="K2094" s="82"/>
      <c r="L2094" s="82"/>
      <c r="M2094" s="82"/>
      <c r="N2094" s="82"/>
      <c r="O2094" s="82">
        <f>VLOOKUP(C2094,'IBGE 2014'!$A$9:$I$120,6,0)</f>
        <v>10.123135778995065</v>
      </c>
      <c r="P2094" s="82">
        <f t="shared" si="481"/>
        <v>164866.80653572269</v>
      </c>
      <c r="Q2094" s="82">
        <f t="shared" si="482"/>
        <v>0</v>
      </c>
      <c r="R2094" s="82">
        <f t="shared" si="483"/>
        <v>164866.80653572269</v>
      </c>
      <c r="S2094" s="82"/>
      <c r="T2094" s="82"/>
      <c r="U2094" s="82"/>
      <c r="V2094" s="82">
        <f>J2094*13*VLOOKUP(C2094+1,'IBGE 2014'!$A$9:$I$120,6,0)</f>
        <v>160914.20310877223</v>
      </c>
      <c r="W2094" s="82">
        <f>IF(J2094&gt;5839.45,0.11*(J2094-5839.45)*VLOOKUP(C2094+1,'IBGE 2014'!$A$9:$I$120,6,0)*13,0)</f>
        <v>0</v>
      </c>
      <c r="X2094" s="82">
        <f t="shared" si="484"/>
        <v>160914.20310877223</v>
      </c>
      <c r="Y2094" s="120"/>
      <c r="AB2094" s="84">
        <f t="shared" si="485"/>
        <v>0</v>
      </c>
    </row>
    <row r="2095" spans="1:28" s="84" customFormat="1">
      <c r="A2095" s="82">
        <v>2079</v>
      </c>
      <c r="B2095" s="81">
        <v>1</v>
      </c>
      <c r="C2095" s="81">
        <v>74</v>
      </c>
      <c r="D2095" s="82"/>
      <c r="E2095" s="82"/>
      <c r="F2095" s="82"/>
      <c r="G2095" s="82"/>
      <c r="H2095" s="82"/>
      <c r="I2095" s="83">
        <v>1252.78</v>
      </c>
      <c r="J2095" s="83">
        <f t="shared" si="480"/>
        <v>1252.78</v>
      </c>
      <c r="K2095" s="82"/>
      <c r="L2095" s="82"/>
      <c r="M2095" s="82"/>
      <c r="N2095" s="82"/>
      <c r="O2095" s="82">
        <f>VLOOKUP(C2095,'IBGE 2014'!$A$9:$I$120,6,0)</f>
        <v>8.116123161024948</v>
      </c>
      <c r="P2095" s="82">
        <f t="shared" si="481"/>
        <v>132180.31805769485</v>
      </c>
      <c r="Q2095" s="82">
        <f t="shared" si="482"/>
        <v>0</v>
      </c>
      <c r="R2095" s="82">
        <f t="shared" si="483"/>
        <v>132180.31805769485</v>
      </c>
      <c r="S2095" s="82"/>
      <c r="T2095" s="82"/>
      <c r="U2095" s="82"/>
      <c r="V2095" s="82">
        <f>J2095*13*VLOOKUP(C2095+1,'IBGE 2014'!$A$9:$I$120,6,0)</f>
        <v>128038.9709532821</v>
      </c>
      <c r="W2095" s="82">
        <f>IF(J2095&gt;5839.45,0.11*(J2095-5839.45)*VLOOKUP(C2095+1,'IBGE 2014'!$A$9:$I$120,6,0)*13,0)</f>
        <v>0</v>
      </c>
      <c r="X2095" s="82">
        <f t="shared" si="484"/>
        <v>128038.9709532821</v>
      </c>
      <c r="Y2095" s="120"/>
      <c r="AB2095" s="84">
        <f t="shared" si="485"/>
        <v>0</v>
      </c>
    </row>
    <row r="2096" spans="1:28" s="84" customFormat="1">
      <c r="A2096" s="82">
        <v>2080</v>
      </c>
      <c r="B2096" s="81">
        <v>1</v>
      </c>
      <c r="C2096" s="81">
        <v>80</v>
      </c>
      <c r="D2096" s="82"/>
      <c r="E2096" s="82"/>
      <c r="F2096" s="82"/>
      <c r="G2096" s="82"/>
      <c r="H2096" s="82"/>
      <c r="I2096" s="83">
        <v>954</v>
      </c>
      <c r="J2096" s="83">
        <f t="shared" si="480"/>
        <v>954</v>
      </c>
      <c r="K2096" s="82"/>
      <c r="L2096" s="82"/>
      <c r="M2096" s="82"/>
      <c r="N2096" s="82"/>
      <c r="O2096" s="82">
        <f>VLOOKUP(C2096,'IBGE 2014'!$A$9:$I$120,6,0)</f>
        <v>6.6237196588002751</v>
      </c>
      <c r="P2096" s="82">
        <f t="shared" si="481"/>
        <v>82147.371208441007</v>
      </c>
      <c r="Q2096" s="82">
        <f t="shared" si="482"/>
        <v>0</v>
      </c>
      <c r="R2096" s="82">
        <f t="shared" si="483"/>
        <v>82147.371208441007</v>
      </c>
      <c r="S2096" s="82"/>
      <c r="T2096" s="82"/>
      <c r="U2096" s="82"/>
      <c r="V2096" s="82">
        <f>J2096*13*VLOOKUP(C2096+1,'IBGE 2014'!$A$9:$I$120,6,0)</f>
        <v>79191.223999777241</v>
      </c>
      <c r="W2096" s="82">
        <f>IF(J2096&gt;5839.45,0.11*(J2096-5839.45)*VLOOKUP(C2096+1,'IBGE 2014'!$A$9:$I$120,6,0)*13,0)</f>
        <v>0</v>
      </c>
      <c r="X2096" s="82">
        <f t="shared" si="484"/>
        <v>79191.223999777241</v>
      </c>
      <c r="Y2096" s="120"/>
      <c r="AB2096" s="84">
        <f t="shared" si="485"/>
        <v>0</v>
      </c>
    </row>
    <row r="2097" spans="1:28" s="84" customFormat="1">
      <c r="A2097" s="82">
        <v>2081</v>
      </c>
      <c r="B2097" s="81">
        <v>1</v>
      </c>
      <c r="C2097" s="81">
        <v>68</v>
      </c>
      <c r="D2097" s="82"/>
      <c r="E2097" s="82"/>
      <c r="F2097" s="82"/>
      <c r="G2097" s="82"/>
      <c r="H2097" s="82"/>
      <c r="I2097" s="83">
        <v>1252.78</v>
      </c>
      <c r="J2097" s="83">
        <f t="shared" si="480"/>
        <v>1252.78</v>
      </c>
      <c r="K2097" s="82"/>
      <c r="L2097" s="82"/>
      <c r="M2097" s="82"/>
      <c r="N2097" s="82"/>
      <c r="O2097" s="82">
        <f>VLOOKUP(C2097,'IBGE 2014'!$A$9:$I$120,6,0)</f>
        <v>9.6341559933666847</v>
      </c>
      <c r="P2097" s="82">
        <f t="shared" si="481"/>
        <v>156903.21328980889</v>
      </c>
      <c r="Q2097" s="82">
        <f t="shared" si="482"/>
        <v>0</v>
      </c>
      <c r="R2097" s="82">
        <f t="shared" si="483"/>
        <v>156903.21328980889</v>
      </c>
      <c r="S2097" s="82"/>
      <c r="T2097" s="82"/>
      <c r="U2097" s="82"/>
      <c r="V2097" s="82">
        <f>J2097*13*VLOOKUP(C2097+1,'IBGE 2014'!$A$9:$I$120,6,0)</f>
        <v>152847.20424746108</v>
      </c>
      <c r="W2097" s="82">
        <f>IF(J2097&gt;5839.45,0.11*(J2097-5839.45)*VLOOKUP(C2097+1,'IBGE 2014'!$A$9:$I$120,6,0)*13,0)</f>
        <v>0</v>
      </c>
      <c r="X2097" s="82">
        <f t="shared" si="484"/>
        <v>152847.20424746108</v>
      </c>
      <c r="Y2097" s="120"/>
      <c r="AB2097" s="84">
        <f t="shared" si="485"/>
        <v>0</v>
      </c>
    </row>
    <row r="2098" spans="1:28" s="84" customFormat="1">
      <c r="A2098" s="82">
        <v>2082</v>
      </c>
      <c r="B2098" s="81">
        <v>1</v>
      </c>
      <c r="C2098" s="81">
        <v>86</v>
      </c>
      <c r="D2098" s="82"/>
      <c r="E2098" s="82"/>
      <c r="F2098" s="82"/>
      <c r="G2098" s="82"/>
      <c r="H2098" s="82"/>
      <c r="I2098" s="83">
        <v>990.46</v>
      </c>
      <c r="J2098" s="83">
        <f t="shared" si="480"/>
        <v>990.46</v>
      </c>
      <c r="K2098" s="82"/>
      <c r="L2098" s="82"/>
      <c r="M2098" s="82"/>
      <c r="N2098" s="82"/>
      <c r="O2098" s="82">
        <f>VLOOKUP(C2098,'IBGE 2014'!$A$9:$I$120,6,0)</f>
        <v>5.2091959818651263</v>
      </c>
      <c r="P2098" s="82">
        <f t="shared" si="481"/>
        <v>67073.503278575721</v>
      </c>
      <c r="Q2098" s="82">
        <f t="shared" si="482"/>
        <v>0</v>
      </c>
      <c r="R2098" s="82">
        <f t="shared" si="483"/>
        <v>67073.503278575721</v>
      </c>
      <c r="S2098" s="82"/>
      <c r="T2098" s="82"/>
      <c r="U2098" s="82"/>
      <c r="V2098" s="82">
        <f>J2098*13*VLOOKUP(C2098+1,'IBGE 2014'!$A$9:$I$120,6,0)</f>
        <v>64055.936207981198</v>
      </c>
      <c r="W2098" s="82">
        <f>IF(J2098&gt;5839.45,0.11*(J2098-5839.45)*VLOOKUP(C2098+1,'IBGE 2014'!$A$9:$I$120,6,0)*13,0)</f>
        <v>0</v>
      </c>
      <c r="X2098" s="82">
        <f t="shared" si="484"/>
        <v>64055.936207981198</v>
      </c>
      <c r="Y2098" s="120"/>
      <c r="AB2098" s="84">
        <f t="shared" si="485"/>
        <v>0</v>
      </c>
    </row>
    <row r="2099" spans="1:28" s="84" customFormat="1">
      <c r="A2099" s="82">
        <v>2083</v>
      </c>
      <c r="B2099" s="81">
        <v>1</v>
      </c>
      <c r="C2099" s="81">
        <v>72</v>
      </c>
      <c r="D2099" s="82"/>
      <c r="E2099" s="82"/>
      <c r="F2099" s="82"/>
      <c r="G2099" s="82"/>
      <c r="H2099" s="82"/>
      <c r="I2099" s="83">
        <v>1252.78</v>
      </c>
      <c r="J2099" s="83">
        <f t="shared" si="480"/>
        <v>1252.78</v>
      </c>
      <c r="K2099" s="82"/>
      <c r="L2099" s="82"/>
      <c r="M2099" s="82"/>
      <c r="N2099" s="82"/>
      <c r="O2099" s="82">
        <f>VLOOKUP(C2099,'IBGE 2014'!$A$9:$I$120,6,0)</f>
        <v>8.6266479748772689</v>
      </c>
      <c r="P2099" s="82">
        <f t="shared" si="481"/>
        <v>140494.79664956767</v>
      </c>
      <c r="Q2099" s="82">
        <f t="shared" si="482"/>
        <v>0</v>
      </c>
      <c r="R2099" s="82">
        <f t="shared" si="483"/>
        <v>140494.79664956767</v>
      </c>
      <c r="S2099" s="82"/>
      <c r="T2099" s="82"/>
      <c r="U2099" s="82"/>
      <c r="V2099" s="82">
        <f>J2099*13*VLOOKUP(C2099+1,'IBGE 2014'!$A$9:$I$120,6,0)</f>
        <v>136336.81401442044</v>
      </c>
      <c r="W2099" s="82">
        <f>IF(J2099&gt;5839.45,0.11*(J2099-5839.45)*VLOOKUP(C2099+1,'IBGE 2014'!$A$9:$I$120,6,0)*13,0)</f>
        <v>0</v>
      </c>
      <c r="X2099" s="82">
        <f t="shared" si="484"/>
        <v>136336.81401442044</v>
      </c>
      <c r="Y2099" s="120"/>
      <c r="AB2099" s="84">
        <f t="shared" si="485"/>
        <v>0</v>
      </c>
    </row>
    <row r="2100" spans="1:28" s="84" customFormat="1">
      <c r="A2100" s="82">
        <v>2084</v>
      </c>
      <c r="B2100" s="81">
        <v>1</v>
      </c>
      <c r="C2100" s="81">
        <v>67</v>
      </c>
      <c r="D2100" s="82"/>
      <c r="E2100" s="82"/>
      <c r="F2100" s="82"/>
      <c r="G2100" s="82"/>
      <c r="H2100" s="82"/>
      <c r="I2100" s="83">
        <v>1252.78</v>
      </c>
      <c r="J2100" s="83">
        <f t="shared" si="480"/>
        <v>1252.78</v>
      </c>
      <c r="K2100" s="82"/>
      <c r="L2100" s="82"/>
      <c r="M2100" s="82"/>
      <c r="N2100" s="82"/>
      <c r="O2100" s="82">
        <f>VLOOKUP(C2100,'IBGE 2014'!$A$9:$I$120,6,0)</f>
        <v>9.8804384039908921</v>
      </c>
      <c r="P2100" s="82">
        <f t="shared" si="481"/>
        <v>160914.20310877223</v>
      </c>
      <c r="Q2100" s="82">
        <f t="shared" si="482"/>
        <v>0</v>
      </c>
      <c r="R2100" s="82">
        <f t="shared" si="483"/>
        <v>160914.20310877223</v>
      </c>
      <c r="S2100" s="82"/>
      <c r="T2100" s="82"/>
      <c r="U2100" s="82"/>
      <c r="V2100" s="82">
        <f>J2100*13*VLOOKUP(C2100+1,'IBGE 2014'!$A$9:$I$120,6,0)</f>
        <v>156903.21328980889</v>
      </c>
      <c r="W2100" s="82">
        <f>IF(J2100&gt;5839.45,0.11*(J2100-5839.45)*VLOOKUP(C2100+1,'IBGE 2014'!$A$9:$I$120,6,0)*13,0)</f>
        <v>0</v>
      </c>
      <c r="X2100" s="82">
        <f t="shared" si="484"/>
        <v>156903.21328980889</v>
      </c>
      <c r="Y2100" s="120"/>
      <c r="AB2100" s="84">
        <f t="shared" si="485"/>
        <v>0</v>
      </c>
    </row>
    <row r="2101" spans="1:28" s="84" customFormat="1">
      <c r="A2101" s="82">
        <v>2085</v>
      </c>
      <c r="B2101" s="81">
        <v>1</v>
      </c>
      <c r="C2101" s="81">
        <v>79</v>
      </c>
      <c r="D2101" s="82"/>
      <c r="E2101" s="82"/>
      <c r="F2101" s="82"/>
      <c r="G2101" s="82"/>
      <c r="H2101" s="82"/>
      <c r="I2101" s="83">
        <v>1252.78</v>
      </c>
      <c r="J2101" s="83">
        <f t="shared" si="480"/>
        <v>1252.78</v>
      </c>
      <c r="K2101" s="82"/>
      <c r="L2101" s="82"/>
      <c r="M2101" s="82"/>
      <c r="N2101" s="82"/>
      <c r="O2101" s="82">
        <f>VLOOKUP(C2101,'IBGE 2014'!$A$9:$I$120,6,0)</f>
        <v>6.8639435717624906</v>
      </c>
      <c r="P2101" s="82">
        <f t="shared" si="481"/>
        <v>111787.14596182396</v>
      </c>
      <c r="Q2101" s="82">
        <f t="shared" si="482"/>
        <v>0</v>
      </c>
      <c r="R2101" s="82">
        <f t="shared" si="483"/>
        <v>111787.14596182396</v>
      </c>
      <c r="S2101" s="82"/>
      <c r="T2101" s="82"/>
      <c r="U2101" s="82"/>
      <c r="V2101" s="82">
        <f>J2101*13*VLOOKUP(C2101+1,'IBGE 2014'!$A$9:$I$120,6,0)</f>
        <v>107874.82568397351</v>
      </c>
      <c r="W2101" s="82">
        <f>IF(J2101&gt;5839.45,0.11*(J2101-5839.45)*VLOOKUP(C2101+1,'IBGE 2014'!$A$9:$I$120,6,0)*13,0)</f>
        <v>0</v>
      </c>
      <c r="X2101" s="82">
        <f t="shared" si="484"/>
        <v>107874.82568397351</v>
      </c>
      <c r="Y2101" s="120"/>
      <c r="AB2101" s="84">
        <f t="shared" si="485"/>
        <v>0</v>
      </c>
    </row>
    <row r="2102" spans="1:28" s="84" customFormat="1">
      <c r="A2102" s="82">
        <v>2086</v>
      </c>
      <c r="B2102" s="81">
        <v>1</v>
      </c>
      <c r="C2102" s="81">
        <v>57</v>
      </c>
      <c r="D2102" s="82"/>
      <c r="E2102" s="82"/>
      <c r="F2102" s="82"/>
      <c r="G2102" s="82"/>
      <c r="H2102" s="82"/>
      <c r="I2102" s="83">
        <v>1252.78</v>
      </c>
      <c r="J2102" s="83">
        <f t="shared" si="480"/>
        <v>1252.78</v>
      </c>
      <c r="K2102" s="82"/>
      <c r="L2102" s="82"/>
      <c r="M2102" s="82"/>
      <c r="N2102" s="82"/>
      <c r="O2102" s="82">
        <f>VLOOKUP(C2102,'IBGE 2014'!$A$9:$I$120,6,0)</f>
        <v>12.086645895133593</v>
      </c>
      <c r="P2102" s="82">
        <f t="shared" si="481"/>
        <v>196844.80717857101</v>
      </c>
      <c r="Q2102" s="82">
        <f t="shared" si="482"/>
        <v>0</v>
      </c>
      <c r="R2102" s="82">
        <f t="shared" si="483"/>
        <v>196844.80717857101</v>
      </c>
      <c r="S2102" s="82"/>
      <c r="T2102" s="82"/>
      <c r="U2102" s="82"/>
      <c r="V2102" s="82">
        <f>J2102*13*VLOOKUP(C2102+1,'IBGE 2014'!$A$9:$I$120,6,0)</f>
        <v>193657.85324332479</v>
      </c>
      <c r="W2102" s="82">
        <f>IF(J2102&gt;5839.45,0.11*(J2102-5839.45)*VLOOKUP(C2102+1,'IBGE 2014'!$A$9:$I$120,6,0)*13,0)</f>
        <v>0</v>
      </c>
      <c r="X2102" s="82">
        <f t="shared" si="484"/>
        <v>193657.85324332479</v>
      </c>
      <c r="Y2102" s="120"/>
      <c r="AB2102" s="84">
        <f t="shared" si="485"/>
        <v>0</v>
      </c>
    </row>
    <row r="2103" spans="1:28" s="84" customFormat="1">
      <c r="A2103" s="82">
        <v>2087</v>
      </c>
      <c r="B2103" s="81">
        <v>1</v>
      </c>
      <c r="C2103" s="81">
        <v>81</v>
      </c>
      <c r="D2103" s="82"/>
      <c r="E2103" s="82"/>
      <c r="F2103" s="82"/>
      <c r="G2103" s="82"/>
      <c r="H2103" s="82"/>
      <c r="I2103" s="83">
        <v>1012.24</v>
      </c>
      <c r="J2103" s="83">
        <f t="shared" ref="J2103:J2166" si="486">I2103</f>
        <v>1012.24</v>
      </c>
      <c r="K2103" s="82"/>
      <c r="L2103" s="82"/>
      <c r="M2103" s="82"/>
      <c r="N2103" s="82"/>
      <c r="O2103" s="82">
        <f>VLOOKUP(C2103,'IBGE 2014'!$A$9:$I$120,6,0)</f>
        <v>6.3853591356053254</v>
      </c>
      <c r="P2103" s="82">
        <f t="shared" ref="P2103:P2166" si="487">J2103*13*O2103</f>
        <v>84025.707108526753</v>
      </c>
      <c r="Q2103" s="82">
        <f t="shared" ref="Q2103:Q2166" si="488">IF(J2103&gt;5839.45,0.11*(J2103-5839.45)*O2103*13,0)</f>
        <v>0</v>
      </c>
      <c r="R2103" s="82">
        <f t="shared" ref="R2103:R2166" si="489">P2103-Q2103</f>
        <v>84025.707108526753</v>
      </c>
      <c r="S2103" s="82"/>
      <c r="T2103" s="82"/>
      <c r="U2103" s="82"/>
      <c r="V2103" s="82">
        <f>J2103*13*VLOOKUP(C2103+1,'IBGE 2014'!$A$9:$I$120,6,0)</f>
        <v>80908.771616226382</v>
      </c>
      <c r="W2103" s="82">
        <f>IF(J2103&gt;5839.45,0.11*(J2103-5839.45)*VLOOKUP(C2103+1,'IBGE 2014'!$A$9:$I$120,6,0)*13,0)</f>
        <v>0</v>
      </c>
      <c r="X2103" s="82">
        <f t="shared" ref="X2103:X2166" si="490">V2103-W2103</f>
        <v>80908.771616226382</v>
      </c>
      <c r="Y2103" s="120"/>
      <c r="AB2103" s="84">
        <f t="shared" ref="AB2103:AB2166" si="491">IF(J2103&gt;5839.45,J2103-5839.45,0)</f>
        <v>0</v>
      </c>
    </row>
    <row r="2104" spans="1:28" s="84" customFormat="1">
      <c r="A2104" s="82">
        <v>2088</v>
      </c>
      <c r="B2104" s="81">
        <v>1</v>
      </c>
      <c r="C2104" s="81">
        <v>75</v>
      </c>
      <c r="D2104" s="82"/>
      <c r="E2104" s="82"/>
      <c r="F2104" s="82"/>
      <c r="G2104" s="82"/>
      <c r="H2104" s="82"/>
      <c r="I2104" s="83">
        <v>954</v>
      </c>
      <c r="J2104" s="83">
        <f t="shared" si="486"/>
        <v>954</v>
      </c>
      <c r="K2104" s="82"/>
      <c r="L2104" s="82"/>
      <c r="M2104" s="82"/>
      <c r="N2104" s="82"/>
      <c r="O2104" s="82">
        <f>VLOOKUP(C2104,'IBGE 2014'!$A$9:$I$120,6,0)</f>
        <v>7.8618365649123794</v>
      </c>
      <c r="P2104" s="82">
        <f t="shared" si="487"/>
        <v>97502.497078043336</v>
      </c>
      <c r="Q2104" s="82">
        <f t="shared" si="488"/>
        <v>0</v>
      </c>
      <c r="R2104" s="82">
        <f t="shared" si="489"/>
        <v>97502.497078043336</v>
      </c>
      <c r="S2104" s="82"/>
      <c r="T2104" s="82"/>
      <c r="U2104" s="82"/>
      <c r="V2104" s="82">
        <f>J2104*13*VLOOKUP(C2104+1,'IBGE 2014'!$A$9:$I$120,6,0)</f>
        <v>94365.360159951117</v>
      </c>
      <c r="W2104" s="82">
        <f>IF(J2104&gt;5839.45,0.11*(J2104-5839.45)*VLOOKUP(C2104+1,'IBGE 2014'!$A$9:$I$120,6,0)*13,0)</f>
        <v>0</v>
      </c>
      <c r="X2104" s="82">
        <f t="shared" si="490"/>
        <v>94365.360159951117</v>
      </c>
      <c r="Y2104" s="120"/>
      <c r="AB2104" s="84">
        <f t="shared" si="491"/>
        <v>0</v>
      </c>
    </row>
    <row r="2105" spans="1:28" s="84" customFormat="1">
      <c r="A2105" s="82">
        <v>2089</v>
      </c>
      <c r="B2105" s="81">
        <v>1</v>
      </c>
      <c r="C2105" s="81">
        <v>68</v>
      </c>
      <c r="D2105" s="82"/>
      <c r="E2105" s="82"/>
      <c r="F2105" s="82"/>
      <c r="G2105" s="82"/>
      <c r="H2105" s="82"/>
      <c r="I2105" s="83">
        <v>1252.78</v>
      </c>
      <c r="J2105" s="83">
        <f t="shared" si="486"/>
        <v>1252.78</v>
      </c>
      <c r="K2105" s="82"/>
      <c r="L2105" s="82"/>
      <c r="M2105" s="82"/>
      <c r="N2105" s="82"/>
      <c r="O2105" s="82">
        <f>VLOOKUP(C2105,'IBGE 2014'!$A$9:$I$120,6,0)</f>
        <v>9.6341559933666847</v>
      </c>
      <c r="P2105" s="82">
        <f t="shared" si="487"/>
        <v>156903.21328980889</v>
      </c>
      <c r="Q2105" s="82">
        <f t="shared" si="488"/>
        <v>0</v>
      </c>
      <c r="R2105" s="82">
        <f t="shared" si="489"/>
        <v>156903.21328980889</v>
      </c>
      <c r="S2105" s="82"/>
      <c r="T2105" s="82"/>
      <c r="U2105" s="82"/>
      <c r="V2105" s="82">
        <f>J2105*13*VLOOKUP(C2105+1,'IBGE 2014'!$A$9:$I$120,6,0)</f>
        <v>152847.20424746108</v>
      </c>
      <c r="W2105" s="82">
        <f>IF(J2105&gt;5839.45,0.11*(J2105-5839.45)*VLOOKUP(C2105+1,'IBGE 2014'!$A$9:$I$120,6,0)*13,0)</f>
        <v>0</v>
      </c>
      <c r="X2105" s="82">
        <f t="shared" si="490"/>
        <v>152847.20424746108</v>
      </c>
      <c r="Y2105" s="120"/>
      <c r="AB2105" s="84">
        <f t="shared" si="491"/>
        <v>0</v>
      </c>
    </row>
    <row r="2106" spans="1:28" s="84" customFormat="1">
      <c r="A2106" s="82">
        <v>2090</v>
      </c>
      <c r="B2106" s="81">
        <v>1</v>
      </c>
      <c r="C2106" s="81">
        <v>76</v>
      </c>
      <c r="D2106" s="82"/>
      <c r="E2106" s="82"/>
      <c r="F2106" s="82"/>
      <c r="G2106" s="82"/>
      <c r="H2106" s="82"/>
      <c r="I2106" s="83">
        <v>1252.78</v>
      </c>
      <c r="J2106" s="83">
        <f t="shared" si="486"/>
        <v>1252.78</v>
      </c>
      <c r="K2106" s="82"/>
      <c r="L2106" s="82"/>
      <c r="M2106" s="82"/>
      <c r="N2106" s="82"/>
      <c r="O2106" s="82">
        <f>VLOOKUP(C2106,'IBGE 2014'!$A$9:$I$120,6,0)</f>
        <v>7.6088824512136037</v>
      </c>
      <c r="P2106" s="82">
        <f t="shared" si="487"/>
        <v>123919.32484400792</v>
      </c>
      <c r="Q2106" s="82">
        <f t="shared" si="488"/>
        <v>0</v>
      </c>
      <c r="R2106" s="82">
        <f t="shared" si="489"/>
        <v>123919.32484400792</v>
      </c>
      <c r="S2106" s="82"/>
      <c r="T2106" s="82"/>
      <c r="U2106" s="82"/>
      <c r="V2106" s="82">
        <f>J2106*13*VLOOKUP(C2106+1,'IBGE 2014'!$A$9:$I$120,6,0)</f>
        <v>119827.50903638451</v>
      </c>
      <c r="W2106" s="82">
        <f>IF(J2106&gt;5839.45,0.11*(J2106-5839.45)*VLOOKUP(C2106+1,'IBGE 2014'!$A$9:$I$120,6,0)*13,0)</f>
        <v>0</v>
      </c>
      <c r="X2106" s="82">
        <f t="shared" si="490"/>
        <v>119827.50903638451</v>
      </c>
      <c r="Y2106" s="120"/>
      <c r="AB2106" s="84">
        <f t="shared" si="491"/>
        <v>0</v>
      </c>
    </row>
    <row r="2107" spans="1:28" s="84" customFormat="1">
      <c r="A2107" s="82">
        <v>2091</v>
      </c>
      <c r="B2107" s="81">
        <v>1</v>
      </c>
      <c r="C2107" s="81">
        <v>66</v>
      </c>
      <c r="D2107" s="82"/>
      <c r="E2107" s="82"/>
      <c r="F2107" s="82"/>
      <c r="G2107" s="82"/>
      <c r="H2107" s="82"/>
      <c r="I2107" s="83">
        <v>1252.78</v>
      </c>
      <c r="J2107" s="83">
        <f t="shared" si="486"/>
        <v>1252.78</v>
      </c>
      <c r="K2107" s="82"/>
      <c r="L2107" s="82"/>
      <c r="M2107" s="82"/>
      <c r="N2107" s="82"/>
      <c r="O2107" s="82">
        <f>VLOOKUP(C2107,'IBGE 2014'!$A$9:$I$120,6,0)</f>
        <v>10.123135778995065</v>
      </c>
      <c r="P2107" s="82">
        <f t="shared" si="487"/>
        <v>164866.80653572269</v>
      </c>
      <c r="Q2107" s="82">
        <f t="shared" si="488"/>
        <v>0</v>
      </c>
      <c r="R2107" s="82">
        <f t="shared" si="489"/>
        <v>164866.80653572269</v>
      </c>
      <c r="S2107" s="82"/>
      <c r="T2107" s="82"/>
      <c r="U2107" s="82"/>
      <c r="V2107" s="82">
        <f>J2107*13*VLOOKUP(C2107+1,'IBGE 2014'!$A$9:$I$120,6,0)</f>
        <v>160914.20310877223</v>
      </c>
      <c r="W2107" s="82">
        <f>IF(J2107&gt;5839.45,0.11*(J2107-5839.45)*VLOOKUP(C2107+1,'IBGE 2014'!$A$9:$I$120,6,0)*13,0)</f>
        <v>0</v>
      </c>
      <c r="X2107" s="82">
        <f t="shared" si="490"/>
        <v>160914.20310877223</v>
      </c>
      <c r="Y2107" s="120"/>
      <c r="AB2107" s="84">
        <f t="shared" si="491"/>
        <v>0</v>
      </c>
    </row>
    <row r="2108" spans="1:28" s="84" customFormat="1">
      <c r="A2108" s="82">
        <v>2092</v>
      </c>
      <c r="B2108" s="81">
        <v>1</v>
      </c>
      <c r="C2108" s="81">
        <v>81</v>
      </c>
      <c r="D2108" s="82"/>
      <c r="E2108" s="82"/>
      <c r="F2108" s="82"/>
      <c r="G2108" s="82"/>
      <c r="H2108" s="82"/>
      <c r="I2108" s="83">
        <v>954</v>
      </c>
      <c r="J2108" s="83">
        <f t="shared" si="486"/>
        <v>954</v>
      </c>
      <c r="K2108" s="82"/>
      <c r="L2108" s="82"/>
      <c r="M2108" s="82"/>
      <c r="N2108" s="82"/>
      <c r="O2108" s="82">
        <f>VLOOKUP(C2108,'IBGE 2014'!$A$9:$I$120,6,0)</f>
        <v>6.3853591356053254</v>
      </c>
      <c r="P2108" s="82">
        <f t="shared" si="487"/>
        <v>79191.223999777241</v>
      </c>
      <c r="Q2108" s="82">
        <f t="shared" si="488"/>
        <v>0</v>
      </c>
      <c r="R2108" s="82">
        <f t="shared" si="489"/>
        <v>79191.223999777241</v>
      </c>
      <c r="S2108" s="82"/>
      <c r="T2108" s="82"/>
      <c r="U2108" s="82"/>
      <c r="V2108" s="82">
        <f>J2108*13*VLOOKUP(C2108+1,'IBGE 2014'!$A$9:$I$120,6,0)</f>
        <v>76253.623766972218</v>
      </c>
      <c r="W2108" s="82">
        <f>IF(J2108&gt;5839.45,0.11*(J2108-5839.45)*VLOOKUP(C2108+1,'IBGE 2014'!$A$9:$I$120,6,0)*13,0)</f>
        <v>0</v>
      </c>
      <c r="X2108" s="82">
        <f t="shared" si="490"/>
        <v>76253.623766972218</v>
      </c>
      <c r="Y2108" s="120"/>
      <c r="AB2108" s="84">
        <f t="shared" si="491"/>
        <v>0</v>
      </c>
    </row>
    <row r="2109" spans="1:28" s="84" customFormat="1">
      <c r="A2109" s="82">
        <v>2093</v>
      </c>
      <c r="B2109" s="81">
        <v>1</v>
      </c>
      <c r="C2109" s="81">
        <v>70</v>
      </c>
      <c r="D2109" s="82"/>
      <c r="E2109" s="82"/>
      <c r="F2109" s="82"/>
      <c r="G2109" s="82"/>
      <c r="H2109" s="82"/>
      <c r="I2109" s="83">
        <v>1204.5999999999999</v>
      </c>
      <c r="J2109" s="83">
        <f t="shared" si="486"/>
        <v>1204.5999999999999</v>
      </c>
      <c r="K2109" s="82"/>
      <c r="L2109" s="82"/>
      <c r="M2109" s="82"/>
      <c r="N2109" s="82"/>
      <c r="O2109" s="82">
        <f>VLOOKUP(C2109,'IBGE 2014'!$A$9:$I$120,6,0)</f>
        <v>9.1340168195096396</v>
      </c>
      <c r="P2109" s="82">
        <f t="shared" si="487"/>
        <v>143036.87659015704</v>
      </c>
      <c r="Q2109" s="82">
        <f t="shared" si="488"/>
        <v>0</v>
      </c>
      <c r="R2109" s="82">
        <f t="shared" si="489"/>
        <v>143036.87659015704</v>
      </c>
      <c r="S2109" s="82"/>
      <c r="T2109" s="82"/>
      <c r="U2109" s="82"/>
      <c r="V2109" s="82">
        <f>J2109*13*VLOOKUP(C2109+1,'IBGE 2014'!$A$9:$I$120,6,0)</f>
        <v>139076.54140390424</v>
      </c>
      <c r="W2109" s="82">
        <f>IF(J2109&gt;5839.45,0.11*(J2109-5839.45)*VLOOKUP(C2109+1,'IBGE 2014'!$A$9:$I$120,6,0)*13,0)</f>
        <v>0</v>
      </c>
      <c r="X2109" s="82">
        <f t="shared" si="490"/>
        <v>139076.54140390424</v>
      </c>
      <c r="Y2109" s="120"/>
      <c r="AB2109" s="84">
        <f t="shared" si="491"/>
        <v>0</v>
      </c>
    </row>
    <row r="2110" spans="1:28" s="84" customFormat="1">
      <c r="A2110" s="82">
        <v>2094</v>
      </c>
      <c r="B2110" s="81">
        <v>1</v>
      </c>
      <c r="C2110" s="81">
        <v>64</v>
      </c>
      <c r="D2110" s="82"/>
      <c r="E2110" s="82"/>
      <c r="F2110" s="82"/>
      <c r="G2110" s="82"/>
      <c r="H2110" s="82"/>
      <c r="I2110" s="83">
        <v>1252.78</v>
      </c>
      <c r="J2110" s="83">
        <f t="shared" si="486"/>
        <v>1252.78</v>
      </c>
      <c r="K2110" s="82"/>
      <c r="L2110" s="82"/>
      <c r="M2110" s="82"/>
      <c r="N2110" s="82"/>
      <c r="O2110" s="82">
        <f>VLOOKUP(C2110,'IBGE 2014'!$A$9:$I$120,6,0)</f>
        <v>10.595687644814832</v>
      </c>
      <c r="P2110" s="82">
        <f t="shared" si="487"/>
        <v>172562.85237972462</v>
      </c>
      <c r="Q2110" s="82">
        <f t="shared" si="488"/>
        <v>0</v>
      </c>
      <c r="R2110" s="82">
        <f t="shared" si="489"/>
        <v>172562.85237972462</v>
      </c>
      <c r="S2110" s="82"/>
      <c r="T2110" s="82"/>
      <c r="U2110" s="82"/>
      <c r="V2110" s="82">
        <f>J2110*13*VLOOKUP(C2110+1,'IBGE 2014'!$A$9:$I$120,6,0)</f>
        <v>168750.66064431047</v>
      </c>
      <c r="W2110" s="82">
        <f>IF(J2110&gt;5839.45,0.11*(J2110-5839.45)*VLOOKUP(C2110+1,'IBGE 2014'!$A$9:$I$120,6,0)*13,0)</f>
        <v>0</v>
      </c>
      <c r="X2110" s="82">
        <f t="shared" si="490"/>
        <v>168750.66064431047</v>
      </c>
      <c r="Y2110" s="120"/>
      <c r="AB2110" s="84">
        <f t="shared" si="491"/>
        <v>0</v>
      </c>
    </row>
    <row r="2111" spans="1:28" s="84" customFormat="1">
      <c r="A2111" s="82">
        <v>2095</v>
      </c>
      <c r="B2111" s="81">
        <v>1</v>
      </c>
      <c r="C2111" s="81">
        <v>73</v>
      </c>
      <c r="D2111" s="82"/>
      <c r="E2111" s="82"/>
      <c r="F2111" s="82"/>
      <c r="G2111" s="82"/>
      <c r="H2111" s="82"/>
      <c r="I2111" s="83">
        <v>1204.5999999999999</v>
      </c>
      <c r="J2111" s="83">
        <f t="shared" si="486"/>
        <v>1204.5999999999999</v>
      </c>
      <c r="K2111" s="82"/>
      <c r="L2111" s="82"/>
      <c r="M2111" s="82"/>
      <c r="N2111" s="82"/>
      <c r="O2111" s="82">
        <f>VLOOKUP(C2111,'IBGE 2014'!$A$9:$I$120,6,0)</f>
        <v>8.3713399255084653</v>
      </c>
      <c r="P2111" s="82">
        <f t="shared" si="487"/>
        <v>131093.50896547746</v>
      </c>
      <c r="Q2111" s="82">
        <f t="shared" si="488"/>
        <v>0</v>
      </c>
      <c r="R2111" s="82">
        <f t="shared" si="489"/>
        <v>131093.50896547746</v>
      </c>
      <c r="S2111" s="82"/>
      <c r="T2111" s="82"/>
      <c r="U2111" s="82"/>
      <c r="V2111" s="82">
        <f>J2111*13*VLOOKUP(C2111+1,'IBGE 2014'!$A$9:$I$120,6,0)</f>
        <v>127096.86547701848</v>
      </c>
      <c r="W2111" s="82">
        <f>IF(J2111&gt;5839.45,0.11*(J2111-5839.45)*VLOOKUP(C2111+1,'IBGE 2014'!$A$9:$I$120,6,0)*13,0)</f>
        <v>0</v>
      </c>
      <c r="X2111" s="82">
        <f t="shared" si="490"/>
        <v>127096.86547701848</v>
      </c>
      <c r="Y2111" s="120"/>
      <c r="AB2111" s="84">
        <f t="shared" si="491"/>
        <v>0</v>
      </c>
    </row>
    <row r="2112" spans="1:28" s="84" customFormat="1">
      <c r="A2112" s="82">
        <v>2096</v>
      </c>
      <c r="B2112" s="81">
        <v>1</v>
      </c>
      <c r="C2112" s="81">
        <v>84</v>
      </c>
      <c r="D2112" s="82"/>
      <c r="E2112" s="82"/>
      <c r="F2112" s="82"/>
      <c r="G2112" s="82"/>
      <c r="H2112" s="82"/>
      <c r="I2112" s="83">
        <v>954</v>
      </c>
      <c r="J2112" s="83">
        <f t="shared" si="486"/>
        <v>954</v>
      </c>
      <c r="K2112" s="82"/>
      <c r="L2112" s="82"/>
      <c r="M2112" s="82"/>
      <c r="N2112" s="82"/>
      <c r="O2112" s="82">
        <f>VLOOKUP(C2112,'IBGE 2014'!$A$9:$I$120,6,0)</f>
        <v>5.6778621968340435</v>
      </c>
      <c r="P2112" s="82">
        <f t="shared" si="487"/>
        <v>70416.846965135803</v>
      </c>
      <c r="Q2112" s="82">
        <f t="shared" si="488"/>
        <v>0</v>
      </c>
      <c r="R2112" s="82">
        <f t="shared" si="489"/>
        <v>70416.846965135803</v>
      </c>
      <c r="S2112" s="82"/>
      <c r="T2112" s="82"/>
      <c r="U2112" s="82"/>
      <c r="V2112" s="82">
        <f>J2112*13*VLOOKUP(C2112+1,'IBGE 2014'!$A$9:$I$120,6,0)</f>
        <v>67509.528033555544</v>
      </c>
      <c r="W2112" s="82">
        <f>IF(J2112&gt;5839.45,0.11*(J2112-5839.45)*VLOOKUP(C2112+1,'IBGE 2014'!$A$9:$I$120,6,0)*13,0)</f>
        <v>0</v>
      </c>
      <c r="X2112" s="82">
        <f t="shared" si="490"/>
        <v>67509.528033555544</v>
      </c>
      <c r="Y2112" s="120"/>
      <c r="AB2112" s="84">
        <f t="shared" si="491"/>
        <v>0</v>
      </c>
    </row>
    <row r="2113" spans="1:28" s="84" customFormat="1">
      <c r="A2113" s="82">
        <v>2097</v>
      </c>
      <c r="B2113" s="81">
        <v>1</v>
      </c>
      <c r="C2113" s="81">
        <v>65</v>
      </c>
      <c r="D2113" s="82"/>
      <c r="E2113" s="82"/>
      <c r="F2113" s="82"/>
      <c r="G2113" s="82"/>
      <c r="H2113" s="82"/>
      <c r="I2113" s="83">
        <v>1638.25</v>
      </c>
      <c r="J2113" s="83">
        <f t="shared" si="486"/>
        <v>1638.25</v>
      </c>
      <c r="K2113" s="82"/>
      <c r="L2113" s="82"/>
      <c r="M2113" s="82"/>
      <c r="N2113" s="82"/>
      <c r="O2113" s="82">
        <f>VLOOKUP(C2113,'IBGE 2014'!$A$9:$I$120,6,0)</f>
        <v>10.361611814973374</v>
      </c>
      <c r="P2113" s="82">
        <f t="shared" si="487"/>
        <v>220673.83722644168</v>
      </c>
      <c r="Q2113" s="82">
        <f t="shared" si="488"/>
        <v>0</v>
      </c>
      <c r="R2113" s="82">
        <f t="shared" si="489"/>
        <v>220673.83722644168</v>
      </c>
      <c r="S2113" s="82"/>
      <c r="T2113" s="82"/>
      <c r="U2113" s="82"/>
      <c r="V2113" s="82">
        <f>J2113*13*VLOOKUP(C2113+1,'IBGE 2014'!$A$9:$I$120,6,0)</f>
        <v>215594.95346920265</v>
      </c>
      <c r="W2113" s="82">
        <f>IF(J2113&gt;5839.45,0.11*(J2113-5839.45)*VLOOKUP(C2113+1,'IBGE 2014'!$A$9:$I$120,6,0)*13,0)</f>
        <v>0</v>
      </c>
      <c r="X2113" s="82">
        <f t="shared" si="490"/>
        <v>215594.95346920265</v>
      </c>
      <c r="Y2113" s="120"/>
      <c r="AB2113" s="84">
        <f t="shared" si="491"/>
        <v>0</v>
      </c>
    </row>
    <row r="2114" spans="1:28" s="84" customFormat="1">
      <c r="A2114" s="82">
        <v>2098</v>
      </c>
      <c r="B2114" s="81">
        <v>1</v>
      </c>
      <c r="C2114" s="81">
        <v>87</v>
      </c>
      <c r="D2114" s="82"/>
      <c r="E2114" s="82"/>
      <c r="F2114" s="82"/>
      <c r="G2114" s="82"/>
      <c r="H2114" s="82"/>
      <c r="I2114" s="83">
        <v>954</v>
      </c>
      <c r="J2114" s="83">
        <f t="shared" si="486"/>
        <v>954</v>
      </c>
      <c r="K2114" s="82"/>
      <c r="L2114" s="82"/>
      <c r="M2114" s="82"/>
      <c r="N2114" s="82"/>
      <c r="O2114" s="82">
        <f>VLOOKUP(C2114,'IBGE 2014'!$A$9:$I$120,6,0)</f>
        <v>4.974839678842403</v>
      </c>
      <c r="P2114" s="82">
        <f t="shared" si="487"/>
        <v>61697.961697003484</v>
      </c>
      <c r="Q2114" s="82">
        <f t="shared" si="488"/>
        <v>0</v>
      </c>
      <c r="R2114" s="82">
        <f t="shared" si="489"/>
        <v>61697.961697003484</v>
      </c>
      <c r="S2114" s="82"/>
      <c r="T2114" s="82"/>
      <c r="U2114" s="82"/>
      <c r="V2114" s="82">
        <f>J2114*13*VLOOKUP(C2114+1,'IBGE 2014'!$A$9:$I$120,6,0)</f>
        <v>58786.589877189195</v>
      </c>
      <c r="W2114" s="82">
        <f>IF(J2114&gt;5839.45,0.11*(J2114-5839.45)*VLOOKUP(C2114+1,'IBGE 2014'!$A$9:$I$120,6,0)*13,0)</f>
        <v>0</v>
      </c>
      <c r="X2114" s="82">
        <f t="shared" si="490"/>
        <v>58786.589877189195</v>
      </c>
      <c r="Y2114" s="120"/>
      <c r="AB2114" s="84">
        <f t="shared" si="491"/>
        <v>0</v>
      </c>
    </row>
    <row r="2115" spans="1:28" s="84" customFormat="1">
      <c r="A2115" s="82">
        <v>2099</v>
      </c>
      <c r="B2115" s="81">
        <v>1</v>
      </c>
      <c r="C2115" s="81">
        <v>79</v>
      </c>
      <c r="D2115" s="82"/>
      <c r="E2115" s="82"/>
      <c r="F2115" s="82"/>
      <c r="G2115" s="82"/>
      <c r="H2115" s="82"/>
      <c r="I2115" s="83">
        <v>954</v>
      </c>
      <c r="J2115" s="83">
        <f t="shared" si="486"/>
        <v>954</v>
      </c>
      <c r="K2115" s="82"/>
      <c r="L2115" s="82"/>
      <c r="M2115" s="82"/>
      <c r="N2115" s="82"/>
      <c r="O2115" s="82">
        <f>VLOOKUP(C2115,'IBGE 2014'!$A$9:$I$120,6,0)</f>
        <v>6.8639435717624906</v>
      </c>
      <c r="P2115" s="82">
        <f t="shared" si="487"/>
        <v>85126.628176998405</v>
      </c>
      <c r="Q2115" s="82">
        <f t="shared" si="488"/>
        <v>0</v>
      </c>
      <c r="R2115" s="82">
        <f t="shared" si="489"/>
        <v>85126.628176998405</v>
      </c>
      <c r="S2115" s="82"/>
      <c r="T2115" s="82"/>
      <c r="U2115" s="82"/>
      <c r="V2115" s="82">
        <f>J2115*13*VLOOKUP(C2115+1,'IBGE 2014'!$A$9:$I$120,6,0)</f>
        <v>82147.371208441007</v>
      </c>
      <c r="W2115" s="82">
        <f>IF(J2115&gt;5839.45,0.11*(J2115-5839.45)*VLOOKUP(C2115+1,'IBGE 2014'!$A$9:$I$120,6,0)*13,0)</f>
        <v>0</v>
      </c>
      <c r="X2115" s="82">
        <f t="shared" si="490"/>
        <v>82147.371208441007</v>
      </c>
      <c r="Y2115" s="120"/>
      <c r="AB2115" s="84">
        <f t="shared" si="491"/>
        <v>0</v>
      </c>
    </row>
    <row r="2116" spans="1:28" s="84" customFormat="1">
      <c r="A2116" s="82">
        <v>2100</v>
      </c>
      <c r="B2116" s="81">
        <v>1</v>
      </c>
      <c r="C2116" s="81">
        <v>68</v>
      </c>
      <c r="D2116" s="82"/>
      <c r="E2116" s="82"/>
      <c r="F2116" s="82"/>
      <c r="G2116" s="82"/>
      <c r="H2116" s="82"/>
      <c r="I2116" s="83">
        <v>1252.78</v>
      </c>
      <c r="J2116" s="83">
        <f t="shared" si="486"/>
        <v>1252.78</v>
      </c>
      <c r="K2116" s="82"/>
      <c r="L2116" s="82"/>
      <c r="M2116" s="82"/>
      <c r="N2116" s="82"/>
      <c r="O2116" s="82">
        <f>VLOOKUP(C2116,'IBGE 2014'!$A$9:$I$120,6,0)</f>
        <v>9.6341559933666847</v>
      </c>
      <c r="P2116" s="82">
        <f t="shared" si="487"/>
        <v>156903.21328980889</v>
      </c>
      <c r="Q2116" s="82">
        <f t="shared" si="488"/>
        <v>0</v>
      </c>
      <c r="R2116" s="82">
        <f t="shared" si="489"/>
        <v>156903.21328980889</v>
      </c>
      <c r="S2116" s="82"/>
      <c r="T2116" s="82"/>
      <c r="U2116" s="82"/>
      <c r="V2116" s="82">
        <f>J2116*13*VLOOKUP(C2116+1,'IBGE 2014'!$A$9:$I$120,6,0)</f>
        <v>152847.20424746108</v>
      </c>
      <c r="W2116" s="82">
        <f>IF(J2116&gt;5839.45,0.11*(J2116-5839.45)*VLOOKUP(C2116+1,'IBGE 2014'!$A$9:$I$120,6,0)*13,0)</f>
        <v>0</v>
      </c>
      <c r="X2116" s="82">
        <f t="shared" si="490"/>
        <v>152847.20424746108</v>
      </c>
      <c r="Y2116" s="120"/>
      <c r="AB2116" s="84">
        <f t="shared" si="491"/>
        <v>0</v>
      </c>
    </row>
    <row r="2117" spans="1:28" s="84" customFormat="1">
      <c r="A2117" s="82">
        <v>2101</v>
      </c>
      <c r="B2117" s="81">
        <v>1</v>
      </c>
      <c r="C2117" s="81">
        <v>66</v>
      </c>
      <c r="D2117" s="82"/>
      <c r="E2117" s="82"/>
      <c r="F2117" s="82"/>
      <c r="G2117" s="82"/>
      <c r="H2117" s="82"/>
      <c r="I2117" s="83">
        <v>1252.78</v>
      </c>
      <c r="J2117" s="83">
        <f t="shared" si="486"/>
        <v>1252.78</v>
      </c>
      <c r="K2117" s="82"/>
      <c r="L2117" s="82"/>
      <c r="M2117" s="82"/>
      <c r="N2117" s="82"/>
      <c r="O2117" s="82">
        <f>VLOOKUP(C2117,'IBGE 2014'!$A$9:$I$120,6,0)</f>
        <v>10.123135778995065</v>
      </c>
      <c r="P2117" s="82">
        <f t="shared" si="487"/>
        <v>164866.80653572269</v>
      </c>
      <c r="Q2117" s="82">
        <f t="shared" si="488"/>
        <v>0</v>
      </c>
      <c r="R2117" s="82">
        <f t="shared" si="489"/>
        <v>164866.80653572269</v>
      </c>
      <c r="S2117" s="82"/>
      <c r="T2117" s="82"/>
      <c r="U2117" s="82"/>
      <c r="V2117" s="82">
        <f>J2117*13*VLOOKUP(C2117+1,'IBGE 2014'!$A$9:$I$120,6,0)</f>
        <v>160914.20310877223</v>
      </c>
      <c r="W2117" s="82">
        <f>IF(J2117&gt;5839.45,0.11*(J2117-5839.45)*VLOOKUP(C2117+1,'IBGE 2014'!$A$9:$I$120,6,0)*13,0)</f>
        <v>0</v>
      </c>
      <c r="X2117" s="82">
        <f t="shared" si="490"/>
        <v>160914.20310877223</v>
      </c>
      <c r="Y2117" s="120"/>
      <c r="AB2117" s="84">
        <f t="shared" si="491"/>
        <v>0</v>
      </c>
    </row>
    <row r="2118" spans="1:28" s="84" customFormat="1">
      <c r="A2118" s="82">
        <v>2102</v>
      </c>
      <c r="B2118" s="81">
        <v>1</v>
      </c>
      <c r="C2118" s="81">
        <v>67</v>
      </c>
      <c r="D2118" s="82"/>
      <c r="E2118" s="82"/>
      <c r="F2118" s="82"/>
      <c r="G2118" s="82"/>
      <c r="H2118" s="82"/>
      <c r="I2118" s="83">
        <v>1252.78</v>
      </c>
      <c r="J2118" s="83">
        <f t="shared" si="486"/>
        <v>1252.78</v>
      </c>
      <c r="K2118" s="82"/>
      <c r="L2118" s="82"/>
      <c r="M2118" s="82"/>
      <c r="N2118" s="82"/>
      <c r="O2118" s="82">
        <f>VLOOKUP(C2118,'IBGE 2014'!$A$9:$I$120,6,0)</f>
        <v>9.8804384039908921</v>
      </c>
      <c r="P2118" s="82">
        <f t="shared" si="487"/>
        <v>160914.20310877223</v>
      </c>
      <c r="Q2118" s="82">
        <f t="shared" si="488"/>
        <v>0</v>
      </c>
      <c r="R2118" s="82">
        <f t="shared" si="489"/>
        <v>160914.20310877223</v>
      </c>
      <c r="S2118" s="82"/>
      <c r="T2118" s="82"/>
      <c r="U2118" s="82"/>
      <c r="V2118" s="82">
        <f>J2118*13*VLOOKUP(C2118+1,'IBGE 2014'!$A$9:$I$120,6,0)</f>
        <v>156903.21328980889</v>
      </c>
      <c r="W2118" s="82">
        <f>IF(J2118&gt;5839.45,0.11*(J2118-5839.45)*VLOOKUP(C2118+1,'IBGE 2014'!$A$9:$I$120,6,0)*13,0)</f>
        <v>0</v>
      </c>
      <c r="X2118" s="82">
        <f t="shared" si="490"/>
        <v>156903.21328980889</v>
      </c>
      <c r="Y2118" s="120"/>
      <c r="AB2118" s="84">
        <f t="shared" si="491"/>
        <v>0</v>
      </c>
    </row>
    <row r="2119" spans="1:28" s="84" customFormat="1">
      <c r="A2119" s="82">
        <v>2103</v>
      </c>
      <c r="B2119" s="81">
        <v>1</v>
      </c>
      <c r="C2119" s="81">
        <v>72</v>
      </c>
      <c r="D2119" s="82"/>
      <c r="E2119" s="82"/>
      <c r="F2119" s="82"/>
      <c r="G2119" s="82"/>
      <c r="H2119" s="82"/>
      <c r="I2119" s="83">
        <v>1156.42</v>
      </c>
      <c r="J2119" s="83">
        <f t="shared" si="486"/>
        <v>1156.42</v>
      </c>
      <c r="K2119" s="82"/>
      <c r="L2119" s="82"/>
      <c r="M2119" s="82"/>
      <c r="N2119" s="82"/>
      <c r="O2119" s="82">
        <f>VLOOKUP(C2119,'IBGE 2014'!$A$9:$I$120,6,0)</f>
        <v>8.6266479748772689</v>
      </c>
      <c r="P2119" s="82">
        <f t="shared" si="487"/>
        <v>129688.36726439843</v>
      </c>
      <c r="Q2119" s="82">
        <f t="shared" si="488"/>
        <v>0</v>
      </c>
      <c r="R2119" s="82">
        <f t="shared" si="489"/>
        <v>129688.36726439843</v>
      </c>
      <c r="S2119" s="82"/>
      <c r="T2119" s="82"/>
      <c r="U2119" s="82"/>
      <c r="V2119" s="82">
        <f>J2119*13*VLOOKUP(C2119+1,'IBGE 2014'!$A$9:$I$120,6,0)</f>
        <v>125850.2039165345</v>
      </c>
      <c r="W2119" s="82">
        <f>IF(J2119&gt;5839.45,0.11*(J2119-5839.45)*VLOOKUP(C2119+1,'IBGE 2014'!$A$9:$I$120,6,0)*13,0)</f>
        <v>0</v>
      </c>
      <c r="X2119" s="82">
        <f t="shared" si="490"/>
        <v>125850.2039165345</v>
      </c>
      <c r="Y2119" s="120"/>
      <c r="AB2119" s="84">
        <f t="shared" si="491"/>
        <v>0</v>
      </c>
    </row>
    <row r="2120" spans="1:28" s="84" customFormat="1">
      <c r="A2120" s="82">
        <v>2104</v>
      </c>
      <c r="B2120" s="81">
        <v>1</v>
      </c>
      <c r="C2120" s="81">
        <v>80</v>
      </c>
      <c r="D2120" s="82"/>
      <c r="E2120" s="82"/>
      <c r="F2120" s="82"/>
      <c r="G2120" s="82"/>
      <c r="H2120" s="82"/>
      <c r="I2120" s="83">
        <v>1252.78</v>
      </c>
      <c r="J2120" s="83">
        <f t="shared" si="486"/>
        <v>1252.78</v>
      </c>
      <c r="K2120" s="82"/>
      <c r="L2120" s="82"/>
      <c r="M2120" s="82"/>
      <c r="N2120" s="82"/>
      <c r="O2120" s="82">
        <f>VLOOKUP(C2120,'IBGE 2014'!$A$9:$I$120,6,0)</f>
        <v>6.6237196588002751</v>
      </c>
      <c r="P2120" s="82">
        <f t="shared" si="487"/>
        <v>107874.82568397351</v>
      </c>
      <c r="Q2120" s="82">
        <f t="shared" si="488"/>
        <v>0</v>
      </c>
      <c r="R2120" s="82">
        <f t="shared" si="489"/>
        <v>107874.82568397351</v>
      </c>
      <c r="S2120" s="82"/>
      <c r="T2120" s="82"/>
      <c r="U2120" s="82"/>
      <c r="V2120" s="82">
        <f>J2120*13*VLOOKUP(C2120+1,'IBGE 2014'!$A$9:$I$120,6,0)</f>
        <v>103992.85283274732</v>
      </c>
      <c r="W2120" s="82">
        <f>IF(J2120&gt;5839.45,0.11*(J2120-5839.45)*VLOOKUP(C2120+1,'IBGE 2014'!$A$9:$I$120,6,0)*13,0)</f>
        <v>0</v>
      </c>
      <c r="X2120" s="82">
        <f t="shared" si="490"/>
        <v>103992.85283274732</v>
      </c>
      <c r="Y2120" s="120"/>
      <c r="AB2120" s="84">
        <f t="shared" si="491"/>
        <v>0</v>
      </c>
    </row>
    <row r="2121" spans="1:28" s="84" customFormat="1">
      <c r="A2121" s="82">
        <v>2105</v>
      </c>
      <c r="B2121" s="81">
        <v>1</v>
      </c>
      <c r="C2121" s="81">
        <v>62</v>
      </c>
      <c r="D2121" s="82"/>
      <c r="E2121" s="82"/>
      <c r="F2121" s="82"/>
      <c r="G2121" s="82"/>
      <c r="H2121" s="82"/>
      <c r="I2121" s="83">
        <v>1252.78</v>
      </c>
      <c r="J2121" s="83">
        <f t="shared" si="486"/>
        <v>1252.78</v>
      </c>
      <c r="K2121" s="82"/>
      <c r="L2121" s="82"/>
      <c r="M2121" s="82"/>
      <c r="N2121" s="82"/>
      <c r="O2121" s="82">
        <f>VLOOKUP(C2121,'IBGE 2014'!$A$9:$I$120,6,0)</f>
        <v>11.049834511016218</v>
      </c>
      <c r="P2121" s="82">
        <f t="shared" si="487"/>
        <v>179959.15182324167</v>
      </c>
      <c r="Q2121" s="82">
        <f t="shared" si="488"/>
        <v>0</v>
      </c>
      <c r="R2121" s="82">
        <f t="shared" si="489"/>
        <v>179959.15182324167</v>
      </c>
      <c r="S2121" s="82"/>
      <c r="T2121" s="82"/>
      <c r="U2121" s="82"/>
      <c r="V2121" s="82">
        <f>J2121*13*VLOOKUP(C2121+1,'IBGE 2014'!$A$9:$I$120,6,0)</f>
        <v>176301.52239895921</v>
      </c>
      <c r="W2121" s="82">
        <f>IF(J2121&gt;5839.45,0.11*(J2121-5839.45)*VLOOKUP(C2121+1,'IBGE 2014'!$A$9:$I$120,6,0)*13,0)</f>
        <v>0</v>
      </c>
      <c r="X2121" s="82">
        <f t="shared" si="490"/>
        <v>176301.52239895921</v>
      </c>
      <c r="Y2121" s="120"/>
      <c r="AB2121" s="84">
        <f t="shared" si="491"/>
        <v>0</v>
      </c>
    </row>
    <row r="2122" spans="1:28" s="84" customFormat="1">
      <c r="A2122" s="82">
        <v>2106</v>
      </c>
      <c r="B2122" s="81">
        <v>1</v>
      </c>
      <c r="C2122" s="81">
        <v>81</v>
      </c>
      <c r="D2122" s="82"/>
      <c r="E2122" s="82"/>
      <c r="F2122" s="82"/>
      <c r="G2122" s="82"/>
      <c r="H2122" s="82"/>
      <c r="I2122" s="83">
        <v>1204.5999999999999</v>
      </c>
      <c r="J2122" s="83">
        <f t="shared" si="486"/>
        <v>1204.5999999999999</v>
      </c>
      <c r="K2122" s="82"/>
      <c r="L2122" s="82"/>
      <c r="M2122" s="82"/>
      <c r="N2122" s="82"/>
      <c r="O2122" s="82">
        <f>VLOOKUP(C2122,'IBGE 2014'!$A$9:$I$120,6,0)</f>
        <v>6.3853591356053254</v>
      </c>
      <c r="P2122" s="82">
        <f t="shared" si="487"/>
        <v>99993.446991752266</v>
      </c>
      <c r="Q2122" s="82">
        <f t="shared" si="488"/>
        <v>0</v>
      </c>
      <c r="R2122" s="82">
        <f t="shared" si="489"/>
        <v>99993.446991752266</v>
      </c>
      <c r="S2122" s="82"/>
      <c r="T2122" s="82"/>
      <c r="U2122" s="82"/>
      <c r="V2122" s="82">
        <f>J2122*13*VLOOKUP(C2122+1,'IBGE 2014'!$A$9:$I$120,6,0)</f>
        <v>96284.187829868693</v>
      </c>
      <c r="W2122" s="82">
        <f>IF(J2122&gt;5839.45,0.11*(J2122-5839.45)*VLOOKUP(C2122+1,'IBGE 2014'!$A$9:$I$120,6,0)*13,0)</f>
        <v>0</v>
      </c>
      <c r="X2122" s="82">
        <f t="shared" si="490"/>
        <v>96284.187829868693</v>
      </c>
      <c r="Y2122" s="120"/>
      <c r="AB2122" s="84">
        <f t="shared" si="491"/>
        <v>0</v>
      </c>
    </row>
    <row r="2123" spans="1:28" s="84" customFormat="1">
      <c r="A2123" s="82">
        <v>2107</v>
      </c>
      <c r="B2123" s="81">
        <v>1</v>
      </c>
      <c r="C2123" s="81">
        <v>74</v>
      </c>
      <c r="D2123" s="82"/>
      <c r="E2123" s="82"/>
      <c r="F2123" s="82"/>
      <c r="G2123" s="82"/>
      <c r="H2123" s="82"/>
      <c r="I2123" s="83">
        <v>1204.5999999999999</v>
      </c>
      <c r="J2123" s="83">
        <f t="shared" si="486"/>
        <v>1204.5999999999999</v>
      </c>
      <c r="K2123" s="82"/>
      <c r="L2123" s="82"/>
      <c r="M2123" s="82"/>
      <c r="N2123" s="82"/>
      <c r="O2123" s="82">
        <f>VLOOKUP(C2123,'IBGE 2014'!$A$9:$I$120,6,0)</f>
        <v>8.116123161024948</v>
      </c>
      <c r="P2123" s="82">
        <f t="shared" si="487"/>
        <v>127096.86547701848</v>
      </c>
      <c r="Q2123" s="82">
        <f t="shared" si="488"/>
        <v>0</v>
      </c>
      <c r="R2123" s="82">
        <f t="shared" si="489"/>
        <v>127096.86547701848</v>
      </c>
      <c r="S2123" s="82"/>
      <c r="T2123" s="82"/>
      <c r="U2123" s="82"/>
      <c r="V2123" s="82">
        <f>J2123*13*VLOOKUP(C2123+1,'IBGE 2014'!$A$9:$I$120,6,0)</f>
        <v>123114.78823921487</v>
      </c>
      <c r="W2123" s="82">
        <f>IF(J2123&gt;5839.45,0.11*(J2123-5839.45)*VLOOKUP(C2123+1,'IBGE 2014'!$A$9:$I$120,6,0)*13,0)</f>
        <v>0</v>
      </c>
      <c r="X2123" s="82">
        <f t="shared" si="490"/>
        <v>123114.78823921487</v>
      </c>
      <c r="Y2123" s="120"/>
      <c r="AB2123" s="84">
        <f t="shared" si="491"/>
        <v>0</v>
      </c>
    </row>
    <row r="2124" spans="1:28" s="84" customFormat="1">
      <c r="A2124" s="82">
        <v>2108</v>
      </c>
      <c r="B2124" s="81">
        <v>1</v>
      </c>
      <c r="C2124" s="81">
        <v>78</v>
      </c>
      <c r="D2124" s="82"/>
      <c r="E2124" s="82"/>
      <c r="F2124" s="82"/>
      <c r="G2124" s="82"/>
      <c r="H2124" s="82"/>
      <c r="I2124" s="83">
        <v>954</v>
      </c>
      <c r="J2124" s="83">
        <f t="shared" si="486"/>
        <v>954</v>
      </c>
      <c r="K2124" s="82"/>
      <c r="L2124" s="82"/>
      <c r="M2124" s="82"/>
      <c r="N2124" s="82"/>
      <c r="O2124" s="82">
        <f>VLOOKUP(C2124,'IBGE 2014'!$A$9:$I$120,6,0)</f>
        <v>7.108959577175038</v>
      </c>
      <c r="P2124" s="82">
        <f t="shared" si="487"/>
        <v>88165.316676124829</v>
      </c>
      <c r="Q2124" s="82">
        <f t="shared" si="488"/>
        <v>0</v>
      </c>
      <c r="R2124" s="82">
        <f t="shared" si="489"/>
        <v>88165.316676124829</v>
      </c>
      <c r="S2124" s="82"/>
      <c r="T2124" s="82"/>
      <c r="U2124" s="82"/>
      <c r="V2124" s="82">
        <f>J2124*13*VLOOKUP(C2124+1,'IBGE 2014'!$A$9:$I$120,6,0)</f>
        <v>85126.628176998405</v>
      </c>
      <c r="W2124" s="82">
        <f>IF(J2124&gt;5839.45,0.11*(J2124-5839.45)*VLOOKUP(C2124+1,'IBGE 2014'!$A$9:$I$120,6,0)*13,0)</f>
        <v>0</v>
      </c>
      <c r="X2124" s="82">
        <f t="shared" si="490"/>
        <v>85126.628176998405</v>
      </c>
      <c r="Y2124" s="120"/>
      <c r="AB2124" s="84">
        <f t="shared" si="491"/>
        <v>0</v>
      </c>
    </row>
    <row r="2125" spans="1:28" s="84" customFormat="1">
      <c r="A2125" s="82">
        <v>2109</v>
      </c>
      <c r="B2125" s="81">
        <v>1</v>
      </c>
      <c r="C2125" s="81">
        <v>75</v>
      </c>
      <c r="D2125" s="82"/>
      <c r="E2125" s="82"/>
      <c r="F2125" s="82"/>
      <c r="G2125" s="82"/>
      <c r="H2125" s="82"/>
      <c r="I2125" s="83">
        <v>1252.78</v>
      </c>
      <c r="J2125" s="83">
        <f t="shared" si="486"/>
        <v>1252.78</v>
      </c>
      <c r="K2125" s="82"/>
      <c r="L2125" s="82"/>
      <c r="M2125" s="82"/>
      <c r="N2125" s="82"/>
      <c r="O2125" s="82">
        <f>VLOOKUP(C2125,'IBGE 2014'!$A$9:$I$120,6,0)</f>
        <v>7.8618365649123794</v>
      </c>
      <c r="P2125" s="82">
        <f t="shared" si="487"/>
        <v>128038.9709532821</v>
      </c>
      <c r="Q2125" s="82">
        <f t="shared" si="488"/>
        <v>0</v>
      </c>
      <c r="R2125" s="82">
        <f t="shared" si="489"/>
        <v>128038.9709532821</v>
      </c>
      <c r="S2125" s="82"/>
      <c r="T2125" s="82"/>
      <c r="U2125" s="82"/>
      <c r="V2125" s="82">
        <f>J2125*13*VLOOKUP(C2125+1,'IBGE 2014'!$A$9:$I$120,6,0)</f>
        <v>123919.32484400792</v>
      </c>
      <c r="W2125" s="82">
        <f>IF(J2125&gt;5839.45,0.11*(J2125-5839.45)*VLOOKUP(C2125+1,'IBGE 2014'!$A$9:$I$120,6,0)*13,0)</f>
        <v>0</v>
      </c>
      <c r="X2125" s="82">
        <f t="shared" si="490"/>
        <v>123919.32484400792</v>
      </c>
      <c r="Y2125" s="120"/>
      <c r="AB2125" s="84">
        <f t="shared" si="491"/>
        <v>0</v>
      </c>
    </row>
    <row r="2126" spans="1:28" s="84" customFormat="1">
      <c r="A2126" s="82">
        <v>2110</v>
      </c>
      <c r="B2126" s="81">
        <v>1</v>
      </c>
      <c r="C2126" s="81">
        <v>66</v>
      </c>
      <c r="D2126" s="82"/>
      <c r="E2126" s="82"/>
      <c r="F2126" s="82"/>
      <c r="G2126" s="82"/>
      <c r="H2126" s="82"/>
      <c r="I2126" s="83">
        <v>1300.97</v>
      </c>
      <c r="J2126" s="83">
        <f t="shared" si="486"/>
        <v>1300.97</v>
      </c>
      <c r="K2126" s="82"/>
      <c r="L2126" s="82"/>
      <c r="M2126" s="82"/>
      <c r="N2126" s="82"/>
      <c r="O2126" s="82">
        <f>VLOOKUP(C2126,'IBGE 2014'!$A$9:$I$120,6,0)</f>
        <v>10.123135778995065</v>
      </c>
      <c r="P2126" s="82">
        <f t="shared" si="487"/>
        <v>171208.64740718974</v>
      </c>
      <c r="Q2126" s="82">
        <f t="shared" si="488"/>
        <v>0</v>
      </c>
      <c r="R2126" s="82">
        <f t="shared" si="489"/>
        <v>171208.64740718974</v>
      </c>
      <c r="S2126" s="82"/>
      <c r="T2126" s="82"/>
      <c r="U2126" s="82"/>
      <c r="V2126" s="82">
        <f>J2126*13*VLOOKUP(C2126+1,'IBGE 2014'!$A$9:$I$120,6,0)</f>
        <v>167104.00135572042</v>
      </c>
      <c r="W2126" s="82">
        <f>IF(J2126&gt;5839.45,0.11*(J2126-5839.45)*VLOOKUP(C2126+1,'IBGE 2014'!$A$9:$I$120,6,0)*13,0)</f>
        <v>0</v>
      </c>
      <c r="X2126" s="82">
        <f t="shared" si="490"/>
        <v>167104.00135572042</v>
      </c>
      <c r="Y2126" s="120"/>
      <c r="AB2126" s="84">
        <f t="shared" si="491"/>
        <v>0</v>
      </c>
    </row>
    <row r="2127" spans="1:28" s="84" customFormat="1">
      <c r="A2127" s="82">
        <v>2111</v>
      </c>
      <c r="B2127" s="81">
        <v>1</v>
      </c>
      <c r="C2127" s="81">
        <v>86</v>
      </c>
      <c r="D2127" s="82"/>
      <c r="E2127" s="82"/>
      <c r="F2127" s="82"/>
      <c r="G2127" s="82"/>
      <c r="H2127" s="82"/>
      <c r="I2127" s="83">
        <v>3605.25</v>
      </c>
      <c r="J2127" s="83">
        <f t="shared" si="486"/>
        <v>3605.25</v>
      </c>
      <c r="K2127" s="82"/>
      <c r="L2127" s="82"/>
      <c r="M2127" s="82"/>
      <c r="N2127" s="82"/>
      <c r="O2127" s="82">
        <f>VLOOKUP(C2127,'IBGE 2014'!$A$9:$I$120,6,0)</f>
        <v>5.2091959818651263</v>
      </c>
      <c r="P2127" s="82">
        <f t="shared" si="487"/>
        <v>244145.89957705021</v>
      </c>
      <c r="Q2127" s="82">
        <f t="shared" si="488"/>
        <v>0</v>
      </c>
      <c r="R2127" s="82">
        <f t="shared" si="489"/>
        <v>244145.89957705021</v>
      </c>
      <c r="S2127" s="82"/>
      <c r="T2127" s="82"/>
      <c r="U2127" s="82"/>
      <c r="V2127" s="82">
        <f>J2127*13*VLOOKUP(C2127+1,'IBGE 2014'!$A$9:$I$120,6,0)</f>
        <v>233162.02977790547</v>
      </c>
      <c r="W2127" s="82">
        <f>IF(J2127&gt;5839.45,0.11*(J2127-5839.45)*VLOOKUP(C2127+1,'IBGE 2014'!$A$9:$I$120,6,0)*13,0)</f>
        <v>0</v>
      </c>
      <c r="X2127" s="82">
        <f t="shared" si="490"/>
        <v>233162.02977790547</v>
      </c>
      <c r="Y2127" s="120"/>
      <c r="AB2127" s="84">
        <f t="shared" si="491"/>
        <v>0</v>
      </c>
    </row>
    <row r="2128" spans="1:28" s="84" customFormat="1">
      <c r="A2128" s="82">
        <v>2112</v>
      </c>
      <c r="B2128" s="81">
        <v>1</v>
      </c>
      <c r="C2128" s="81">
        <v>58</v>
      </c>
      <c r="D2128" s="82"/>
      <c r="E2128" s="82"/>
      <c r="F2128" s="82"/>
      <c r="G2128" s="82"/>
      <c r="H2128" s="82"/>
      <c r="I2128" s="83">
        <v>3014.4</v>
      </c>
      <c r="J2128" s="83">
        <f t="shared" si="486"/>
        <v>3014.4</v>
      </c>
      <c r="K2128" s="82"/>
      <c r="L2128" s="82"/>
      <c r="M2128" s="82"/>
      <c r="N2128" s="82"/>
      <c r="O2128" s="82">
        <f>VLOOKUP(C2128,'IBGE 2014'!$A$9:$I$120,6,0)</f>
        <v>11.890960856490537</v>
      </c>
      <c r="P2128" s="82">
        <f t="shared" si="487"/>
        <v>465973.46127546602</v>
      </c>
      <c r="Q2128" s="82">
        <f t="shared" si="488"/>
        <v>0</v>
      </c>
      <c r="R2128" s="82">
        <f t="shared" si="489"/>
        <v>465973.46127546602</v>
      </c>
      <c r="S2128" s="82"/>
      <c r="T2128" s="82"/>
      <c r="U2128" s="82"/>
      <c r="V2128" s="82">
        <f>J2128*13*VLOOKUP(C2128+1,'IBGE 2014'!$A$9:$I$120,6,0)</f>
        <v>458080.54906663514</v>
      </c>
      <c r="W2128" s="82">
        <f>IF(J2128&gt;5839.45,0.11*(J2128-5839.45)*VLOOKUP(C2128+1,'IBGE 2014'!$A$9:$I$120,6,0)*13,0)</f>
        <v>0</v>
      </c>
      <c r="X2128" s="82">
        <f t="shared" si="490"/>
        <v>458080.54906663514</v>
      </c>
      <c r="Y2128" s="120"/>
      <c r="AB2128" s="84">
        <f t="shared" si="491"/>
        <v>0</v>
      </c>
    </row>
    <row r="2129" spans="1:28" s="84" customFormat="1">
      <c r="A2129" s="82">
        <v>2113</v>
      </c>
      <c r="B2129" s="81">
        <v>1</v>
      </c>
      <c r="C2129" s="81">
        <v>56</v>
      </c>
      <c r="D2129" s="82"/>
      <c r="E2129" s="82"/>
      <c r="F2129" s="82"/>
      <c r="G2129" s="82"/>
      <c r="H2129" s="82"/>
      <c r="I2129" s="83">
        <v>4476.12</v>
      </c>
      <c r="J2129" s="83">
        <f t="shared" si="486"/>
        <v>4476.12</v>
      </c>
      <c r="K2129" s="82"/>
      <c r="L2129" s="82"/>
      <c r="M2129" s="82"/>
      <c r="N2129" s="82"/>
      <c r="O2129" s="82">
        <f>VLOOKUP(C2129,'IBGE 2014'!$A$9:$I$120,6,0)</f>
        <v>12.276875927517381</v>
      </c>
      <c r="P2129" s="82">
        <f t="shared" si="487"/>
        <v>714386.0083968282</v>
      </c>
      <c r="Q2129" s="82">
        <f t="shared" si="488"/>
        <v>0</v>
      </c>
      <c r="R2129" s="82">
        <f t="shared" si="489"/>
        <v>714386.0083968282</v>
      </c>
      <c r="S2129" s="82"/>
      <c r="T2129" s="82"/>
      <c r="U2129" s="82"/>
      <c r="V2129" s="82">
        <f>J2129*13*VLOOKUP(C2129+1,'IBGE 2014'!$A$9:$I$120,6,0)</f>
        <v>703316.6065136299</v>
      </c>
      <c r="W2129" s="82">
        <f>IF(J2129&gt;5839.45,0.11*(J2129-5839.45)*VLOOKUP(C2129+1,'IBGE 2014'!$A$9:$I$120,6,0)*13,0)</f>
        <v>0</v>
      </c>
      <c r="X2129" s="82">
        <f t="shared" si="490"/>
        <v>703316.6065136299</v>
      </c>
      <c r="Y2129" s="120"/>
      <c r="AB2129" s="84">
        <f t="shared" si="491"/>
        <v>0</v>
      </c>
    </row>
    <row r="2130" spans="1:28" s="84" customFormat="1">
      <c r="A2130" s="82">
        <v>2114</v>
      </c>
      <c r="B2130" s="81">
        <v>1</v>
      </c>
      <c r="C2130" s="81">
        <v>62</v>
      </c>
      <c r="D2130" s="82"/>
      <c r="E2130" s="82"/>
      <c r="F2130" s="82"/>
      <c r="G2130" s="82"/>
      <c r="H2130" s="82"/>
      <c r="I2130" s="83">
        <v>6255.78</v>
      </c>
      <c r="J2130" s="83">
        <f t="shared" si="486"/>
        <v>6255.78</v>
      </c>
      <c r="K2130" s="82"/>
      <c r="L2130" s="82"/>
      <c r="M2130" s="82"/>
      <c r="N2130" s="82"/>
      <c r="O2130" s="82">
        <f>VLOOKUP(C2130,'IBGE 2014'!$A$9:$I$120,6,0)</f>
        <v>11.049834511016218</v>
      </c>
      <c r="P2130" s="82">
        <f t="shared" si="487"/>
        <v>898629.33858522552</v>
      </c>
      <c r="Q2130" s="82">
        <f t="shared" si="488"/>
        <v>6578.5399708190753</v>
      </c>
      <c r="R2130" s="82">
        <f t="shared" si="489"/>
        <v>892050.79861440649</v>
      </c>
      <c r="S2130" s="82"/>
      <c r="T2130" s="82"/>
      <c r="U2130" s="82"/>
      <c r="V2130" s="82">
        <f>J2130*13*VLOOKUP(C2130+1,'IBGE 2014'!$A$9:$I$120,6,0)</f>
        <v>880364.89869966079</v>
      </c>
      <c r="W2130" s="82">
        <f>IF(J2130&gt;5839.45,0.11*(J2130-5839.45)*VLOOKUP(C2130+1,'IBGE 2014'!$A$9:$I$120,6,0)*13,0)</f>
        <v>6444.8326204436971</v>
      </c>
      <c r="X2130" s="82">
        <f t="shared" si="490"/>
        <v>873920.06607921713</v>
      </c>
      <c r="Y2130" s="120"/>
      <c r="AB2130" s="84">
        <f t="shared" si="491"/>
        <v>416.32999999999993</v>
      </c>
    </row>
    <row r="2131" spans="1:28" s="84" customFormat="1">
      <c r="A2131" s="82">
        <v>2115</v>
      </c>
      <c r="B2131" s="81">
        <v>1</v>
      </c>
      <c r="C2131" s="81">
        <v>68</v>
      </c>
      <c r="D2131" s="82"/>
      <c r="E2131" s="82"/>
      <c r="F2131" s="82"/>
      <c r="G2131" s="82"/>
      <c r="H2131" s="82"/>
      <c r="I2131" s="83">
        <v>2619.6</v>
      </c>
      <c r="J2131" s="83">
        <f t="shared" si="486"/>
        <v>2619.6</v>
      </c>
      <c r="K2131" s="82"/>
      <c r="L2131" s="82"/>
      <c r="M2131" s="82"/>
      <c r="N2131" s="82"/>
      <c r="O2131" s="82">
        <f>VLOOKUP(C2131,'IBGE 2014'!$A$9:$I$120,6,0)</f>
        <v>9.6341559933666847</v>
      </c>
      <c r="P2131" s="82">
        <f t="shared" si="487"/>
        <v>328089.25552290375</v>
      </c>
      <c r="Q2131" s="82">
        <f t="shared" si="488"/>
        <v>0</v>
      </c>
      <c r="R2131" s="82">
        <f t="shared" si="489"/>
        <v>328089.25552290375</v>
      </c>
      <c r="S2131" s="82"/>
      <c r="T2131" s="82"/>
      <c r="U2131" s="82"/>
      <c r="V2131" s="82">
        <f>J2131*13*VLOOKUP(C2131+1,'IBGE 2014'!$A$9:$I$120,6,0)</f>
        <v>319608.02075915085</v>
      </c>
      <c r="W2131" s="82">
        <f>IF(J2131&gt;5839.45,0.11*(J2131-5839.45)*VLOOKUP(C2131+1,'IBGE 2014'!$A$9:$I$120,6,0)*13,0)</f>
        <v>0</v>
      </c>
      <c r="X2131" s="82">
        <f t="shared" si="490"/>
        <v>319608.02075915085</v>
      </c>
      <c r="Y2131" s="120"/>
      <c r="AB2131" s="84">
        <f t="shared" si="491"/>
        <v>0</v>
      </c>
    </row>
    <row r="2132" spans="1:28" s="84" customFormat="1">
      <c r="A2132" s="82">
        <v>2116</v>
      </c>
      <c r="B2132" s="81">
        <v>1</v>
      </c>
      <c r="C2132" s="81">
        <v>60</v>
      </c>
      <c r="D2132" s="82"/>
      <c r="E2132" s="82"/>
      <c r="F2132" s="82"/>
      <c r="G2132" s="82"/>
      <c r="H2132" s="82"/>
      <c r="I2132" s="83">
        <v>4741.09</v>
      </c>
      <c r="J2132" s="83">
        <f t="shared" si="486"/>
        <v>4741.09</v>
      </c>
      <c r="K2132" s="82"/>
      <c r="L2132" s="82"/>
      <c r="M2132" s="82"/>
      <c r="N2132" s="82"/>
      <c r="O2132" s="82">
        <f>VLOOKUP(C2132,'IBGE 2014'!$A$9:$I$120,6,0)</f>
        <v>11.482229001501651</v>
      </c>
      <c r="P2132" s="82">
        <f t="shared" si="487"/>
        <v>707697.65425748297</v>
      </c>
      <c r="Q2132" s="82">
        <f t="shared" si="488"/>
        <v>0</v>
      </c>
      <c r="R2132" s="82">
        <f t="shared" si="489"/>
        <v>707697.65425748297</v>
      </c>
      <c r="S2132" s="82"/>
      <c r="T2132" s="82"/>
      <c r="U2132" s="82"/>
      <c r="V2132" s="82">
        <f>J2132*13*VLOOKUP(C2132+1,'IBGE 2014'!$A$9:$I$120,6,0)</f>
        <v>694551.89091286156</v>
      </c>
      <c r="W2132" s="82">
        <f>IF(J2132&gt;5839.45,0.11*(J2132-5839.45)*VLOOKUP(C2132+1,'IBGE 2014'!$A$9:$I$120,6,0)*13,0)</f>
        <v>0</v>
      </c>
      <c r="X2132" s="82">
        <f t="shared" si="490"/>
        <v>694551.89091286156</v>
      </c>
      <c r="Y2132" s="120"/>
      <c r="AB2132" s="84">
        <f t="shared" si="491"/>
        <v>0</v>
      </c>
    </row>
    <row r="2133" spans="1:28" s="84" customFormat="1">
      <c r="A2133" s="82">
        <v>2117</v>
      </c>
      <c r="B2133" s="81">
        <v>1</v>
      </c>
      <c r="C2133" s="81">
        <v>62</v>
      </c>
      <c r="D2133" s="82"/>
      <c r="E2133" s="82"/>
      <c r="F2133" s="82"/>
      <c r="G2133" s="82"/>
      <c r="H2133" s="82"/>
      <c r="I2133" s="83">
        <v>7819.73</v>
      </c>
      <c r="J2133" s="83">
        <f t="shared" si="486"/>
        <v>7819.73</v>
      </c>
      <c r="K2133" s="82"/>
      <c r="L2133" s="82"/>
      <c r="M2133" s="82"/>
      <c r="N2133" s="82"/>
      <c r="O2133" s="82">
        <f>VLOOKUP(C2133,'IBGE 2014'!$A$9:$I$120,6,0)</f>
        <v>11.049834511016218</v>
      </c>
      <c r="P2133" s="82">
        <f t="shared" si="487"/>
        <v>1123287.391470775</v>
      </c>
      <c r="Q2133" s="82">
        <f t="shared" si="488"/>
        <v>31290.925788229528</v>
      </c>
      <c r="R2133" s="82">
        <f t="shared" si="489"/>
        <v>1091996.4656825454</v>
      </c>
      <c r="S2133" s="82"/>
      <c r="T2133" s="82"/>
      <c r="U2133" s="82"/>
      <c r="V2133" s="82">
        <f>J2133*13*VLOOKUP(C2133+1,'IBGE 2014'!$A$9:$I$120,6,0)</f>
        <v>1100456.8270157676</v>
      </c>
      <c r="W2133" s="82">
        <f>IF(J2133&gt;5839.45,0.11*(J2133-5839.45)*VLOOKUP(C2133+1,'IBGE 2014'!$A$9:$I$120,6,0)*13,0)</f>
        <v>30654.944735215442</v>
      </c>
      <c r="X2133" s="82">
        <f t="shared" si="490"/>
        <v>1069801.8822805521</v>
      </c>
      <c r="Y2133" s="120"/>
      <c r="AB2133" s="84">
        <f t="shared" si="491"/>
        <v>1980.2799999999997</v>
      </c>
    </row>
    <row r="2134" spans="1:28" s="84" customFormat="1">
      <c r="A2134" s="82">
        <v>2118</v>
      </c>
      <c r="B2134" s="81">
        <v>1</v>
      </c>
      <c r="C2134" s="81">
        <v>64</v>
      </c>
      <c r="D2134" s="82"/>
      <c r="E2134" s="82"/>
      <c r="F2134" s="82"/>
      <c r="G2134" s="82"/>
      <c r="H2134" s="82"/>
      <c r="I2134" s="83">
        <v>3014.4</v>
      </c>
      <c r="J2134" s="83">
        <f t="shared" si="486"/>
        <v>3014.4</v>
      </c>
      <c r="K2134" s="82"/>
      <c r="L2134" s="82"/>
      <c r="M2134" s="82"/>
      <c r="N2134" s="82"/>
      <c r="O2134" s="82">
        <f>VLOOKUP(C2134,'IBGE 2014'!$A$9:$I$120,6,0)</f>
        <v>10.595687644814832</v>
      </c>
      <c r="P2134" s="82">
        <f t="shared" si="487"/>
        <v>415215.33087488788</v>
      </c>
      <c r="Q2134" s="82">
        <f t="shared" si="488"/>
        <v>0</v>
      </c>
      <c r="R2134" s="82">
        <f t="shared" si="489"/>
        <v>415215.33087488788</v>
      </c>
      <c r="S2134" s="82"/>
      <c r="T2134" s="82"/>
      <c r="U2134" s="82"/>
      <c r="V2134" s="82">
        <f>J2134*13*VLOOKUP(C2134+1,'IBGE 2014'!$A$9:$I$120,6,0)</f>
        <v>406042.55451572465</v>
      </c>
      <c r="W2134" s="82">
        <f>IF(J2134&gt;5839.45,0.11*(J2134-5839.45)*VLOOKUP(C2134+1,'IBGE 2014'!$A$9:$I$120,6,0)*13,0)</f>
        <v>0</v>
      </c>
      <c r="X2134" s="82">
        <f t="shared" si="490"/>
        <v>406042.55451572465</v>
      </c>
      <c r="Y2134" s="120"/>
      <c r="AB2134" s="84">
        <f t="shared" si="491"/>
        <v>0</v>
      </c>
    </row>
    <row r="2135" spans="1:28" s="84" customFormat="1">
      <c r="A2135" s="82">
        <v>2119</v>
      </c>
      <c r="B2135" s="81">
        <v>1</v>
      </c>
      <c r="C2135" s="81">
        <v>57</v>
      </c>
      <c r="D2135" s="82"/>
      <c r="E2135" s="82"/>
      <c r="F2135" s="82"/>
      <c r="G2135" s="82"/>
      <c r="H2135" s="82"/>
      <c r="I2135" s="83">
        <v>4907.33</v>
      </c>
      <c r="J2135" s="83">
        <f t="shared" si="486"/>
        <v>4907.33</v>
      </c>
      <c r="K2135" s="82"/>
      <c r="L2135" s="82"/>
      <c r="M2135" s="82"/>
      <c r="N2135" s="82"/>
      <c r="O2135" s="82">
        <f>VLOOKUP(C2135,'IBGE 2014'!$A$9:$I$120,6,0)</f>
        <v>12.086645895133593</v>
      </c>
      <c r="P2135" s="82">
        <f t="shared" si="487"/>
        <v>771071.08000735717</v>
      </c>
      <c r="Q2135" s="82">
        <f t="shared" si="488"/>
        <v>0</v>
      </c>
      <c r="R2135" s="82">
        <f t="shared" si="489"/>
        <v>771071.08000735717</v>
      </c>
      <c r="S2135" s="82"/>
      <c r="T2135" s="82"/>
      <c r="U2135" s="82"/>
      <c r="V2135" s="82">
        <f>J2135*13*VLOOKUP(C2135+1,'IBGE 2014'!$A$9:$I$120,6,0)</f>
        <v>758587.29621846217</v>
      </c>
      <c r="W2135" s="82">
        <f>IF(J2135&gt;5839.45,0.11*(J2135-5839.45)*VLOOKUP(C2135+1,'IBGE 2014'!$A$9:$I$120,6,0)*13,0)</f>
        <v>0</v>
      </c>
      <c r="X2135" s="82">
        <f t="shared" si="490"/>
        <v>758587.29621846217</v>
      </c>
      <c r="Y2135" s="120"/>
      <c r="AB2135" s="84">
        <f t="shared" si="491"/>
        <v>0</v>
      </c>
    </row>
    <row r="2136" spans="1:28" s="84" customFormat="1">
      <c r="A2136" s="82">
        <v>2120</v>
      </c>
      <c r="B2136" s="81">
        <v>1</v>
      </c>
      <c r="C2136" s="81">
        <v>77</v>
      </c>
      <c r="D2136" s="82"/>
      <c r="E2136" s="82"/>
      <c r="F2136" s="82"/>
      <c r="G2136" s="82"/>
      <c r="H2136" s="82"/>
      <c r="I2136" s="83">
        <v>2709.94</v>
      </c>
      <c r="J2136" s="83">
        <f t="shared" si="486"/>
        <v>2709.94</v>
      </c>
      <c r="K2136" s="82"/>
      <c r="L2136" s="82"/>
      <c r="M2136" s="82"/>
      <c r="N2136" s="82"/>
      <c r="O2136" s="82">
        <f>VLOOKUP(C2136,'IBGE 2014'!$A$9:$I$120,6,0)</f>
        <v>7.3576371710168589</v>
      </c>
      <c r="P2136" s="82">
        <f t="shared" si="487"/>
        <v>259203.81857793056</v>
      </c>
      <c r="Q2136" s="82">
        <f t="shared" si="488"/>
        <v>0</v>
      </c>
      <c r="R2136" s="82">
        <f t="shared" si="489"/>
        <v>259203.81857793056</v>
      </c>
      <c r="S2136" s="82"/>
      <c r="T2136" s="82"/>
      <c r="U2136" s="82"/>
      <c r="V2136" s="82">
        <f>J2136*13*VLOOKUP(C2136+1,'IBGE 2014'!$A$9:$I$120,6,0)</f>
        <v>250443.10091540639</v>
      </c>
      <c r="W2136" s="82">
        <f>IF(J2136&gt;5839.45,0.11*(J2136-5839.45)*VLOOKUP(C2136+1,'IBGE 2014'!$A$9:$I$120,6,0)*13,0)</f>
        <v>0</v>
      </c>
      <c r="X2136" s="82">
        <f t="shared" si="490"/>
        <v>250443.10091540639</v>
      </c>
      <c r="Y2136" s="120"/>
      <c r="AB2136" s="84">
        <f t="shared" si="491"/>
        <v>0</v>
      </c>
    </row>
    <row r="2137" spans="1:28" s="84" customFormat="1">
      <c r="A2137" s="82">
        <v>2121</v>
      </c>
      <c r="B2137" s="81">
        <v>1</v>
      </c>
      <c r="C2137" s="81">
        <v>72</v>
      </c>
      <c r="D2137" s="82"/>
      <c r="E2137" s="82"/>
      <c r="F2137" s="82"/>
      <c r="G2137" s="82"/>
      <c r="H2137" s="82"/>
      <c r="I2137" s="83">
        <v>2709.94</v>
      </c>
      <c r="J2137" s="83">
        <f t="shared" si="486"/>
        <v>2709.94</v>
      </c>
      <c r="K2137" s="82"/>
      <c r="L2137" s="82"/>
      <c r="M2137" s="82"/>
      <c r="N2137" s="82"/>
      <c r="O2137" s="82">
        <f>VLOOKUP(C2137,'IBGE 2014'!$A$9:$I$120,6,0)</f>
        <v>8.6266479748772689</v>
      </c>
      <c r="P2137" s="82">
        <f t="shared" si="487"/>
        <v>303910.07936950581</v>
      </c>
      <c r="Q2137" s="82">
        <f t="shared" si="488"/>
        <v>0</v>
      </c>
      <c r="R2137" s="82">
        <f t="shared" si="489"/>
        <v>303910.07936950581</v>
      </c>
      <c r="S2137" s="82"/>
      <c r="T2137" s="82"/>
      <c r="U2137" s="82"/>
      <c r="V2137" s="82">
        <f>J2137*13*VLOOKUP(C2137+1,'IBGE 2014'!$A$9:$I$120,6,0)</f>
        <v>294915.77593052137</v>
      </c>
      <c r="W2137" s="82">
        <f>IF(J2137&gt;5839.45,0.11*(J2137-5839.45)*VLOOKUP(C2137+1,'IBGE 2014'!$A$9:$I$120,6,0)*13,0)</f>
        <v>0</v>
      </c>
      <c r="X2137" s="82">
        <f t="shared" si="490"/>
        <v>294915.77593052137</v>
      </c>
      <c r="Y2137" s="120"/>
      <c r="AB2137" s="84">
        <f t="shared" si="491"/>
        <v>0</v>
      </c>
    </row>
    <row r="2138" spans="1:28" s="84" customFormat="1">
      <c r="A2138" s="82">
        <v>2122</v>
      </c>
      <c r="B2138" s="81">
        <v>1</v>
      </c>
      <c r="C2138" s="81">
        <v>78</v>
      </c>
      <c r="D2138" s="82"/>
      <c r="E2138" s="82"/>
      <c r="F2138" s="82"/>
      <c r="G2138" s="82"/>
      <c r="H2138" s="82"/>
      <c r="I2138" s="83">
        <v>2619.6</v>
      </c>
      <c r="J2138" s="83">
        <f t="shared" si="486"/>
        <v>2619.6</v>
      </c>
      <c r="K2138" s="82"/>
      <c r="L2138" s="82"/>
      <c r="M2138" s="82"/>
      <c r="N2138" s="82"/>
      <c r="O2138" s="82">
        <f>VLOOKUP(C2138,'IBGE 2014'!$A$9:$I$120,6,0)</f>
        <v>7.108959577175038</v>
      </c>
      <c r="P2138" s="82">
        <f t="shared" si="487"/>
        <v>242094.19660878045</v>
      </c>
      <c r="Q2138" s="82">
        <f t="shared" si="488"/>
        <v>0</v>
      </c>
      <c r="R2138" s="82">
        <f t="shared" si="489"/>
        <v>242094.19660878045</v>
      </c>
      <c r="S2138" s="82"/>
      <c r="T2138" s="82"/>
      <c r="U2138" s="82"/>
      <c r="V2138" s="82">
        <f>J2138*13*VLOOKUP(C2138+1,'IBGE 2014'!$A$9:$I$120,6,0)</f>
        <v>233750.22554765723</v>
      </c>
      <c r="W2138" s="82">
        <f>IF(J2138&gt;5839.45,0.11*(J2138-5839.45)*VLOOKUP(C2138+1,'IBGE 2014'!$A$9:$I$120,6,0)*13,0)</f>
        <v>0</v>
      </c>
      <c r="X2138" s="82">
        <f t="shared" si="490"/>
        <v>233750.22554765723</v>
      </c>
      <c r="Y2138" s="120"/>
      <c r="AB2138" s="84">
        <f t="shared" si="491"/>
        <v>0</v>
      </c>
    </row>
    <row r="2139" spans="1:28" s="84" customFormat="1">
      <c r="A2139" s="82">
        <v>2123</v>
      </c>
      <c r="B2139" s="81">
        <v>1</v>
      </c>
      <c r="C2139" s="81">
        <v>86</v>
      </c>
      <c r="D2139" s="82"/>
      <c r="E2139" s="82"/>
      <c r="F2139" s="82"/>
      <c r="G2139" s="82"/>
      <c r="H2139" s="82"/>
      <c r="I2139" s="83">
        <v>3002.41</v>
      </c>
      <c r="J2139" s="83">
        <f t="shared" si="486"/>
        <v>3002.41</v>
      </c>
      <c r="K2139" s="82"/>
      <c r="L2139" s="82"/>
      <c r="M2139" s="82"/>
      <c r="N2139" s="82"/>
      <c r="O2139" s="82">
        <f>VLOOKUP(C2139,'IBGE 2014'!$A$9:$I$120,6,0)</f>
        <v>5.2091959818651263</v>
      </c>
      <c r="P2139" s="82">
        <f t="shared" si="487"/>
        <v>203321.84740285177</v>
      </c>
      <c r="Q2139" s="82">
        <f t="shared" si="488"/>
        <v>0</v>
      </c>
      <c r="R2139" s="82">
        <f t="shared" si="489"/>
        <v>203321.84740285177</v>
      </c>
      <c r="S2139" s="82"/>
      <c r="T2139" s="82"/>
      <c r="U2139" s="82"/>
      <c r="V2139" s="82">
        <f>J2139*13*VLOOKUP(C2139+1,'IBGE 2014'!$A$9:$I$120,6,0)</f>
        <v>194174.60920199184</v>
      </c>
      <c r="W2139" s="82">
        <f>IF(J2139&gt;5839.45,0.11*(J2139-5839.45)*VLOOKUP(C2139+1,'IBGE 2014'!$A$9:$I$120,6,0)*13,0)</f>
        <v>0</v>
      </c>
      <c r="X2139" s="82">
        <f t="shared" si="490"/>
        <v>194174.60920199184</v>
      </c>
      <c r="Y2139" s="120"/>
      <c r="AB2139" s="84">
        <f t="shared" si="491"/>
        <v>0</v>
      </c>
    </row>
    <row r="2140" spans="1:28" s="84" customFormat="1">
      <c r="A2140" s="82">
        <v>2124</v>
      </c>
      <c r="B2140" s="81">
        <v>1</v>
      </c>
      <c r="C2140" s="81">
        <v>64</v>
      </c>
      <c r="D2140" s="82"/>
      <c r="E2140" s="82"/>
      <c r="F2140" s="82"/>
      <c r="G2140" s="82"/>
      <c r="H2140" s="82"/>
      <c r="I2140" s="83">
        <v>2709.94</v>
      </c>
      <c r="J2140" s="83">
        <f t="shared" si="486"/>
        <v>2709.94</v>
      </c>
      <c r="K2140" s="82"/>
      <c r="L2140" s="82"/>
      <c r="M2140" s="82"/>
      <c r="N2140" s="82"/>
      <c r="O2140" s="82">
        <f>VLOOKUP(C2140,'IBGE 2014'!$A$9:$I$120,6,0)</f>
        <v>10.595687644814832</v>
      </c>
      <c r="P2140" s="82">
        <f t="shared" si="487"/>
        <v>373277.8110904636</v>
      </c>
      <c r="Q2140" s="82">
        <f t="shared" si="488"/>
        <v>0</v>
      </c>
      <c r="R2140" s="82">
        <f t="shared" si="489"/>
        <v>373277.8110904636</v>
      </c>
      <c r="S2140" s="82"/>
      <c r="T2140" s="82"/>
      <c r="U2140" s="82"/>
      <c r="V2140" s="82">
        <f>J2140*13*VLOOKUP(C2140+1,'IBGE 2014'!$A$9:$I$120,6,0)</f>
        <v>365031.50218429632</v>
      </c>
      <c r="W2140" s="82">
        <f>IF(J2140&gt;5839.45,0.11*(J2140-5839.45)*VLOOKUP(C2140+1,'IBGE 2014'!$A$9:$I$120,6,0)*13,0)</f>
        <v>0</v>
      </c>
      <c r="X2140" s="82">
        <f t="shared" si="490"/>
        <v>365031.50218429632</v>
      </c>
      <c r="Y2140" s="120"/>
      <c r="AB2140" s="84">
        <f t="shared" si="491"/>
        <v>0</v>
      </c>
    </row>
    <row r="2141" spans="1:28" s="84" customFormat="1">
      <c r="A2141" s="82">
        <v>2125</v>
      </c>
      <c r="B2141" s="81">
        <v>1</v>
      </c>
      <c r="C2141" s="81">
        <v>56</v>
      </c>
      <c r="D2141" s="82"/>
      <c r="E2141" s="82"/>
      <c r="F2141" s="82"/>
      <c r="G2141" s="82"/>
      <c r="H2141" s="82"/>
      <c r="I2141" s="83">
        <v>3681.19</v>
      </c>
      <c r="J2141" s="83">
        <f t="shared" si="486"/>
        <v>3681.19</v>
      </c>
      <c r="K2141" s="82"/>
      <c r="L2141" s="82"/>
      <c r="M2141" s="82"/>
      <c r="N2141" s="82"/>
      <c r="O2141" s="82">
        <f>VLOOKUP(C2141,'IBGE 2014'!$A$9:$I$120,6,0)</f>
        <v>12.276875927517381</v>
      </c>
      <c r="P2141" s="82">
        <f t="shared" si="487"/>
        <v>587515.66764303017</v>
      </c>
      <c r="Q2141" s="82">
        <f t="shared" si="488"/>
        <v>0</v>
      </c>
      <c r="R2141" s="82">
        <f t="shared" si="489"/>
        <v>587515.66764303017</v>
      </c>
      <c r="S2141" s="82"/>
      <c r="T2141" s="82"/>
      <c r="U2141" s="82"/>
      <c r="V2141" s="82">
        <f>J2141*13*VLOOKUP(C2141+1,'IBGE 2014'!$A$9:$I$120,6,0)</f>
        <v>578412.12003518885</v>
      </c>
      <c r="W2141" s="82">
        <f>IF(J2141&gt;5839.45,0.11*(J2141-5839.45)*VLOOKUP(C2141+1,'IBGE 2014'!$A$9:$I$120,6,0)*13,0)</f>
        <v>0</v>
      </c>
      <c r="X2141" s="82">
        <f t="shared" si="490"/>
        <v>578412.12003518885</v>
      </c>
      <c r="Y2141" s="120"/>
      <c r="AB2141" s="84">
        <f t="shared" si="491"/>
        <v>0</v>
      </c>
    </row>
    <row r="2142" spans="1:28" s="84" customFormat="1">
      <c r="A2142" s="82">
        <v>2126</v>
      </c>
      <c r="B2142" s="81">
        <v>1</v>
      </c>
      <c r="C2142" s="81">
        <v>67</v>
      </c>
      <c r="D2142" s="82"/>
      <c r="E2142" s="82"/>
      <c r="F2142" s="82"/>
      <c r="G2142" s="82"/>
      <c r="H2142" s="82"/>
      <c r="I2142" s="83">
        <v>3014.4</v>
      </c>
      <c r="J2142" s="83">
        <f t="shared" si="486"/>
        <v>3014.4</v>
      </c>
      <c r="K2142" s="82"/>
      <c r="L2142" s="82"/>
      <c r="M2142" s="82"/>
      <c r="N2142" s="82"/>
      <c r="O2142" s="82">
        <f>VLOOKUP(C2142,'IBGE 2014'!$A$9:$I$120,6,0)</f>
        <v>9.8804384039908921</v>
      </c>
      <c r="P2142" s="82">
        <f t="shared" si="487"/>
        <v>387186.71582487191</v>
      </c>
      <c r="Q2142" s="82">
        <f t="shared" si="488"/>
        <v>0</v>
      </c>
      <c r="R2142" s="82">
        <f t="shared" si="489"/>
        <v>387186.71582487191</v>
      </c>
      <c r="S2142" s="82"/>
      <c r="T2142" s="82"/>
      <c r="U2142" s="82"/>
      <c r="V2142" s="82">
        <f>J2142*13*VLOOKUP(C2142+1,'IBGE 2014'!$A$9:$I$120,6,0)</f>
        <v>377535.59774325899</v>
      </c>
      <c r="W2142" s="82">
        <f>IF(J2142&gt;5839.45,0.11*(J2142-5839.45)*VLOOKUP(C2142+1,'IBGE 2014'!$A$9:$I$120,6,0)*13,0)</f>
        <v>0</v>
      </c>
      <c r="X2142" s="82">
        <f t="shared" si="490"/>
        <v>377535.59774325899</v>
      </c>
      <c r="Y2142" s="120"/>
      <c r="AB2142" s="84">
        <f t="shared" si="491"/>
        <v>0</v>
      </c>
    </row>
    <row r="2143" spans="1:28" s="84" customFormat="1">
      <c r="A2143" s="82">
        <v>2127</v>
      </c>
      <c r="B2143" s="81">
        <v>1</v>
      </c>
      <c r="C2143" s="81">
        <v>68</v>
      </c>
      <c r="D2143" s="82"/>
      <c r="E2143" s="82"/>
      <c r="F2143" s="82"/>
      <c r="G2143" s="82"/>
      <c r="H2143" s="82"/>
      <c r="I2143" s="83">
        <v>2709.94</v>
      </c>
      <c r="J2143" s="83">
        <f t="shared" si="486"/>
        <v>2709.94</v>
      </c>
      <c r="K2143" s="82"/>
      <c r="L2143" s="82"/>
      <c r="M2143" s="82"/>
      <c r="N2143" s="82"/>
      <c r="O2143" s="82">
        <f>VLOOKUP(C2143,'IBGE 2014'!$A$9:$I$120,6,0)</f>
        <v>9.6341559933666847</v>
      </c>
      <c r="P2143" s="82">
        <f t="shared" si="487"/>
        <v>339403.80100463348</v>
      </c>
      <c r="Q2143" s="82">
        <f t="shared" si="488"/>
        <v>0</v>
      </c>
      <c r="R2143" s="82">
        <f t="shared" si="489"/>
        <v>339403.80100463348</v>
      </c>
      <c r="S2143" s="82"/>
      <c r="T2143" s="82"/>
      <c r="U2143" s="82"/>
      <c r="V2143" s="82">
        <f>J2143*13*VLOOKUP(C2143+1,'IBGE 2014'!$A$9:$I$120,6,0)</f>
        <v>330630.08084289712</v>
      </c>
      <c r="W2143" s="82">
        <f>IF(J2143&gt;5839.45,0.11*(J2143-5839.45)*VLOOKUP(C2143+1,'IBGE 2014'!$A$9:$I$120,6,0)*13,0)</f>
        <v>0</v>
      </c>
      <c r="X2143" s="82">
        <f t="shared" si="490"/>
        <v>330630.08084289712</v>
      </c>
      <c r="Y2143" s="120"/>
      <c r="AB2143" s="84">
        <f t="shared" si="491"/>
        <v>0</v>
      </c>
    </row>
    <row r="2144" spans="1:28" s="84" customFormat="1">
      <c r="A2144" s="82">
        <v>2128</v>
      </c>
      <c r="B2144" s="81">
        <v>2</v>
      </c>
      <c r="C2144" s="81">
        <v>64</v>
      </c>
      <c r="D2144" s="82"/>
      <c r="E2144" s="82"/>
      <c r="F2144" s="82"/>
      <c r="G2144" s="82"/>
      <c r="H2144" s="82"/>
      <c r="I2144" s="83">
        <v>3590.86</v>
      </c>
      <c r="J2144" s="83">
        <f t="shared" si="486"/>
        <v>3590.86</v>
      </c>
      <c r="K2144" s="82"/>
      <c r="L2144" s="82"/>
      <c r="M2144" s="82"/>
      <c r="N2144" s="82"/>
      <c r="O2144" s="82">
        <f>VLOOKUP(C2144,'IBGE 2014'!$A$9:$I$120,6,0)</f>
        <v>10.595687644814832</v>
      </c>
      <c r="P2144" s="82">
        <f t="shared" si="487"/>
        <v>494619.20217137726</v>
      </c>
      <c r="Q2144" s="82">
        <f t="shared" si="488"/>
        <v>0</v>
      </c>
      <c r="R2144" s="82">
        <f t="shared" si="489"/>
        <v>494619.20217137726</v>
      </c>
      <c r="S2144" s="82"/>
      <c r="T2144" s="82"/>
      <c r="U2144" s="82"/>
      <c r="V2144" s="82">
        <f>J2144*13*VLOOKUP(C2144+1,'IBGE 2014'!$A$9:$I$120,6,0)</f>
        <v>483692.26622489875</v>
      </c>
      <c r="W2144" s="82">
        <f>IF(J2144&gt;5839.45,0.11*(J2144-5839.45)*VLOOKUP(C2144+1,'IBGE 2014'!$A$9:$I$120,6,0)*13,0)</f>
        <v>0</v>
      </c>
      <c r="X2144" s="82">
        <f t="shared" si="490"/>
        <v>483692.26622489875</v>
      </c>
      <c r="Y2144" s="120"/>
      <c r="AB2144" s="84">
        <f t="shared" si="491"/>
        <v>0</v>
      </c>
    </row>
    <row r="2145" spans="1:28" s="84" customFormat="1">
      <c r="A2145" s="82">
        <v>2129</v>
      </c>
      <c r="B2145" s="81">
        <v>1</v>
      </c>
      <c r="C2145" s="81">
        <v>54</v>
      </c>
      <c r="D2145" s="82"/>
      <c r="E2145" s="82"/>
      <c r="F2145" s="82"/>
      <c r="G2145" s="82"/>
      <c r="H2145" s="82"/>
      <c r="I2145" s="83">
        <v>4754.83</v>
      </c>
      <c r="J2145" s="83">
        <f t="shared" si="486"/>
        <v>4754.83</v>
      </c>
      <c r="K2145" s="82"/>
      <c r="L2145" s="82"/>
      <c r="M2145" s="82"/>
      <c r="N2145" s="82"/>
      <c r="O2145" s="82">
        <f>VLOOKUP(C2145,'IBGE 2014'!$A$9:$I$120,6,0)</f>
        <v>12.641642451240626</v>
      </c>
      <c r="P2145" s="82">
        <f t="shared" si="487"/>
        <v>781415.19009362208</v>
      </c>
      <c r="Q2145" s="82">
        <f t="shared" si="488"/>
        <v>0</v>
      </c>
      <c r="R2145" s="82">
        <f t="shared" si="489"/>
        <v>781415.19009362208</v>
      </c>
      <c r="S2145" s="82"/>
      <c r="T2145" s="82"/>
      <c r="U2145" s="82"/>
      <c r="V2145" s="82">
        <f>J2145*13*VLOOKUP(C2145+1,'IBGE 2014'!$A$9:$I$120,6,0)</f>
        <v>770302.59461247327</v>
      </c>
      <c r="W2145" s="82">
        <f>IF(J2145&gt;5839.45,0.11*(J2145-5839.45)*VLOOKUP(C2145+1,'IBGE 2014'!$A$9:$I$120,6,0)*13,0)</f>
        <v>0</v>
      </c>
      <c r="X2145" s="82">
        <f t="shared" si="490"/>
        <v>770302.59461247327</v>
      </c>
      <c r="Y2145" s="120"/>
      <c r="AB2145" s="84">
        <f t="shared" si="491"/>
        <v>0</v>
      </c>
    </row>
    <row r="2146" spans="1:28" s="84" customFormat="1">
      <c r="A2146" s="82">
        <v>2130</v>
      </c>
      <c r="B2146" s="81">
        <v>1</v>
      </c>
      <c r="C2146" s="81">
        <v>53</v>
      </c>
      <c r="D2146" s="82"/>
      <c r="E2146" s="82"/>
      <c r="F2146" s="82"/>
      <c r="G2146" s="82"/>
      <c r="H2146" s="82"/>
      <c r="I2146" s="83">
        <v>4357.95</v>
      </c>
      <c r="J2146" s="83">
        <f t="shared" si="486"/>
        <v>4357.95</v>
      </c>
      <c r="K2146" s="82"/>
      <c r="L2146" s="82"/>
      <c r="M2146" s="82"/>
      <c r="N2146" s="82"/>
      <c r="O2146" s="82">
        <f>VLOOKUP(C2146,'IBGE 2014'!$A$9:$I$120,6,0)</f>
        <v>12.816192854953975</v>
      </c>
      <c r="P2146" s="82">
        <f t="shared" si="487"/>
        <v>726080.25947920675</v>
      </c>
      <c r="Q2146" s="82">
        <f t="shared" si="488"/>
        <v>0</v>
      </c>
      <c r="R2146" s="82">
        <f t="shared" si="489"/>
        <v>726080.25947920675</v>
      </c>
      <c r="S2146" s="82"/>
      <c r="T2146" s="82"/>
      <c r="U2146" s="82"/>
      <c r="V2146" s="82">
        <f>J2146*13*VLOOKUP(C2146+1,'IBGE 2014'!$A$9:$I$120,6,0)</f>
        <v>716191.39436499309</v>
      </c>
      <c r="W2146" s="82">
        <f>IF(J2146&gt;5839.45,0.11*(J2146-5839.45)*VLOOKUP(C2146+1,'IBGE 2014'!$A$9:$I$120,6,0)*13,0)</f>
        <v>0</v>
      </c>
      <c r="X2146" s="82">
        <f t="shared" si="490"/>
        <v>716191.39436499309</v>
      </c>
      <c r="Y2146" s="120"/>
      <c r="AB2146" s="84">
        <f t="shared" si="491"/>
        <v>0</v>
      </c>
    </row>
    <row r="2147" spans="1:28" s="84" customFormat="1">
      <c r="A2147" s="82">
        <v>2131</v>
      </c>
      <c r="B2147" s="81">
        <v>1</v>
      </c>
      <c r="C2147" s="81">
        <v>72</v>
      </c>
      <c r="D2147" s="82"/>
      <c r="E2147" s="82"/>
      <c r="F2147" s="82"/>
      <c r="G2147" s="82"/>
      <c r="H2147" s="82"/>
      <c r="I2147" s="83">
        <v>4741.09</v>
      </c>
      <c r="J2147" s="83">
        <f t="shared" si="486"/>
        <v>4741.09</v>
      </c>
      <c r="K2147" s="82"/>
      <c r="L2147" s="82"/>
      <c r="M2147" s="82"/>
      <c r="N2147" s="82"/>
      <c r="O2147" s="82">
        <f>VLOOKUP(C2147,'IBGE 2014'!$A$9:$I$120,6,0)</f>
        <v>8.6266479748772689</v>
      </c>
      <c r="P2147" s="82">
        <f t="shared" si="487"/>
        <v>531696.28781374125</v>
      </c>
      <c r="Q2147" s="82">
        <f t="shared" si="488"/>
        <v>0</v>
      </c>
      <c r="R2147" s="82">
        <f t="shared" si="489"/>
        <v>531696.28781374125</v>
      </c>
      <c r="S2147" s="82"/>
      <c r="T2147" s="82"/>
      <c r="U2147" s="82"/>
      <c r="V2147" s="82">
        <f>J2147*13*VLOOKUP(C2147+1,'IBGE 2014'!$A$9:$I$120,6,0)</f>
        <v>515960.58809657604</v>
      </c>
      <c r="W2147" s="82">
        <f>IF(J2147&gt;5839.45,0.11*(J2147-5839.45)*VLOOKUP(C2147+1,'IBGE 2014'!$A$9:$I$120,6,0)*13,0)</f>
        <v>0</v>
      </c>
      <c r="X2147" s="82">
        <f t="shared" si="490"/>
        <v>515960.58809657604</v>
      </c>
      <c r="Y2147" s="120"/>
      <c r="AB2147" s="84">
        <f t="shared" si="491"/>
        <v>0</v>
      </c>
    </row>
    <row r="2148" spans="1:28" s="84" customFormat="1">
      <c r="A2148" s="82">
        <v>2132</v>
      </c>
      <c r="B2148" s="81">
        <v>1</v>
      </c>
      <c r="C2148" s="81">
        <v>77</v>
      </c>
      <c r="D2148" s="82"/>
      <c r="E2148" s="82"/>
      <c r="F2148" s="82"/>
      <c r="G2148" s="82"/>
      <c r="H2148" s="82"/>
      <c r="I2148" s="83">
        <v>2709.94</v>
      </c>
      <c r="J2148" s="83">
        <f t="shared" si="486"/>
        <v>2709.94</v>
      </c>
      <c r="K2148" s="82"/>
      <c r="L2148" s="82"/>
      <c r="M2148" s="82"/>
      <c r="N2148" s="82"/>
      <c r="O2148" s="82">
        <f>VLOOKUP(C2148,'IBGE 2014'!$A$9:$I$120,6,0)</f>
        <v>7.3576371710168589</v>
      </c>
      <c r="P2148" s="82">
        <f t="shared" si="487"/>
        <v>259203.81857793056</v>
      </c>
      <c r="Q2148" s="82">
        <f t="shared" si="488"/>
        <v>0</v>
      </c>
      <c r="R2148" s="82">
        <f t="shared" si="489"/>
        <v>259203.81857793056</v>
      </c>
      <c r="S2148" s="82"/>
      <c r="T2148" s="82"/>
      <c r="U2148" s="82"/>
      <c r="V2148" s="82">
        <f>J2148*13*VLOOKUP(C2148+1,'IBGE 2014'!$A$9:$I$120,6,0)</f>
        <v>250443.10091540639</v>
      </c>
      <c r="W2148" s="82">
        <f>IF(J2148&gt;5839.45,0.11*(J2148-5839.45)*VLOOKUP(C2148+1,'IBGE 2014'!$A$9:$I$120,6,0)*13,0)</f>
        <v>0</v>
      </c>
      <c r="X2148" s="82">
        <f t="shared" si="490"/>
        <v>250443.10091540639</v>
      </c>
      <c r="Y2148" s="120"/>
      <c r="AB2148" s="84">
        <f t="shared" si="491"/>
        <v>0</v>
      </c>
    </row>
    <row r="2149" spans="1:28" s="84" customFormat="1">
      <c r="A2149" s="82">
        <v>2133</v>
      </c>
      <c r="B2149" s="81">
        <v>1</v>
      </c>
      <c r="C2149" s="81">
        <v>72</v>
      </c>
      <c r="D2149" s="82"/>
      <c r="E2149" s="82"/>
      <c r="F2149" s="82"/>
      <c r="G2149" s="82"/>
      <c r="H2149" s="82"/>
      <c r="I2149" s="83">
        <v>3290.48</v>
      </c>
      <c r="J2149" s="83">
        <f t="shared" si="486"/>
        <v>3290.48</v>
      </c>
      <c r="K2149" s="82"/>
      <c r="L2149" s="82"/>
      <c r="M2149" s="82"/>
      <c r="N2149" s="82"/>
      <c r="O2149" s="82">
        <f>VLOOKUP(C2149,'IBGE 2014'!$A$9:$I$120,6,0)</f>
        <v>8.6266479748772689</v>
      </c>
      <c r="P2149" s="82">
        <f t="shared" si="487"/>
        <v>369015.56416886399</v>
      </c>
      <c r="Q2149" s="82">
        <f t="shared" si="488"/>
        <v>0</v>
      </c>
      <c r="R2149" s="82">
        <f t="shared" si="489"/>
        <v>369015.56416886399</v>
      </c>
      <c r="S2149" s="82"/>
      <c r="T2149" s="82"/>
      <c r="U2149" s="82"/>
      <c r="V2149" s="82">
        <f>J2149*13*VLOOKUP(C2149+1,'IBGE 2014'!$A$9:$I$120,6,0)</f>
        <v>358094.44577513222</v>
      </c>
      <c r="W2149" s="82">
        <f>IF(J2149&gt;5839.45,0.11*(J2149-5839.45)*VLOOKUP(C2149+1,'IBGE 2014'!$A$9:$I$120,6,0)*13,0)</f>
        <v>0</v>
      </c>
      <c r="X2149" s="82">
        <f t="shared" si="490"/>
        <v>358094.44577513222</v>
      </c>
      <c r="Y2149" s="120"/>
      <c r="AB2149" s="84">
        <f t="shared" si="491"/>
        <v>0</v>
      </c>
    </row>
    <row r="2150" spans="1:28" s="84" customFormat="1">
      <c r="A2150" s="82">
        <v>2134</v>
      </c>
      <c r="B2150" s="81">
        <v>1</v>
      </c>
      <c r="C2150" s="81">
        <v>69</v>
      </c>
      <c r="D2150" s="82"/>
      <c r="E2150" s="82"/>
      <c r="F2150" s="82"/>
      <c r="G2150" s="82"/>
      <c r="H2150" s="82"/>
      <c r="I2150" s="83">
        <v>3562.44</v>
      </c>
      <c r="J2150" s="83">
        <f t="shared" si="486"/>
        <v>3562.44</v>
      </c>
      <c r="K2150" s="82"/>
      <c r="L2150" s="82"/>
      <c r="M2150" s="82"/>
      <c r="N2150" s="82"/>
      <c r="O2150" s="82">
        <f>VLOOKUP(C2150,'IBGE 2014'!$A$9:$I$120,6,0)</f>
        <v>9.3851093167233657</v>
      </c>
      <c r="P2150" s="82">
        <f t="shared" si="487"/>
        <v>434640.55484548386</v>
      </c>
      <c r="Q2150" s="82">
        <f t="shared" si="488"/>
        <v>0</v>
      </c>
      <c r="R2150" s="82">
        <f t="shared" si="489"/>
        <v>434640.55484548386</v>
      </c>
      <c r="S2150" s="82"/>
      <c r="T2150" s="82"/>
      <c r="U2150" s="82"/>
      <c r="V2150" s="82">
        <f>J2150*13*VLOOKUP(C2150+1,'IBGE 2014'!$A$9:$I$120,6,0)</f>
        <v>423012.02942042099</v>
      </c>
      <c r="W2150" s="82">
        <f>IF(J2150&gt;5839.45,0.11*(J2150-5839.45)*VLOOKUP(C2150+1,'IBGE 2014'!$A$9:$I$120,6,0)*13,0)</f>
        <v>0</v>
      </c>
      <c r="X2150" s="82">
        <f t="shared" si="490"/>
        <v>423012.02942042099</v>
      </c>
      <c r="Y2150" s="120"/>
      <c r="AB2150" s="84">
        <f t="shared" si="491"/>
        <v>0</v>
      </c>
    </row>
    <row r="2151" spans="1:28" s="84" customFormat="1">
      <c r="A2151" s="82">
        <v>2135</v>
      </c>
      <c r="B2151" s="81">
        <v>1</v>
      </c>
      <c r="C2151" s="81">
        <v>60</v>
      </c>
      <c r="D2151" s="82"/>
      <c r="E2151" s="82"/>
      <c r="F2151" s="82"/>
      <c r="G2151" s="82"/>
      <c r="H2151" s="82"/>
      <c r="I2151" s="83">
        <v>2709.94</v>
      </c>
      <c r="J2151" s="83">
        <f t="shared" si="486"/>
        <v>2709.94</v>
      </c>
      <c r="K2151" s="82"/>
      <c r="L2151" s="82"/>
      <c r="M2151" s="82"/>
      <c r="N2151" s="82"/>
      <c r="O2151" s="82">
        <f>VLOOKUP(C2151,'IBGE 2014'!$A$9:$I$120,6,0)</f>
        <v>11.482229001501651</v>
      </c>
      <c r="P2151" s="82">
        <f t="shared" si="487"/>
        <v>404509.971584282</v>
      </c>
      <c r="Q2151" s="82">
        <f t="shared" si="488"/>
        <v>0</v>
      </c>
      <c r="R2151" s="82">
        <f t="shared" si="489"/>
        <v>404509.971584282</v>
      </c>
      <c r="S2151" s="82"/>
      <c r="T2151" s="82"/>
      <c r="U2151" s="82"/>
      <c r="V2151" s="82">
        <f>J2151*13*VLOOKUP(C2151+1,'IBGE 2014'!$A$9:$I$120,6,0)</f>
        <v>396996.03915141878</v>
      </c>
      <c r="W2151" s="82">
        <f>IF(J2151&gt;5839.45,0.11*(J2151-5839.45)*VLOOKUP(C2151+1,'IBGE 2014'!$A$9:$I$120,6,0)*13,0)</f>
        <v>0</v>
      </c>
      <c r="X2151" s="82">
        <f t="shared" si="490"/>
        <v>396996.03915141878</v>
      </c>
      <c r="Y2151" s="120"/>
      <c r="AB2151" s="84">
        <f t="shared" si="491"/>
        <v>0</v>
      </c>
    </row>
    <row r="2152" spans="1:28" s="84" customFormat="1">
      <c r="A2152" s="82">
        <v>2136</v>
      </c>
      <c r="B2152" s="81">
        <v>1</v>
      </c>
      <c r="C2152" s="81">
        <v>64</v>
      </c>
      <c r="D2152" s="82"/>
      <c r="E2152" s="82"/>
      <c r="F2152" s="82"/>
      <c r="G2152" s="82"/>
      <c r="H2152" s="82"/>
      <c r="I2152" s="83">
        <v>2709.94</v>
      </c>
      <c r="J2152" s="83">
        <f t="shared" si="486"/>
        <v>2709.94</v>
      </c>
      <c r="K2152" s="82"/>
      <c r="L2152" s="82"/>
      <c r="M2152" s="82"/>
      <c r="N2152" s="82"/>
      <c r="O2152" s="82">
        <f>VLOOKUP(C2152,'IBGE 2014'!$A$9:$I$120,6,0)</f>
        <v>10.595687644814832</v>
      </c>
      <c r="P2152" s="82">
        <f t="shared" si="487"/>
        <v>373277.8110904636</v>
      </c>
      <c r="Q2152" s="82">
        <f t="shared" si="488"/>
        <v>0</v>
      </c>
      <c r="R2152" s="82">
        <f t="shared" si="489"/>
        <v>373277.8110904636</v>
      </c>
      <c r="S2152" s="82"/>
      <c r="T2152" s="82"/>
      <c r="U2152" s="82"/>
      <c r="V2152" s="82">
        <f>J2152*13*VLOOKUP(C2152+1,'IBGE 2014'!$A$9:$I$120,6,0)</f>
        <v>365031.50218429632</v>
      </c>
      <c r="W2152" s="82">
        <f>IF(J2152&gt;5839.45,0.11*(J2152-5839.45)*VLOOKUP(C2152+1,'IBGE 2014'!$A$9:$I$120,6,0)*13,0)</f>
        <v>0</v>
      </c>
      <c r="X2152" s="82">
        <f t="shared" si="490"/>
        <v>365031.50218429632</v>
      </c>
      <c r="Y2152" s="120"/>
      <c r="AB2152" s="84">
        <f t="shared" si="491"/>
        <v>0</v>
      </c>
    </row>
    <row r="2153" spans="1:28" s="84" customFormat="1">
      <c r="A2153" s="82">
        <v>2137</v>
      </c>
      <c r="B2153" s="81">
        <v>2</v>
      </c>
      <c r="C2153" s="81">
        <v>61</v>
      </c>
      <c r="D2153" s="82"/>
      <c r="E2153" s="82"/>
      <c r="F2153" s="82"/>
      <c r="G2153" s="82"/>
      <c r="H2153" s="82"/>
      <c r="I2153" s="83">
        <v>5889.91</v>
      </c>
      <c r="J2153" s="83">
        <f t="shared" si="486"/>
        <v>5889.91</v>
      </c>
      <c r="K2153" s="82"/>
      <c r="L2153" s="82"/>
      <c r="M2153" s="82"/>
      <c r="N2153" s="82"/>
      <c r="O2153" s="82">
        <f>VLOOKUP(C2153,'IBGE 2014'!$A$9:$I$120,6,0)</f>
        <v>11.26894206432668</v>
      </c>
      <c r="P2153" s="82">
        <f t="shared" si="487"/>
        <v>862849.70920327865</v>
      </c>
      <c r="Q2153" s="82">
        <f t="shared" si="488"/>
        <v>813.14206768927227</v>
      </c>
      <c r="R2153" s="82">
        <f t="shared" si="489"/>
        <v>862036.56713558943</v>
      </c>
      <c r="S2153" s="82"/>
      <c r="T2153" s="82"/>
      <c r="U2153" s="82"/>
      <c r="V2153" s="82">
        <f>J2153*13*VLOOKUP(C2153+1,'IBGE 2014'!$A$9:$I$120,6,0)</f>
        <v>846072.90020213393</v>
      </c>
      <c r="W2153" s="82">
        <f>IF(J2153&gt;5839.45,0.11*(J2153-5839.45)*VLOOKUP(C2153+1,'IBGE 2014'!$A$9:$I$120,6,0)*13,0)</f>
        <v>797.33174867900664</v>
      </c>
      <c r="X2153" s="82">
        <f t="shared" si="490"/>
        <v>845275.56845345488</v>
      </c>
      <c r="Y2153" s="120"/>
      <c r="AB2153" s="84">
        <f t="shared" si="491"/>
        <v>50.460000000000036</v>
      </c>
    </row>
    <row r="2154" spans="1:28" s="84" customFormat="1">
      <c r="A2154" s="82">
        <v>2138</v>
      </c>
      <c r="B2154" s="81">
        <v>1</v>
      </c>
      <c r="C2154" s="81">
        <v>60</v>
      </c>
      <c r="D2154" s="82"/>
      <c r="E2154" s="82"/>
      <c r="F2154" s="82"/>
      <c r="G2154" s="82"/>
      <c r="H2154" s="82"/>
      <c r="I2154" s="83">
        <v>4741.09</v>
      </c>
      <c r="J2154" s="83">
        <f t="shared" si="486"/>
        <v>4741.09</v>
      </c>
      <c r="K2154" s="82"/>
      <c r="L2154" s="82"/>
      <c r="M2154" s="82"/>
      <c r="N2154" s="82"/>
      <c r="O2154" s="82">
        <f>VLOOKUP(C2154,'IBGE 2014'!$A$9:$I$120,6,0)</f>
        <v>11.482229001501651</v>
      </c>
      <c r="P2154" s="82">
        <f t="shared" si="487"/>
        <v>707697.65425748297</v>
      </c>
      <c r="Q2154" s="82">
        <f t="shared" si="488"/>
        <v>0</v>
      </c>
      <c r="R2154" s="82">
        <f t="shared" si="489"/>
        <v>707697.65425748297</v>
      </c>
      <c r="S2154" s="82"/>
      <c r="T2154" s="82"/>
      <c r="U2154" s="82"/>
      <c r="V2154" s="82">
        <f>J2154*13*VLOOKUP(C2154+1,'IBGE 2014'!$A$9:$I$120,6,0)</f>
        <v>694551.89091286156</v>
      </c>
      <c r="W2154" s="82">
        <f>IF(J2154&gt;5839.45,0.11*(J2154-5839.45)*VLOOKUP(C2154+1,'IBGE 2014'!$A$9:$I$120,6,0)*13,0)</f>
        <v>0</v>
      </c>
      <c r="X2154" s="82">
        <f t="shared" si="490"/>
        <v>694551.89091286156</v>
      </c>
      <c r="Y2154" s="120"/>
      <c r="AB2154" s="84">
        <f t="shared" si="491"/>
        <v>0</v>
      </c>
    </row>
    <row r="2155" spans="1:28" s="84" customFormat="1">
      <c r="A2155" s="82">
        <v>2139</v>
      </c>
      <c r="B2155" s="81">
        <v>1</v>
      </c>
      <c r="C2155" s="81">
        <v>60</v>
      </c>
      <c r="D2155" s="82"/>
      <c r="E2155" s="82"/>
      <c r="F2155" s="82"/>
      <c r="G2155" s="82"/>
      <c r="H2155" s="82"/>
      <c r="I2155" s="83">
        <v>3562.44</v>
      </c>
      <c r="J2155" s="83">
        <f t="shared" si="486"/>
        <v>3562.44</v>
      </c>
      <c r="K2155" s="82"/>
      <c r="L2155" s="82"/>
      <c r="M2155" s="82"/>
      <c r="N2155" s="82"/>
      <c r="O2155" s="82">
        <f>VLOOKUP(C2155,'IBGE 2014'!$A$9:$I$120,6,0)</f>
        <v>11.482229001501651</v>
      </c>
      <c r="P2155" s="82">
        <f t="shared" si="487"/>
        <v>531761.77449342399</v>
      </c>
      <c r="Q2155" s="82">
        <f t="shared" si="488"/>
        <v>0</v>
      </c>
      <c r="R2155" s="82">
        <f t="shared" si="489"/>
        <v>531761.77449342399</v>
      </c>
      <c r="S2155" s="82"/>
      <c r="T2155" s="82"/>
      <c r="U2155" s="82"/>
      <c r="V2155" s="82">
        <f>J2155*13*VLOOKUP(C2155+1,'IBGE 2014'!$A$9:$I$120,6,0)</f>
        <v>521884.08957931923</v>
      </c>
      <c r="W2155" s="82">
        <f>IF(J2155&gt;5839.45,0.11*(J2155-5839.45)*VLOOKUP(C2155+1,'IBGE 2014'!$A$9:$I$120,6,0)*13,0)</f>
        <v>0</v>
      </c>
      <c r="X2155" s="82">
        <f t="shared" si="490"/>
        <v>521884.08957931923</v>
      </c>
      <c r="Y2155" s="120"/>
      <c r="AB2155" s="84">
        <f t="shared" si="491"/>
        <v>0</v>
      </c>
    </row>
    <row r="2156" spans="1:28" s="84" customFormat="1">
      <c r="A2156" s="82">
        <v>2140</v>
      </c>
      <c r="B2156" s="81">
        <v>1</v>
      </c>
      <c r="C2156" s="81">
        <v>66</v>
      </c>
      <c r="D2156" s="82"/>
      <c r="E2156" s="82"/>
      <c r="F2156" s="82"/>
      <c r="G2156" s="82"/>
      <c r="H2156" s="82"/>
      <c r="I2156" s="83">
        <v>3014.4</v>
      </c>
      <c r="J2156" s="83">
        <f t="shared" si="486"/>
        <v>3014.4</v>
      </c>
      <c r="K2156" s="82"/>
      <c r="L2156" s="82"/>
      <c r="M2156" s="82"/>
      <c r="N2156" s="82"/>
      <c r="O2156" s="82">
        <f>VLOOKUP(C2156,'IBGE 2014'!$A$9:$I$120,6,0)</f>
        <v>10.123135778995065</v>
      </c>
      <c r="P2156" s="82">
        <f t="shared" si="487"/>
        <v>396697.34639863548</v>
      </c>
      <c r="Q2156" s="82">
        <f t="shared" si="488"/>
        <v>0</v>
      </c>
      <c r="R2156" s="82">
        <f t="shared" si="489"/>
        <v>396697.34639863548</v>
      </c>
      <c r="S2156" s="82"/>
      <c r="T2156" s="82"/>
      <c r="U2156" s="82"/>
      <c r="V2156" s="82">
        <f>J2156*13*VLOOKUP(C2156+1,'IBGE 2014'!$A$9:$I$120,6,0)</f>
        <v>387186.71582487191</v>
      </c>
      <c r="W2156" s="82">
        <f>IF(J2156&gt;5839.45,0.11*(J2156-5839.45)*VLOOKUP(C2156+1,'IBGE 2014'!$A$9:$I$120,6,0)*13,0)</f>
        <v>0</v>
      </c>
      <c r="X2156" s="82">
        <f t="shared" si="490"/>
        <v>387186.71582487191</v>
      </c>
      <c r="Y2156" s="120"/>
      <c r="AB2156" s="84">
        <f t="shared" si="491"/>
        <v>0</v>
      </c>
    </row>
    <row r="2157" spans="1:28" s="84" customFormat="1">
      <c r="A2157" s="82">
        <v>2141</v>
      </c>
      <c r="B2157" s="81">
        <v>1</v>
      </c>
      <c r="C2157" s="81">
        <v>75</v>
      </c>
      <c r="D2157" s="82"/>
      <c r="E2157" s="82"/>
      <c r="F2157" s="82"/>
      <c r="G2157" s="82"/>
      <c r="H2157" s="82"/>
      <c r="I2157" s="83">
        <v>2709.94</v>
      </c>
      <c r="J2157" s="83">
        <f t="shared" si="486"/>
        <v>2709.94</v>
      </c>
      <c r="K2157" s="82"/>
      <c r="L2157" s="82"/>
      <c r="M2157" s="82"/>
      <c r="N2157" s="82"/>
      <c r="O2157" s="82">
        <f>VLOOKUP(C2157,'IBGE 2014'!$A$9:$I$120,6,0)</f>
        <v>7.8618365649123794</v>
      </c>
      <c r="P2157" s="82">
        <f t="shared" si="487"/>
        <v>276966.36994934251</v>
      </c>
      <c r="Q2157" s="82">
        <f t="shared" si="488"/>
        <v>0</v>
      </c>
      <c r="R2157" s="82">
        <f t="shared" si="489"/>
        <v>276966.36994934251</v>
      </c>
      <c r="S2157" s="82"/>
      <c r="T2157" s="82"/>
      <c r="U2157" s="82"/>
      <c r="V2157" s="82">
        <f>J2157*13*VLOOKUP(C2157+1,'IBGE 2014'!$A$9:$I$120,6,0)</f>
        <v>268054.99382794334</v>
      </c>
      <c r="W2157" s="82">
        <f>IF(J2157&gt;5839.45,0.11*(J2157-5839.45)*VLOOKUP(C2157+1,'IBGE 2014'!$A$9:$I$120,6,0)*13,0)</f>
        <v>0</v>
      </c>
      <c r="X2157" s="82">
        <f t="shared" si="490"/>
        <v>268054.99382794334</v>
      </c>
      <c r="Y2157" s="120"/>
      <c r="AB2157" s="84">
        <f t="shared" si="491"/>
        <v>0</v>
      </c>
    </row>
    <row r="2158" spans="1:28" s="84" customFormat="1">
      <c r="A2158" s="82">
        <v>2142</v>
      </c>
      <c r="B2158" s="81">
        <v>1</v>
      </c>
      <c r="C2158" s="81">
        <v>74</v>
      </c>
      <c r="D2158" s="82"/>
      <c r="E2158" s="82"/>
      <c r="F2158" s="82"/>
      <c r="G2158" s="82"/>
      <c r="H2158" s="82"/>
      <c r="I2158" s="83">
        <v>3014.4</v>
      </c>
      <c r="J2158" s="83">
        <f t="shared" si="486"/>
        <v>3014.4</v>
      </c>
      <c r="K2158" s="82"/>
      <c r="L2158" s="82"/>
      <c r="M2158" s="82"/>
      <c r="N2158" s="82"/>
      <c r="O2158" s="82">
        <f>VLOOKUP(C2158,'IBGE 2014'!$A$9:$I$120,6,0)</f>
        <v>8.116123161024948</v>
      </c>
      <c r="P2158" s="82">
        <f t="shared" si="487"/>
        <v>318048.14153571689</v>
      </c>
      <c r="Q2158" s="82">
        <f t="shared" si="488"/>
        <v>0</v>
      </c>
      <c r="R2158" s="82">
        <f t="shared" si="489"/>
        <v>318048.14153571689</v>
      </c>
      <c r="S2158" s="82"/>
      <c r="T2158" s="82"/>
      <c r="U2158" s="82"/>
      <c r="V2158" s="82">
        <f>J2158*13*VLOOKUP(C2158+1,'IBGE 2014'!$A$9:$I$120,6,0)</f>
        <v>308083.3618365344</v>
      </c>
      <c r="W2158" s="82">
        <f>IF(J2158&gt;5839.45,0.11*(J2158-5839.45)*VLOOKUP(C2158+1,'IBGE 2014'!$A$9:$I$120,6,0)*13,0)</f>
        <v>0</v>
      </c>
      <c r="X2158" s="82">
        <f t="shared" si="490"/>
        <v>308083.3618365344</v>
      </c>
      <c r="Y2158" s="120"/>
      <c r="AB2158" s="84">
        <f t="shared" si="491"/>
        <v>0</v>
      </c>
    </row>
    <row r="2159" spans="1:28" s="84" customFormat="1">
      <c r="A2159" s="82">
        <v>2143</v>
      </c>
      <c r="B2159" s="81">
        <v>2</v>
      </c>
      <c r="C2159" s="81">
        <v>67</v>
      </c>
      <c r="D2159" s="82"/>
      <c r="E2159" s="82"/>
      <c r="F2159" s="82"/>
      <c r="G2159" s="82"/>
      <c r="H2159" s="82"/>
      <c r="I2159" s="83">
        <v>11962.83</v>
      </c>
      <c r="J2159" s="83">
        <f t="shared" si="486"/>
        <v>11962.83</v>
      </c>
      <c r="K2159" s="82"/>
      <c r="L2159" s="82"/>
      <c r="M2159" s="82"/>
      <c r="N2159" s="82"/>
      <c r="O2159" s="82">
        <f>VLOOKUP(C2159,'IBGE 2014'!$A$9:$I$120,6,0)</f>
        <v>9.8804384039908921</v>
      </c>
      <c r="P2159" s="82">
        <f t="shared" si="487"/>
        <v>1536574.0643813869</v>
      </c>
      <c r="Q2159" s="82">
        <f t="shared" si="488"/>
        <v>86517.400847348545</v>
      </c>
      <c r="R2159" s="82">
        <f t="shared" si="489"/>
        <v>1450056.6635340382</v>
      </c>
      <c r="S2159" s="82"/>
      <c r="T2159" s="82"/>
      <c r="U2159" s="82"/>
      <c r="V2159" s="82">
        <f>J2159*13*VLOOKUP(C2159+1,'IBGE 2014'!$A$9:$I$120,6,0)</f>
        <v>1498273.0144476481</v>
      </c>
      <c r="W2159" s="82">
        <f>IF(J2159&gt;5839.45,0.11*(J2159-5839.45)*VLOOKUP(C2159+1,'IBGE 2014'!$A$9:$I$120,6,0)*13,0)</f>
        <v>84360.845321126224</v>
      </c>
      <c r="X2159" s="82">
        <f t="shared" si="490"/>
        <v>1413912.1691265218</v>
      </c>
      <c r="Y2159" s="120"/>
      <c r="AB2159" s="84">
        <f t="shared" si="491"/>
        <v>6123.38</v>
      </c>
    </row>
    <row r="2160" spans="1:28" s="84" customFormat="1">
      <c r="A2160" s="82">
        <v>2144</v>
      </c>
      <c r="B2160" s="81">
        <v>1</v>
      </c>
      <c r="C2160" s="81">
        <v>61</v>
      </c>
      <c r="D2160" s="82"/>
      <c r="E2160" s="82"/>
      <c r="F2160" s="82"/>
      <c r="G2160" s="82"/>
      <c r="H2160" s="82"/>
      <c r="I2160" s="83">
        <v>2709.94</v>
      </c>
      <c r="J2160" s="83">
        <f t="shared" si="486"/>
        <v>2709.94</v>
      </c>
      <c r="K2160" s="82"/>
      <c r="L2160" s="82"/>
      <c r="M2160" s="82"/>
      <c r="N2160" s="82"/>
      <c r="O2160" s="82">
        <f>VLOOKUP(C2160,'IBGE 2014'!$A$9:$I$120,6,0)</f>
        <v>11.26894206432668</v>
      </c>
      <c r="P2160" s="82">
        <f t="shared" si="487"/>
        <v>396996.03915141878</v>
      </c>
      <c r="Q2160" s="82">
        <f t="shared" si="488"/>
        <v>0</v>
      </c>
      <c r="R2160" s="82">
        <f t="shared" si="489"/>
        <v>396996.03915141878</v>
      </c>
      <c r="S2160" s="82"/>
      <c r="T2160" s="82"/>
      <c r="U2160" s="82"/>
      <c r="V2160" s="82">
        <f>J2160*13*VLOOKUP(C2160+1,'IBGE 2014'!$A$9:$I$120,6,0)</f>
        <v>389277.05095218279</v>
      </c>
      <c r="W2160" s="82">
        <f>IF(J2160&gt;5839.45,0.11*(J2160-5839.45)*VLOOKUP(C2160+1,'IBGE 2014'!$A$9:$I$120,6,0)*13,0)</f>
        <v>0</v>
      </c>
      <c r="X2160" s="82">
        <f t="shared" si="490"/>
        <v>389277.05095218279</v>
      </c>
      <c r="Y2160" s="120"/>
      <c r="AB2160" s="84">
        <f t="shared" si="491"/>
        <v>0</v>
      </c>
    </row>
    <row r="2161" spans="1:28" s="84" customFormat="1">
      <c r="A2161" s="82">
        <v>2145</v>
      </c>
      <c r="B2161" s="81">
        <v>1</v>
      </c>
      <c r="C2161" s="81">
        <v>57</v>
      </c>
      <c r="D2161" s="82"/>
      <c r="E2161" s="82"/>
      <c r="F2161" s="82"/>
      <c r="G2161" s="82"/>
      <c r="H2161" s="82"/>
      <c r="I2161" s="83">
        <v>1252.78</v>
      </c>
      <c r="J2161" s="83">
        <f t="shared" si="486"/>
        <v>1252.78</v>
      </c>
      <c r="K2161" s="82"/>
      <c r="L2161" s="82"/>
      <c r="M2161" s="82"/>
      <c r="N2161" s="82"/>
      <c r="O2161" s="82">
        <f>VLOOKUP(C2161,'IBGE 2014'!$A$9:$I$120,6,0)</f>
        <v>12.086645895133593</v>
      </c>
      <c r="P2161" s="82">
        <f t="shared" si="487"/>
        <v>196844.80717857101</v>
      </c>
      <c r="Q2161" s="82">
        <f t="shared" si="488"/>
        <v>0</v>
      </c>
      <c r="R2161" s="82">
        <f t="shared" si="489"/>
        <v>196844.80717857101</v>
      </c>
      <c r="S2161" s="82"/>
      <c r="T2161" s="82"/>
      <c r="U2161" s="82"/>
      <c r="V2161" s="82">
        <f>J2161*13*VLOOKUP(C2161+1,'IBGE 2014'!$A$9:$I$120,6,0)</f>
        <v>193657.85324332479</v>
      </c>
      <c r="W2161" s="82">
        <f>IF(J2161&gt;5839.45,0.11*(J2161-5839.45)*VLOOKUP(C2161+1,'IBGE 2014'!$A$9:$I$120,6,0)*13,0)</f>
        <v>0</v>
      </c>
      <c r="X2161" s="82">
        <f t="shared" si="490"/>
        <v>193657.85324332479</v>
      </c>
      <c r="Y2161" s="120"/>
      <c r="AB2161" s="84">
        <f t="shared" si="491"/>
        <v>0</v>
      </c>
    </row>
    <row r="2162" spans="1:28" s="84" customFormat="1">
      <c r="A2162" s="82">
        <v>2146</v>
      </c>
      <c r="B2162" s="81">
        <v>1</v>
      </c>
      <c r="C2162" s="81">
        <v>71</v>
      </c>
      <c r="D2162" s="82"/>
      <c r="E2162" s="82"/>
      <c r="F2162" s="82"/>
      <c r="G2162" s="82"/>
      <c r="H2162" s="82"/>
      <c r="I2162" s="83">
        <v>2709.94</v>
      </c>
      <c r="J2162" s="83">
        <f t="shared" si="486"/>
        <v>2709.94</v>
      </c>
      <c r="K2162" s="82"/>
      <c r="L2162" s="82"/>
      <c r="M2162" s="82"/>
      <c r="N2162" s="82"/>
      <c r="O2162" s="82">
        <f>VLOOKUP(C2162,'IBGE 2014'!$A$9:$I$120,6,0)</f>
        <v>8.8811186224539416</v>
      </c>
      <c r="P2162" s="82">
        <f t="shared" si="487"/>
        <v>312874.88179652684</v>
      </c>
      <c r="Q2162" s="82">
        <f t="shared" si="488"/>
        <v>0</v>
      </c>
      <c r="R2162" s="82">
        <f t="shared" si="489"/>
        <v>312874.88179652684</v>
      </c>
      <c r="S2162" s="82"/>
      <c r="T2162" s="82"/>
      <c r="U2162" s="82"/>
      <c r="V2162" s="82">
        <f>J2162*13*VLOOKUP(C2162+1,'IBGE 2014'!$A$9:$I$120,6,0)</f>
        <v>303910.07936950581</v>
      </c>
      <c r="W2162" s="82">
        <f>IF(J2162&gt;5839.45,0.11*(J2162-5839.45)*VLOOKUP(C2162+1,'IBGE 2014'!$A$9:$I$120,6,0)*13,0)</f>
        <v>0</v>
      </c>
      <c r="X2162" s="82">
        <f t="shared" si="490"/>
        <v>303910.07936950581</v>
      </c>
      <c r="Y2162" s="120"/>
      <c r="AB2162" s="84">
        <f t="shared" si="491"/>
        <v>0</v>
      </c>
    </row>
    <row r="2163" spans="1:28" s="84" customFormat="1">
      <c r="A2163" s="82">
        <v>2147</v>
      </c>
      <c r="B2163" s="81">
        <v>1</v>
      </c>
      <c r="C2163" s="81">
        <v>79</v>
      </c>
      <c r="D2163" s="82"/>
      <c r="E2163" s="82"/>
      <c r="F2163" s="82"/>
      <c r="G2163" s="82"/>
      <c r="H2163" s="82"/>
      <c r="I2163" s="83">
        <v>3342.25</v>
      </c>
      <c r="J2163" s="83">
        <f t="shared" si="486"/>
        <v>3342.25</v>
      </c>
      <c r="K2163" s="82"/>
      <c r="L2163" s="82"/>
      <c r="M2163" s="82"/>
      <c r="N2163" s="82"/>
      <c r="O2163" s="82">
        <f>VLOOKUP(C2163,'IBGE 2014'!$A$9:$I$120,6,0)</f>
        <v>6.8639435717624906</v>
      </c>
      <c r="P2163" s="82">
        <f t="shared" si="487"/>
        <v>298233.2002354014</v>
      </c>
      <c r="Q2163" s="82">
        <f t="shared" si="488"/>
        <v>0</v>
      </c>
      <c r="R2163" s="82">
        <f t="shared" si="489"/>
        <v>298233.2002354014</v>
      </c>
      <c r="S2163" s="82"/>
      <c r="T2163" s="82"/>
      <c r="U2163" s="82"/>
      <c r="V2163" s="82">
        <f>J2163*13*VLOOKUP(C2163+1,'IBGE 2014'!$A$9:$I$120,6,0)</f>
        <v>287795.65138512786</v>
      </c>
      <c r="W2163" s="82">
        <f>IF(J2163&gt;5839.45,0.11*(J2163-5839.45)*VLOOKUP(C2163+1,'IBGE 2014'!$A$9:$I$120,6,0)*13,0)</f>
        <v>0</v>
      </c>
      <c r="X2163" s="82">
        <f t="shared" si="490"/>
        <v>287795.65138512786</v>
      </c>
      <c r="Y2163" s="120"/>
      <c r="AB2163" s="84">
        <f t="shared" si="491"/>
        <v>0</v>
      </c>
    </row>
    <row r="2164" spans="1:28" s="84" customFormat="1">
      <c r="A2164" s="82">
        <v>2148</v>
      </c>
      <c r="B2164" s="81">
        <v>1</v>
      </c>
      <c r="C2164" s="81">
        <v>56</v>
      </c>
      <c r="D2164" s="82"/>
      <c r="E2164" s="82"/>
      <c r="F2164" s="82"/>
      <c r="G2164" s="82"/>
      <c r="H2164" s="82"/>
      <c r="I2164" s="83">
        <v>3681.19</v>
      </c>
      <c r="J2164" s="83">
        <f t="shared" si="486"/>
        <v>3681.19</v>
      </c>
      <c r="K2164" s="82"/>
      <c r="L2164" s="82"/>
      <c r="M2164" s="82"/>
      <c r="N2164" s="82"/>
      <c r="O2164" s="82">
        <f>VLOOKUP(C2164,'IBGE 2014'!$A$9:$I$120,6,0)</f>
        <v>12.276875927517381</v>
      </c>
      <c r="P2164" s="82">
        <f t="shared" si="487"/>
        <v>587515.66764303017</v>
      </c>
      <c r="Q2164" s="82">
        <f t="shared" si="488"/>
        <v>0</v>
      </c>
      <c r="R2164" s="82">
        <f t="shared" si="489"/>
        <v>587515.66764303017</v>
      </c>
      <c r="S2164" s="82"/>
      <c r="T2164" s="82"/>
      <c r="U2164" s="82"/>
      <c r="V2164" s="82">
        <f>J2164*13*VLOOKUP(C2164+1,'IBGE 2014'!$A$9:$I$120,6,0)</f>
        <v>578412.12003518885</v>
      </c>
      <c r="W2164" s="82">
        <f>IF(J2164&gt;5839.45,0.11*(J2164-5839.45)*VLOOKUP(C2164+1,'IBGE 2014'!$A$9:$I$120,6,0)*13,0)</f>
        <v>0</v>
      </c>
      <c r="X2164" s="82">
        <f t="shared" si="490"/>
        <v>578412.12003518885</v>
      </c>
      <c r="Y2164" s="120"/>
      <c r="AB2164" s="84">
        <f t="shared" si="491"/>
        <v>0</v>
      </c>
    </row>
    <row r="2165" spans="1:28" s="84" customFormat="1">
      <c r="A2165" s="82">
        <v>2149</v>
      </c>
      <c r="B2165" s="81">
        <v>1</v>
      </c>
      <c r="C2165" s="81">
        <v>60</v>
      </c>
      <c r="D2165" s="82"/>
      <c r="E2165" s="82"/>
      <c r="F2165" s="82"/>
      <c r="G2165" s="82"/>
      <c r="H2165" s="82"/>
      <c r="I2165" s="83">
        <v>3681.19</v>
      </c>
      <c r="J2165" s="83">
        <f t="shared" si="486"/>
        <v>3681.19</v>
      </c>
      <c r="K2165" s="82"/>
      <c r="L2165" s="82"/>
      <c r="M2165" s="82"/>
      <c r="N2165" s="82"/>
      <c r="O2165" s="82">
        <f>VLOOKUP(C2165,'IBGE 2014'!$A$9:$I$120,6,0)</f>
        <v>11.482229001501651</v>
      </c>
      <c r="P2165" s="82">
        <f t="shared" si="487"/>
        <v>549487.46551449224</v>
      </c>
      <c r="Q2165" s="82">
        <f t="shared" si="488"/>
        <v>0</v>
      </c>
      <c r="R2165" s="82">
        <f t="shared" si="489"/>
        <v>549487.46551449224</v>
      </c>
      <c r="S2165" s="82"/>
      <c r="T2165" s="82"/>
      <c r="U2165" s="82"/>
      <c r="V2165" s="82">
        <f>J2165*13*VLOOKUP(C2165+1,'IBGE 2014'!$A$9:$I$120,6,0)</f>
        <v>539280.51889112347</v>
      </c>
      <c r="W2165" s="82">
        <f>IF(J2165&gt;5839.45,0.11*(J2165-5839.45)*VLOOKUP(C2165+1,'IBGE 2014'!$A$9:$I$120,6,0)*13,0)</f>
        <v>0</v>
      </c>
      <c r="X2165" s="82">
        <f t="shared" si="490"/>
        <v>539280.51889112347</v>
      </c>
      <c r="Y2165" s="120"/>
      <c r="AB2165" s="84">
        <f t="shared" si="491"/>
        <v>0</v>
      </c>
    </row>
    <row r="2166" spans="1:28" s="84" customFormat="1">
      <c r="A2166" s="82">
        <v>2150</v>
      </c>
      <c r="B2166" s="81">
        <v>1</v>
      </c>
      <c r="C2166" s="81">
        <v>79</v>
      </c>
      <c r="D2166" s="82"/>
      <c r="E2166" s="82"/>
      <c r="F2166" s="82"/>
      <c r="G2166" s="82"/>
      <c r="H2166" s="82"/>
      <c r="I2166" s="83">
        <v>2709.94</v>
      </c>
      <c r="J2166" s="83">
        <f t="shared" si="486"/>
        <v>2709.94</v>
      </c>
      <c r="K2166" s="82"/>
      <c r="L2166" s="82"/>
      <c r="M2166" s="82"/>
      <c r="N2166" s="82"/>
      <c r="O2166" s="82">
        <f>VLOOKUP(C2166,'IBGE 2014'!$A$9:$I$120,6,0)</f>
        <v>6.8639435717624906</v>
      </c>
      <c r="P2166" s="82">
        <f t="shared" si="487"/>
        <v>241811.37815720658</v>
      </c>
      <c r="Q2166" s="82">
        <f t="shared" si="488"/>
        <v>0</v>
      </c>
      <c r="R2166" s="82">
        <f t="shared" si="489"/>
        <v>241811.37815720658</v>
      </c>
      <c r="S2166" s="82"/>
      <c r="T2166" s="82"/>
      <c r="U2166" s="82"/>
      <c r="V2166" s="82">
        <f>J2166*13*VLOOKUP(C2166+1,'IBGE 2014'!$A$9:$I$120,6,0)</f>
        <v>233348.47707819982</v>
      </c>
      <c r="W2166" s="82">
        <f>IF(J2166&gt;5839.45,0.11*(J2166-5839.45)*VLOOKUP(C2166+1,'IBGE 2014'!$A$9:$I$120,6,0)*13,0)</f>
        <v>0</v>
      </c>
      <c r="X2166" s="82">
        <f t="shared" si="490"/>
        <v>233348.47707819982</v>
      </c>
      <c r="Y2166" s="120"/>
      <c r="AB2166" s="84">
        <f t="shared" si="491"/>
        <v>0</v>
      </c>
    </row>
    <row r="2167" spans="1:28" s="84" customFormat="1">
      <c r="A2167" s="82">
        <v>2151</v>
      </c>
      <c r="B2167" s="81">
        <v>1</v>
      </c>
      <c r="C2167" s="81">
        <v>72</v>
      </c>
      <c r="D2167" s="82"/>
      <c r="E2167" s="82"/>
      <c r="F2167" s="82"/>
      <c r="G2167" s="82"/>
      <c r="H2167" s="82"/>
      <c r="I2167" s="83">
        <v>2709.94</v>
      </c>
      <c r="J2167" s="83">
        <f t="shared" ref="J2167:J2230" si="492">I2167</f>
        <v>2709.94</v>
      </c>
      <c r="K2167" s="82"/>
      <c r="L2167" s="82"/>
      <c r="M2167" s="82"/>
      <c r="N2167" s="82"/>
      <c r="O2167" s="82">
        <f>VLOOKUP(C2167,'IBGE 2014'!$A$9:$I$120,6,0)</f>
        <v>8.6266479748772689</v>
      </c>
      <c r="P2167" s="82">
        <f t="shared" ref="P2167:P2230" si="493">J2167*13*O2167</f>
        <v>303910.07936950581</v>
      </c>
      <c r="Q2167" s="82">
        <f t="shared" ref="Q2167:Q2230" si="494">IF(J2167&gt;5839.45,0.11*(J2167-5839.45)*O2167*13,0)</f>
        <v>0</v>
      </c>
      <c r="R2167" s="82">
        <f t="shared" ref="R2167:R2230" si="495">P2167-Q2167</f>
        <v>303910.07936950581</v>
      </c>
      <c r="S2167" s="82"/>
      <c r="T2167" s="82"/>
      <c r="U2167" s="82"/>
      <c r="V2167" s="82">
        <f>J2167*13*VLOOKUP(C2167+1,'IBGE 2014'!$A$9:$I$120,6,0)</f>
        <v>294915.77593052137</v>
      </c>
      <c r="W2167" s="82">
        <f>IF(J2167&gt;5839.45,0.11*(J2167-5839.45)*VLOOKUP(C2167+1,'IBGE 2014'!$A$9:$I$120,6,0)*13,0)</f>
        <v>0</v>
      </c>
      <c r="X2167" s="82">
        <f t="shared" ref="X2167:X2230" si="496">V2167-W2167</f>
        <v>294915.77593052137</v>
      </c>
      <c r="Y2167" s="120"/>
      <c r="AB2167" s="84">
        <f t="shared" ref="AB2167:AB2230" si="497">IF(J2167&gt;5839.45,J2167-5839.45,0)</f>
        <v>0</v>
      </c>
    </row>
    <row r="2168" spans="1:28" s="84" customFormat="1">
      <c r="A2168" s="82">
        <v>2152</v>
      </c>
      <c r="B2168" s="81">
        <v>1</v>
      </c>
      <c r="C2168" s="81">
        <v>66</v>
      </c>
      <c r="D2168" s="82"/>
      <c r="E2168" s="82"/>
      <c r="F2168" s="82"/>
      <c r="G2168" s="82"/>
      <c r="H2168" s="82"/>
      <c r="I2168" s="83">
        <v>3114.88</v>
      </c>
      <c r="J2168" s="83">
        <f t="shared" si="492"/>
        <v>3114.88</v>
      </c>
      <c r="K2168" s="82"/>
      <c r="L2168" s="82"/>
      <c r="M2168" s="82"/>
      <c r="N2168" s="82"/>
      <c r="O2168" s="82">
        <f>VLOOKUP(C2168,'IBGE 2014'!$A$9:$I$120,6,0)</f>
        <v>10.123135778995065</v>
      </c>
      <c r="P2168" s="82">
        <f t="shared" si="493"/>
        <v>409920.59127858997</v>
      </c>
      <c r="Q2168" s="82">
        <f t="shared" si="494"/>
        <v>0</v>
      </c>
      <c r="R2168" s="82">
        <f t="shared" si="495"/>
        <v>409920.59127858997</v>
      </c>
      <c r="S2168" s="82"/>
      <c r="T2168" s="82"/>
      <c r="U2168" s="82"/>
      <c r="V2168" s="82">
        <f>J2168*13*VLOOKUP(C2168+1,'IBGE 2014'!$A$9:$I$120,6,0)</f>
        <v>400092.93968570099</v>
      </c>
      <c r="W2168" s="82">
        <f>IF(J2168&gt;5839.45,0.11*(J2168-5839.45)*VLOOKUP(C2168+1,'IBGE 2014'!$A$9:$I$120,6,0)*13,0)</f>
        <v>0</v>
      </c>
      <c r="X2168" s="82">
        <f t="shared" si="496"/>
        <v>400092.93968570099</v>
      </c>
      <c r="Y2168" s="120"/>
      <c r="AB2168" s="84">
        <f t="shared" si="497"/>
        <v>0</v>
      </c>
    </row>
    <row r="2169" spans="1:28" s="84" customFormat="1">
      <c r="A2169" s="82">
        <v>2153</v>
      </c>
      <c r="B2169" s="81">
        <v>1</v>
      </c>
      <c r="C2169" s="81">
        <v>65</v>
      </c>
      <c r="D2169" s="82"/>
      <c r="E2169" s="82"/>
      <c r="F2169" s="82"/>
      <c r="G2169" s="82"/>
      <c r="H2169" s="82"/>
      <c r="I2169" s="83">
        <v>2709.94</v>
      </c>
      <c r="J2169" s="83">
        <f t="shared" si="492"/>
        <v>2709.94</v>
      </c>
      <c r="K2169" s="82"/>
      <c r="L2169" s="82"/>
      <c r="M2169" s="82"/>
      <c r="N2169" s="82"/>
      <c r="O2169" s="82">
        <f>VLOOKUP(C2169,'IBGE 2014'!$A$9:$I$120,6,0)</f>
        <v>10.361611814973374</v>
      </c>
      <c r="P2169" s="82">
        <f t="shared" si="493"/>
        <v>365031.50218429632</v>
      </c>
      <c r="Q2169" s="82">
        <f t="shared" si="494"/>
        <v>0</v>
      </c>
      <c r="R2169" s="82">
        <f t="shared" si="495"/>
        <v>365031.50218429632</v>
      </c>
      <c r="S2169" s="82"/>
      <c r="T2169" s="82"/>
      <c r="U2169" s="82"/>
      <c r="V2169" s="82">
        <f>J2169*13*VLOOKUP(C2169+1,'IBGE 2014'!$A$9:$I$120,6,0)</f>
        <v>356630.17744808854</v>
      </c>
      <c r="W2169" s="82">
        <f>IF(J2169&gt;5839.45,0.11*(J2169-5839.45)*VLOOKUP(C2169+1,'IBGE 2014'!$A$9:$I$120,6,0)*13,0)</f>
        <v>0</v>
      </c>
      <c r="X2169" s="82">
        <f t="shared" si="496"/>
        <v>356630.17744808854</v>
      </c>
      <c r="Y2169" s="120"/>
      <c r="AB2169" s="84">
        <f t="shared" si="497"/>
        <v>0</v>
      </c>
    </row>
    <row r="2170" spans="1:28" s="84" customFormat="1">
      <c r="A2170" s="82">
        <v>2154</v>
      </c>
      <c r="B2170" s="81">
        <v>1</v>
      </c>
      <c r="C2170" s="81">
        <v>61</v>
      </c>
      <c r="D2170" s="82"/>
      <c r="E2170" s="82"/>
      <c r="F2170" s="82"/>
      <c r="G2170" s="82"/>
      <c r="H2170" s="82"/>
      <c r="I2170" s="83">
        <v>2709.94</v>
      </c>
      <c r="J2170" s="83">
        <f t="shared" si="492"/>
        <v>2709.94</v>
      </c>
      <c r="K2170" s="82"/>
      <c r="L2170" s="82"/>
      <c r="M2170" s="82"/>
      <c r="N2170" s="82"/>
      <c r="O2170" s="82">
        <f>VLOOKUP(C2170,'IBGE 2014'!$A$9:$I$120,6,0)</f>
        <v>11.26894206432668</v>
      </c>
      <c r="P2170" s="82">
        <f t="shared" si="493"/>
        <v>396996.03915141878</v>
      </c>
      <c r="Q2170" s="82">
        <f t="shared" si="494"/>
        <v>0</v>
      </c>
      <c r="R2170" s="82">
        <f t="shared" si="495"/>
        <v>396996.03915141878</v>
      </c>
      <c r="S2170" s="82"/>
      <c r="T2170" s="82"/>
      <c r="U2170" s="82"/>
      <c r="V2170" s="82">
        <f>J2170*13*VLOOKUP(C2170+1,'IBGE 2014'!$A$9:$I$120,6,0)</f>
        <v>389277.05095218279</v>
      </c>
      <c r="W2170" s="82">
        <f>IF(J2170&gt;5839.45,0.11*(J2170-5839.45)*VLOOKUP(C2170+1,'IBGE 2014'!$A$9:$I$120,6,0)*13,0)</f>
        <v>0</v>
      </c>
      <c r="X2170" s="82">
        <f t="shared" si="496"/>
        <v>389277.05095218279</v>
      </c>
      <c r="Y2170" s="120"/>
      <c r="AB2170" s="84">
        <f t="shared" si="497"/>
        <v>0</v>
      </c>
    </row>
    <row r="2171" spans="1:28" s="84" customFormat="1">
      <c r="A2171" s="82">
        <v>2155</v>
      </c>
      <c r="B2171" s="81">
        <v>1</v>
      </c>
      <c r="C2171" s="81">
        <v>64</v>
      </c>
      <c r="D2171" s="82"/>
      <c r="E2171" s="82"/>
      <c r="F2171" s="82"/>
      <c r="G2171" s="82"/>
      <c r="H2171" s="82"/>
      <c r="I2171" s="83">
        <v>2709.94</v>
      </c>
      <c r="J2171" s="83">
        <f t="shared" si="492"/>
        <v>2709.94</v>
      </c>
      <c r="K2171" s="82"/>
      <c r="L2171" s="82"/>
      <c r="M2171" s="82"/>
      <c r="N2171" s="82"/>
      <c r="O2171" s="82">
        <f>VLOOKUP(C2171,'IBGE 2014'!$A$9:$I$120,6,0)</f>
        <v>10.595687644814832</v>
      </c>
      <c r="P2171" s="82">
        <f t="shared" si="493"/>
        <v>373277.8110904636</v>
      </c>
      <c r="Q2171" s="82">
        <f t="shared" si="494"/>
        <v>0</v>
      </c>
      <c r="R2171" s="82">
        <f t="shared" si="495"/>
        <v>373277.8110904636</v>
      </c>
      <c r="S2171" s="82"/>
      <c r="T2171" s="82"/>
      <c r="U2171" s="82"/>
      <c r="V2171" s="82">
        <f>J2171*13*VLOOKUP(C2171+1,'IBGE 2014'!$A$9:$I$120,6,0)</f>
        <v>365031.50218429632</v>
      </c>
      <c r="W2171" s="82">
        <f>IF(J2171&gt;5839.45,0.11*(J2171-5839.45)*VLOOKUP(C2171+1,'IBGE 2014'!$A$9:$I$120,6,0)*13,0)</f>
        <v>0</v>
      </c>
      <c r="X2171" s="82">
        <f t="shared" si="496"/>
        <v>365031.50218429632</v>
      </c>
      <c r="Y2171" s="120"/>
      <c r="AB2171" s="84">
        <f t="shared" si="497"/>
        <v>0</v>
      </c>
    </row>
    <row r="2172" spans="1:28" s="84" customFormat="1">
      <c r="A2172" s="82">
        <v>2156</v>
      </c>
      <c r="B2172" s="81">
        <v>1</v>
      </c>
      <c r="C2172" s="81">
        <v>61</v>
      </c>
      <c r="D2172" s="82"/>
      <c r="E2172" s="82"/>
      <c r="F2172" s="82"/>
      <c r="G2172" s="82"/>
      <c r="H2172" s="82"/>
      <c r="I2172" s="83">
        <v>2709.94</v>
      </c>
      <c r="J2172" s="83">
        <f t="shared" si="492"/>
        <v>2709.94</v>
      </c>
      <c r="K2172" s="82"/>
      <c r="L2172" s="82"/>
      <c r="M2172" s="82"/>
      <c r="N2172" s="82"/>
      <c r="O2172" s="82">
        <f>VLOOKUP(C2172,'IBGE 2014'!$A$9:$I$120,6,0)</f>
        <v>11.26894206432668</v>
      </c>
      <c r="P2172" s="82">
        <f t="shared" si="493"/>
        <v>396996.03915141878</v>
      </c>
      <c r="Q2172" s="82">
        <f t="shared" si="494"/>
        <v>0</v>
      </c>
      <c r="R2172" s="82">
        <f t="shared" si="495"/>
        <v>396996.03915141878</v>
      </c>
      <c r="S2172" s="82"/>
      <c r="T2172" s="82"/>
      <c r="U2172" s="82"/>
      <c r="V2172" s="82">
        <f>J2172*13*VLOOKUP(C2172+1,'IBGE 2014'!$A$9:$I$120,6,0)</f>
        <v>389277.05095218279</v>
      </c>
      <c r="W2172" s="82">
        <f>IF(J2172&gt;5839.45,0.11*(J2172-5839.45)*VLOOKUP(C2172+1,'IBGE 2014'!$A$9:$I$120,6,0)*13,0)</f>
        <v>0</v>
      </c>
      <c r="X2172" s="82">
        <f t="shared" si="496"/>
        <v>389277.05095218279</v>
      </c>
      <c r="Y2172" s="120"/>
      <c r="AB2172" s="84">
        <f t="shared" si="497"/>
        <v>0</v>
      </c>
    </row>
    <row r="2173" spans="1:28" s="84" customFormat="1">
      <c r="A2173" s="82">
        <v>2157</v>
      </c>
      <c r="B2173" s="81">
        <v>1</v>
      </c>
      <c r="C2173" s="81">
        <v>60</v>
      </c>
      <c r="D2173" s="82"/>
      <c r="E2173" s="82"/>
      <c r="F2173" s="82"/>
      <c r="G2173" s="82"/>
      <c r="H2173" s="82"/>
      <c r="I2173" s="83">
        <v>4764.83</v>
      </c>
      <c r="J2173" s="83">
        <f t="shared" si="492"/>
        <v>4764.83</v>
      </c>
      <c r="K2173" s="82"/>
      <c r="L2173" s="82"/>
      <c r="M2173" s="82"/>
      <c r="N2173" s="82"/>
      <c r="O2173" s="82">
        <f>VLOOKUP(C2173,'IBGE 2014'!$A$9:$I$120,6,0)</f>
        <v>11.482229001501651</v>
      </c>
      <c r="P2173" s="82">
        <f t="shared" si="493"/>
        <v>711241.29977192648</v>
      </c>
      <c r="Q2173" s="82">
        <f t="shared" si="494"/>
        <v>0</v>
      </c>
      <c r="R2173" s="82">
        <f t="shared" si="495"/>
        <v>711241.29977192648</v>
      </c>
      <c r="S2173" s="82"/>
      <c r="T2173" s="82"/>
      <c r="U2173" s="82"/>
      <c r="V2173" s="82">
        <f>J2173*13*VLOOKUP(C2173+1,'IBGE 2014'!$A$9:$I$120,6,0)</f>
        <v>698029.71181275405</v>
      </c>
      <c r="W2173" s="82">
        <f>IF(J2173&gt;5839.45,0.11*(J2173-5839.45)*VLOOKUP(C2173+1,'IBGE 2014'!$A$9:$I$120,6,0)*13,0)</f>
        <v>0</v>
      </c>
      <c r="X2173" s="82">
        <f t="shared" si="496"/>
        <v>698029.71181275405</v>
      </c>
      <c r="Y2173" s="120"/>
      <c r="AB2173" s="84">
        <f t="shared" si="497"/>
        <v>0</v>
      </c>
    </row>
    <row r="2174" spans="1:28" s="84" customFormat="1">
      <c r="A2174" s="82">
        <v>2158</v>
      </c>
      <c r="B2174" s="81">
        <v>1</v>
      </c>
      <c r="C2174" s="81">
        <v>64</v>
      </c>
      <c r="D2174" s="82"/>
      <c r="E2174" s="82"/>
      <c r="F2174" s="82"/>
      <c r="G2174" s="82"/>
      <c r="H2174" s="82"/>
      <c r="I2174" s="83">
        <v>3562.44</v>
      </c>
      <c r="J2174" s="83">
        <f t="shared" si="492"/>
        <v>3562.44</v>
      </c>
      <c r="K2174" s="82"/>
      <c r="L2174" s="82"/>
      <c r="M2174" s="82"/>
      <c r="N2174" s="82"/>
      <c r="O2174" s="82">
        <f>VLOOKUP(C2174,'IBGE 2014'!$A$9:$I$120,6,0)</f>
        <v>10.595687644814832</v>
      </c>
      <c r="P2174" s="82">
        <f t="shared" si="493"/>
        <v>490704.51941412396</v>
      </c>
      <c r="Q2174" s="82">
        <f t="shared" si="494"/>
        <v>0</v>
      </c>
      <c r="R2174" s="82">
        <f t="shared" si="495"/>
        <v>490704.51941412396</v>
      </c>
      <c r="S2174" s="82"/>
      <c r="T2174" s="82"/>
      <c r="U2174" s="82"/>
      <c r="V2174" s="82">
        <f>J2174*13*VLOOKUP(C2174+1,'IBGE 2014'!$A$9:$I$120,6,0)</f>
        <v>479864.06512373872</v>
      </c>
      <c r="W2174" s="82">
        <f>IF(J2174&gt;5839.45,0.11*(J2174-5839.45)*VLOOKUP(C2174+1,'IBGE 2014'!$A$9:$I$120,6,0)*13,0)</f>
        <v>0</v>
      </c>
      <c r="X2174" s="82">
        <f t="shared" si="496"/>
        <v>479864.06512373872</v>
      </c>
      <c r="Y2174" s="120"/>
      <c r="AB2174" s="84">
        <f t="shared" si="497"/>
        <v>0</v>
      </c>
    </row>
    <row r="2175" spans="1:28" s="84" customFormat="1">
      <c r="A2175" s="82">
        <v>2159</v>
      </c>
      <c r="B2175" s="81">
        <v>1</v>
      </c>
      <c r="C2175" s="81">
        <v>75</v>
      </c>
      <c r="D2175" s="82"/>
      <c r="E2175" s="82"/>
      <c r="F2175" s="82"/>
      <c r="G2175" s="82"/>
      <c r="H2175" s="82"/>
      <c r="I2175" s="83">
        <v>3342.25</v>
      </c>
      <c r="J2175" s="83">
        <f t="shared" si="492"/>
        <v>3342.25</v>
      </c>
      <c r="K2175" s="82"/>
      <c r="L2175" s="82"/>
      <c r="M2175" s="82"/>
      <c r="N2175" s="82"/>
      <c r="O2175" s="82">
        <f>VLOOKUP(C2175,'IBGE 2014'!$A$9:$I$120,6,0)</f>
        <v>7.8618365649123794</v>
      </c>
      <c r="P2175" s="82">
        <f t="shared" si="493"/>
        <v>341590.90236801922</v>
      </c>
      <c r="Q2175" s="82">
        <f t="shared" si="494"/>
        <v>0</v>
      </c>
      <c r="R2175" s="82">
        <f t="shared" si="495"/>
        <v>341590.90236801922</v>
      </c>
      <c r="S2175" s="82"/>
      <c r="T2175" s="82"/>
      <c r="U2175" s="82"/>
      <c r="V2175" s="82">
        <f>J2175*13*VLOOKUP(C2175+1,'IBGE 2014'!$A$9:$I$120,6,0)</f>
        <v>330600.23584339267</v>
      </c>
      <c r="W2175" s="82">
        <f>IF(J2175&gt;5839.45,0.11*(J2175-5839.45)*VLOOKUP(C2175+1,'IBGE 2014'!$A$9:$I$120,6,0)*13,0)</f>
        <v>0</v>
      </c>
      <c r="X2175" s="82">
        <f t="shared" si="496"/>
        <v>330600.23584339267</v>
      </c>
      <c r="Y2175" s="120"/>
      <c r="AB2175" s="84">
        <f t="shared" si="497"/>
        <v>0</v>
      </c>
    </row>
    <row r="2176" spans="1:28" s="84" customFormat="1">
      <c r="A2176" s="82">
        <v>2160</v>
      </c>
      <c r="B2176" s="81">
        <v>1</v>
      </c>
      <c r="C2176" s="81">
        <v>69</v>
      </c>
      <c r="D2176" s="82"/>
      <c r="E2176" s="82"/>
      <c r="F2176" s="82"/>
      <c r="G2176" s="82"/>
      <c r="H2176" s="82"/>
      <c r="I2176" s="83">
        <v>2709.94</v>
      </c>
      <c r="J2176" s="83">
        <f t="shared" si="492"/>
        <v>2709.94</v>
      </c>
      <c r="K2176" s="82"/>
      <c r="L2176" s="82"/>
      <c r="M2176" s="82"/>
      <c r="N2176" s="82"/>
      <c r="O2176" s="82">
        <f>VLOOKUP(C2176,'IBGE 2014'!$A$9:$I$120,6,0)</f>
        <v>9.3851093167233657</v>
      </c>
      <c r="P2176" s="82">
        <f t="shared" si="493"/>
        <v>330630.08084289712</v>
      </c>
      <c r="Q2176" s="82">
        <f t="shared" si="494"/>
        <v>0</v>
      </c>
      <c r="R2176" s="82">
        <f t="shared" si="495"/>
        <v>330630.08084289712</v>
      </c>
      <c r="S2176" s="82"/>
      <c r="T2176" s="82"/>
      <c r="U2176" s="82"/>
      <c r="V2176" s="82">
        <f>J2176*13*VLOOKUP(C2176+1,'IBGE 2014'!$A$9:$I$120,6,0)</f>
        <v>321784.28801820538</v>
      </c>
      <c r="W2176" s="82">
        <f>IF(J2176&gt;5839.45,0.11*(J2176-5839.45)*VLOOKUP(C2176+1,'IBGE 2014'!$A$9:$I$120,6,0)*13,0)</f>
        <v>0</v>
      </c>
      <c r="X2176" s="82">
        <f t="shared" si="496"/>
        <v>321784.28801820538</v>
      </c>
      <c r="Y2176" s="120"/>
      <c r="AB2176" s="84">
        <f t="shared" si="497"/>
        <v>0</v>
      </c>
    </row>
    <row r="2177" spans="1:28" s="84" customFormat="1">
      <c r="A2177" s="82">
        <v>2161</v>
      </c>
      <c r="B2177" s="81">
        <v>1</v>
      </c>
      <c r="C2177" s="81">
        <v>66</v>
      </c>
      <c r="D2177" s="82"/>
      <c r="E2177" s="82"/>
      <c r="F2177" s="82"/>
      <c r="G2177" s="82"/>
      <c r="H2177" s="82"/>
      <c r="I2177" s="83">
        <v>4337.8500000000004</v>
      </c>
      <c r="J2177" s="83">
        <f t="shared" si="492"/>
        <v>4337.8500000000004</v>
      </c>
      <c r="K2177" s="82"/>
      <c r="L2177" s="82"/>
      <c r="M2177" s="82"/>
      <c r="N2177" s="82"/>
      <c r="O2177" s="82">
        <f>VLOOKUP(C2177,'IBGE 2014'!$A$9:$I$120,6,0)</f>
        <v>10.123135778995065</v>
      </c>
      <c r="P2177" s="82">
        <f t="shared" si="493"/>
        <v>570864.3790058787</v>
      </c>
      <c r="Q2177" s="82">
        <f t="shared" si="494"/>
        <v>0</v>
      </c>
      <c r="R2177" s="82">
        <f t="shared" si="495"/>
        <v>570864.3790058787</v>
      </c>
      <c r="S2177" s="82"/>
      <c r="T2177" s="82"/>
      <c r="U2177" s="82"/>
      <c r="V2177" s="82">
        <f>J2177*13*VLOOKUP(C2177+1,'IBGE 2014'!$A$9:$I$120,6,0)</f>
        <v>557178.17649977456</v>
      </c>
      <c r="W2177" s="82">
        <f>IF(J2177&gt;5839.45,0.11*(J2177-5839.45)*VLOOKUP(C2177+1,'IBGE 2014'!$A$9:$I$120,6,0)*13,0)</f>
        <v>0</v>
      </c>
      <c r="X2177" s="82">
        <f t="shared" si="496"/>
        <v>557178.17649977456</v>
      </c>
      <c r="Y2177" s="120"/>
      <c r="AB2177" s="84">
        <f t="shared" si="497"/>
        <v>0</v>
      </c>
    </row>
    <row r="2178" spans="1:28" s="84" customFormat="1">
      <c r="A2178" s="82">
        <v>2162</v>
      </c>
      <c r="B2178" s="81">
        <v>1</v>
      </c>
      <c r="C2178" s="81">
        <v>61</v>
      </c>
      <c r="D2178" s="82"/>
      <c r="E2178" s="82"/>
      <c r="F2178" s="82"/>
      <c r="G2178" s="82"/>
      <c r="H2178" s="82"/>
      <c r="I2178" s="83">
        <v>3014.4</v>
      </c>
      <c r="J2178" s="83">
        <f t="shared" si="492"/>
        <v>3014.4</v>
      </c>
      <c r="K2178" s="82"/>
      <c r="L2178" s="82"/>
      <c r="M2178" s="82"/>
      <c r="N2178" s="82"/>
      <c r="O2178" s="82">
        <f>VLOOKUP(C2178,'IBGE 2014'!$A$9:$I$120,6,0)</f>
        <v>11.26894206432668</v>
      </c>
      <c r="P2178" s="82">
        <f t="shared" si="493"/>
        <v>441598.28646318254</v>
      </c>
      <c r="Q2178" s="82">
        <f t="shared" si="494"/>
        <v>0</v>
      </c>
      <c r="R2178" s="82">
        <f t="shared" si="495"/>
        <v>441598.28646318254</v>
      </c>
      <c r="S2178" s="82"/>
      <c r="T2178" s="82"/>
      <c r="U2178" s="82"/>
      <c r="V2178" s="82">
        <f>J2178*13*VLOOKUP(C2178+1,'IBGE 2014'!$A$9:$I$120,6,0)</f>
        <v>433012.0749500948</v>
      </c>
      <c r="W2178" s="82">
        <f>IF(J2178&gt;5839.45,0.11*(J2178-5839.45)*VLOOKUP(C2178+1,'IBGE 2014'!$A$9:$I$120,6,0)*13,0)</f>
        <v>0</v>
      </c>
      <c r="X2178" s="82">
        <f t="shared" si="496"/>
        <v>433012.0749500948</v>
      </c>
      <c r="Y2178" s="120"/>
      <c r="AB2178" s="84">
        <f t="shared" si="497"/>
        <v>0</v>
      </c>
    </row>
    <row r="2179" spans="1:28" s="84" customFormat="1">
      <c r="A2179" s="82">
        <v>2163</v>
      </c>
      <c r="B2179" s="81">
        <v>1</v>
      </c>
      <c r="C2179" s="81">
        <v>74</v>
      </c>
      <c r="D2179" s="82"/>
      <c r="E2179" s="82"/>
      <c r="F2179" s="82"/>
      <c r="G2179" s="82"/>
      <c r="H2179" s="82"/>
      <c r="I2179" s="83">
        <v>4451.72</v>
      </c>
      <c r="J2179" s="83">
        <f t="shared" si="492"/>
        <v>4451.72</v>
      </c>
      <c r="K2179" s="82"/>
      <c r="L2179" s="82"/>
      <c r="M2179" s="82"/>
      <c r="N2179" s="82"/>
      <c r="O2179" s="82">
        <f>VLOOKUP(C2179,'IBGE 2014'!$A$9:$I$120,6,0)</f>
        <v>8.116123161024948</v>
      </c>
      <c r="P2179" s="82">
        <f t="shared" si="493"/>
        <v>469699.20137917378</v>
      </c>
      <c r="Q2179" s="82">
        <f t="shared" si="494"/>
        <v>0</v>
      </c>
      <c r="R2179" s="82">
        <f t="shared" si="495"/>
        <v>469699.20137917378</v>
      </c>
      <c r="S2179" s="82"/>
      <c r="T2179" s="82"/>
      <c r="U2179" s="82"/>
      <c r="V2179" s="82">
        <f>J2179*13*VLOOKUP(C2179+1,'IBGE 2014'!$A$9:$I$120,6,0)</f>
        <v>454983.0359457726</v>
      </c>
      <c r="W2179" s="82">
        <f>IF(J2179&gt;5839.45,0.11*(J2179-5839.45)*VLOOKUP(C2179+1,'IBGE 2014'!$A$9:$I$120,6,0)*13,0)</f>
        <v>0</v>
      </c>
      <c r="X2179" s="82">
        <f t="shared" si="496"/>
        <v>454983.0359457726</v>
      </c>
      <c r="Y2179" s="120"/>
      <c r="AB2179" s="84">
        <f t="shared" si="497"/>
        <v>0</v>
      </c>
    </row>
    <row r="2180" spans="1:28" s="84" customFormat="1">
      <c r="A2180" s="82">
        <v>2164</v>
      </c>
      <c r="B2180" s="81">
        <v>1</v>
      </c>
      <c r="C2180" s="81">
        <v>75</v>
      </c>
      <c r="D2180" s="82"/>
      <c r="E2180" s="82"/>
      <c r="F2180" s="82"/>
      <c r="G2180" s="82"/>
      <c r="H2180" s="82"/>
      <c r="I2180" s="83">
        <v>2709.94</v>
      </c>
      <c r="J2180" s="83">
        <f t="shared" si="492"/>
        <v>2709.94</v>
      </c>
      <c r="K2180" s="82"/>
      <c r="L2180" s="82"/>
      <c r="M2180" s="82"/>
      <c r="N2180" s="82"/>
      <c r="O2180" s="82">
        <f>VLOOKUP(C2180,'IBGE 2014'!$A$9:$I$120,6,0)</f>
        <v>7.8618365649123794</v>
      </c>
      <c r="P2180" s="82">
        <f t="shared" si="493"/>
        <v>276966.36994934251</v>
      </c>
      <c r="Q2180" s="82">
        <f t="shared" si="494"/>
        <v>0</v>
      </c>
      <c r="R2180" s="82">
        <f t="shared" si="495"/>
        <v>276966.36994934251</v>
      </c>
      <c r="S2180" s="82"/>
      <c r="T2180" s="82"/>
      <c r="U2180" s="82"/>
      <c r="V2180" s="82">
        <f>J2180*13*VLOOKUP(C2180+1,'IBGE 2014'!$A$9:$I$120,6,0)</f>
        <v>268054.99382794334</v>
      </c>
      <c r="W2180" s="82">
        <f>IF(J2180&gt;5839.45,0.11*(J2180-5839.45)*VLOOKUP(C2180+1,'IBGE 2014'!$A$9:$I$120,6,0)*13,0)</f>
        <v>0</v>
      </c>
      <c r="X2180" s="82">
        <f t="shared" si="496"/>
        <v>268054.99382794334</v>
      </c>
      <c r="Y2180" s="120"/>
      <c r="AB2180" s="84">
        <f t="shared" si="497"/>
        <v>0</v>
      </c>
    </row>
    <row r="2181" spans="1:28" s="84" customFormat="1">
      <c r="A2181" s="82">
        <v>2165</v>
      </c>
      <c r="B2181" s="81">
        <v>1</v>
      </c>
      <c r="C2181" s="81">
        <v>73</v>
      </c>
      <c r="D2181" s="82"/>
      <c r="E2181" s="82"/>
      <c r="F2181" s="82"/>
      <c r="G2181" s="82"/>
      <c r="H2181" s="82"/>
      <c r="I2181" s="83">
        <v>3014.4</v>
      </c>
      <c r="J2181" s="83">
        <f t="shared" si="492"/>
        <v>3014.4</v>
      </c>
      <c r="K2181" s="82"/>
      <c r="L2181" s="82"/>
      <c r="M2181" s="82"/>
      <c r="N2181" s="82"/>
      <c r="O2181" s="82">
        <f>VLOOKUP(C2181,'IBGE 2014'!$A$9:$I$120,6,0)</f>
        <v>8.3713399255084653</v>
      </c>
      <c r="P2181" s="82">
        <f t="shared" si="493"/>
        <v>328049.37192888535</v>
      </c>
      <c r="Q2181" s="82">
        <f t="shared" si="494"/>
        <v>0</v>
      </c>
      <c r="R2181" s="82">
        <f t="shared" si="495"/>
        <v>328049.37192888535</v>
      </c>
      <c r="S2181" s="82"/>
      <c r="T2181" s="82"/>
      <c r="U2181" s="82"/>
      <c r="V2181" s="82">
        <f>J2181*13*VLOOKUP(C2181+1,'IBGE 2014'!$A$9:$I$120,6,0)</f>
        <v>318048.14153571689</v>
      </c>
      <c r="W2181" s="82">
        <f>IF(J2181&gt;5839.45,0.11*(J2181-5839.45)*VLOOKUP(C2181+1,'IBGE 2014'!$A$9:$I$120,6,0)*13,0)</f>
        <v>0</v>
      </c>
      <c r="X2181" s="82">
        <f t="shared" si="496"/>
        <v>318048.14153571689</v>
      </c>
      <c r="Y2181" s="120"/>
      <c r="AB2181" s="84">
        <f t="shared" si="497"/>
        <v>0</v>
      </c>
    </row>
    <row r="2182" spans="1:28" s="84" customFormat="1">
      <c r="A2182" s="82">
        <v>2166</v>
      </c>
      <c r="B2182" s="81">
        <v>1</v>
      </c>
      <c r="C2182" s="81">
        <v>67</v>
      </c>
      <c r="D2182" s="82"/>
      <c r="E2182" s="82"/>
      <c r="F2182" s="82"/>
      <c r="G2182" s="82"/>
      <c r="H2182" s="82"/>
      <c r="I2182" s="83">
        <v>11022.62</v>
      </c>
      <c r="J2182" s="83">
        <f t="shared" si="492"/>
        <v>11022.62</v>
      </c>
      <c r="K2182" s="82"/>
      <c r="L2182" s="82"/>
      <c r="M2182" s="82"/>
      <c r="N2182" s="82"/>
      <c r="O2182" s="82">
        <f>VLOOKUP(C2182,'IBGE 2014'!$A$9:$I$120,6,0)</f>
        <v>9.8804384039908921</v>
      </c>
      <c r="P2182" s="82">
        <f t="shared" si="493"/>
        <v>1415808.1334877752</v>
      </c>
      <c r="Q2182" s="82">
        <f t="shared" si="494"/>
        <v>73233.148449051281</v>
      </c>
      <c r="R2182" s="82">
        <f t="shared" si="495"/>
        <v>1342574.985038724</v>
      </c>
      <c r="S2182" s="82"/>
      <c r="T2182" s="82"/>
      <c r="U2182" s="82"/>
      <c r="V2182" s="82">
        <f>J2182*13*VLOOKUP(C2182+1,'IBGE 2014'!$A$9:$I$120,6,0)</f>
        <v>1380517.3269628454</v>
      </c>
      <c r="W2182" s="82">
        <f>IF(J2182&gt;5839.45,0.11*(J2182-5839.45)*VLOOKUP(C2182+1,'IBGE 2014'!$A$9:$I$120,6,0)*13,0)</f>
        <v>71407.719697797918</v>
      </c>
      <c r="X2182" s="82">
        <f t="shared" si="496"/>
        <v>1309109.6072650475</v>
      </c>
      <c r="Y2182" s="120"/>
      <c r="AB2182" s="84">
        <f t="shared" si="497"/>
        <v>5183.170000000001</v>
      </c>
    </row>
    <row r="2183" spans="1:28" s="84" customFormat="1">
      <c r="A2183" s="82">
        <v>2167</v>
      </c>
      <c r="B2183" s="81">
        <v>1</v>
      </c>
      <c r="C2183" s="81">
        <v>69</v>
      </c>
      <c r="D2183" s="82"/>
      <c r="E2183" s="82"/>
      <c r="F2183" s="82"/>
      <c r="G2183" s="82"/>
      <c r="H2183" s="82"/>
      <c r="I2183" s="83">
        <v>3014.4</v>
      </c>
      <c r="J2183" s="83">
        <f t="shared" si="492"/>
        <v>3014.4</v>
      </c>
      <c r="K2183" s="82"/>
      <c r="L2183" s="82"/>
      <c r="M2183" s="82"/>
      <c r="N2183" s="82"/>
      <c r="O2183" s="82">
        <f>VLOOKUP(C2183,'IBGE 2014'!$A$9:$I$120,6,0)</f>
        <v>9.3851093167233657</v>
      </c>
      <c r="P2183" s="82">
        <f t="shared" si="493"/>
        <v>367776.15581630194</v>
      </c>
      <c r="Q2183" s="82">
        <f t="shared" si="494"/>
        <v>0</v>
      </c>
      <c r="R2183" s="82">
        <f t="shared" si="495"/>
        <v>367776.15581630194</v>
      </c>
      <c r="S2183" s="82"/>
      <c r="T2183" s="82"/>
      <c r="U2183" s="82"/>
      <c r="V2183" s="82">
        <f>J2183*13*VLOOKUP(C2183+1,'IBGE 2014'!$A$9:$I$120,6,0)</f>
        <v>357936.54390948819</v>
      </c>
      <c r="W2183" s="82">
        <f>IF(J2183&gt;5839.45,0.11*(J2183-5839.45)*VLOOKUP(C2183+1,'IBGE 2014'!$A$9:$I$120,6,0)*13,0)</f>
        <v>0</v>
      </c>
      <c r="X2183" s="82">
        <f t="shared" si="496"/>
        <v>357936.54390948819</v>
      </c>
      <c r="Y2183" s="120"/>
      <c r="AB2183" s="84">
        <f t="shared" si="497"/>
        <v>0</v>
      </c>
    </row>
    <row r="2184" spans="1:28" s="84" customFormat="1">
      <c r="A2184" s="82">
        <v>2168</v>
      </c>
      <c r="B2184" s="81">
        <v>1</v>
      </c>
      <c r="C2184" s="81">
        <v>70</v>
      </c>
      <c r="D2184" s="82"/>
      <c r="E2184" s="82"/>
      <c r="F2184" s="82"/>
      <c r="G2184" s="82"/>
      <c r="H2184" s="82"/>
      <c r="I2184" s="83">
        <v>3992.78</v>
      </c>
      <c r="J2184" s="83">
        <f t="shared" si="492"/>
        <v>3992.78</v>
      </c>
      <c r="K2184" s="82"/>
      <c r="L2184" s="82"/>
      <c r="M2184" s="82"/>
      <c r="N2184" s="82"/>
      <c r="O2184" s="82">
        <f>VLOOKUP(C2184,'IBGE 2014'!$A$9:$I$120,6,0)</f>
        <v>9.1340168195096396</v>
      </c>
      <c r="P2184" s="82">
        <f t="shared" si="493"/>
        <v>474111.55579582206</v>
      </c>
      <c r="Q2184" s="82">
        <f t="shared" si="494"/>
        <v>0</v>
      </c>
      <c r="R2184" s="82">
        <f t="shared" si="495"/>
        <v>474111.55579582206</v>
      </c>
      <c r="S2184" s="82"/>
      <c r="T2184" s="82"/>
      <c r="U2184" s="82"/>
      <c r="V2184" s="82">
        <f>J2184*13*VLOOKUP(C2184+1,'IBGE 2014'!$A$9:$I$120,6,0)</f>
        <v>460984.58657370141</v>
      </c>
      <c r="W2184" s="82">
        <f>IF(J2184&gt;5839.45,0.11*(J2184-5839.45)*VLOOKUP(C2184+1,'IBGE 2014'!$A$9:$I$120,6,0)*13,0)</f>
        <v>0</v>
      </c>
      <c r="X2184" s="82">
        <f t="shared" si="496"/>
        <v>460984.58657370141</v>
      </c>
      <c r="Y2184" s="120"/>
      <c r="AB2184" s="84">
        <f t="shared" si="497"/>
        <v>0</v>
      </c>
    </row>
    <row r="2185" spans="1:28" s="84" customFormat="1">
      <c r="A2185" s="82">
        <v>2169</v>
      </c>
      <c r="B2185" s="81">
        <v>1</v>
      </c>
      <c r="C2185" s="81">
        <v>64</v>
      </c>
      <c r="D2185" s="82"/>
      <c r="E2185" s="82"/>
      <c r="F2185" s="82"/>
      <c r="G2185" s="82"/>
      <c r="H2185" s="82"/>
      <c r="I2185" s="83">
        <v>2619.6</v>
      </c>
      <c r="J2185" s="83">
        <f t="shared" si="492"/>
        <v>2619.6</v>
      </c>
      <c r="K2185" s="82"/>
      <c r="L2185" s="82"/>
      <c r="M2185" s="82"/>
      <c r="N2185" s="82"/>
      <c r="O2185" s="82">
        <f>VLOOKUP(C2185,'IBGE 2014'!$A$9:$I$120,6,0)</f>
        <v>10.595687644814832</v>
      </c>
      <c r="P2185" s="82">
        <f t="shared" si="493"/>
        <v>360834.02360664011</v>
      </c>
      <c r="Q2185" s="82">
        <f t="shared" si="494"/>
        <v>0</v>
      </c>
      <c r="R2185" s="82">
        <f t="shared" si="495"/>
        <v>360834.02360664011</v>
      </c>
      <c r="S2185" s="82"/>
      <c r="T2185" s="82"/>
      <c r="U2185" s="82"/>
      <c r="V2185" s="82">
        <f>J2185*13*VLOOKUP(C2185+1,'IBGE 2014'!$A$9:$I$120,6,0)</f>
        <v>352862.61803655518</v>
      </c>
      <c r="W2185" s="82">
        <f>IF(J2185&gt;5839.45,0.11*(J2185-5839.45)*VLOOKUP(C2185+1,'IBGE 2014'!$A$9:$I$120,6,0)*13,0)</f>
        <v>0</v>
      </c>
      <c r="X2185" s="82">
        <f t="shared" si="496"/>
        <v>352862.61803655518</v>
      </c>
      <c r="Y2185" s="120"/>
      <c r="AB2185" s="84">
        <f t="shared" si="497"/>
        <v>0</v>
      </c>
    </row>
    <row r="2186" spans="1:28" s="84" customFormat="1">
      <c r="A2186" s="82">
        <v>2170</v>
      </c>
      <c r="B2186" s="81">
        <v>1</v>
      </c>
      <c r="C2186" s="81">
        <v>58</v>
      </c>
      <c r="D2186" s="82"/>
      <c r="E2186" s="82"/>
      <c r="F2186" s="82"/>
      <c r="G2186" s="82"/>
      <c r="H2186" s="82"/>
      <c r="I2186" s="83">
        <v>3681.19</v>
      </c>
      <c r="J2186" s="83">
        <f t="shared" si="492"/>
        <v>3681.19</v>
      </c>
      <c r="K2186" s="82"/>
      <c r="L2186" s="82"/>
      <c r="M2186" s="82"/>
      <c r="N2186" s="82"/>
      <c r="O2186" s="82">
        <f>VLOOKUP(C2186,'IBGE 2014'!$A$9:$I$120,6,0)</f>
        <v>11.890960856490537</v>
      </c>
      <c r="P2186" s="82">
        <f t="shared" si="493"/>
        <v>569047.52053895721</v>
      </c>
      <c r="Q2186" s="82">
        <f t="shared" si="494"/>
        <v>0</v>
      </c>
      <c r="R2186" s="82">
        <f t="shared" si="495"/>
        <v>569047.52053895721</v>
      </c>
      <c r="S2186" s="82"/>
      <c r="T2186" s="82"/>
      <c r="U2186" s="82"/>
      <c r="V2186" s="82">
        <f>J2186*13*VLOOKUP(C2186+1,'IBGE 2014'!$A$9:$I$120,6,0)</f>
        <v>559408.68379067362</v>
      </c>
      <c r="W2186" s="82">
        <f>IF(J2186&gt;5839.45,0.11*(J2186-5839.45)*VLOOKUP(C2186+1,'IBGE 2014'!$A$9:$I$120,6,0)*13,0)</f>
        <v>0</v>
      </c>
      <c r="X2186" s="82">
        <f t="shared" si="496"/>
        <v>559408.68379067362</v>
      </c>
      <c r="Y2186" s="120"/>
      <c r="AB2186" s="84">
        <f t="shared" si="497"/>
        <v>0</v>
      </c>
    </row>
    <row r="2187" spans="1:28" s="84" customFormat="1">
      <c r="A2187" s="82">
        <v>2171</v>
      </c>
      <c r="B2187" s="81">
        <v>1</v>
      </c>
      <c r="C2187" s="81">
        <v>79</v>
      </c>
      <c r="D2187" s="82"/>
      <c r="E2187" s="82"/>
      <c r="F2187" s="82"/>
      <c r="G2187" s="82"/>
      <c r="H2187" s="82"/>
      <c r="I2187" s="83">
        <v>3432.58</v>
      </c>
      <c r="J2187" s="83">
        <f t="shared" si="492"/>
        <v>3432.58</v>
      </c>
      <c r="K2187" s="82"/>
      <c r="L2187" s="82"/>
      <c r="M2187" s="82"/>
      <c r="N2187" s="82"/>
      <c r="O2187" s="82">
        <f>VLOOKUP(C2187,'IBGE 2014'!$A$9:$I$120,6,0)</f>
        <v>6.8639435717624906</v>
      </c>
      <c r="P2187" s="82">
        <f t="shared" si="493"/>
        <v>306293.46053228638</v>
      </c>
      <c r="Q2187" s="82">
        <f t="shared" si="494"/>
        <v>0</v>
      </c>
      <c r="R2187" s="82">
        <f t="shared" si="495"/>
        <v>306293.46053228638</v>
      </c>
      <c r="S2187" s="82"/>
      <c r="T2187" s="82"/>
      <c r="U2187" s="82"/>
      <c r="V2187" s="82">
        <f>J2187*13*VLOOKUP(C2187+1,'IBGE 2014'!$A$9:$I$120,6,0)</f>
        <v>295573.81914326042</v>
      </c>
      <c r="W2187" s="82">
        <f>IF(J2187&gt;5839.45,0.11*(J2187-5839.45)*VLOOKUP(C2187+1,'IBGE 2014'!$A$9:$I$120,6,0)*13,0)</f>
        <v>0</v>
      </c>
      <c r="X2187" s="82">
        <f t="shared" si="496"/>
        <v>295573.81914326042</v>
      </c>
      <c r="Y2187" s="120"/>
      <c r="AB2187" s="84">
        <f t="shared" si="497"/>
        <v>0</v>
      </c>
    </row>
    <row r="2188" spans="1:28" s="84" customFormat="1">
      <c r="A2188" s="82">
        <v>2172</v>
      </c>
      <c r="B2188" s="81">
        <v>2</v>
      </c>
      <c r="C2188" s="81">
        <v>66</v>
      </c>
      <c r="D2188" s="82"/>
      <c r="E2188" s="82"/>
      <c r="F2188" s="82"/>
      <c r="G2188" s="82"/>
      <c r="H2188" s="82"/>
      <c r="I2188" s="83">
        <v>5619.82</v>
      </c>
      <c r="J2188" s="83">
        <f t="shared" si="492"/>
        <v>5619.82</v>
      </c>
      <c r="K2188" s="82"/>
      <c r="L2188" s="82"/>
      <c r="M2188" s="82"/>
      <c r="N2188" s="82"/>
      <c r="O2188" s="82">
        <f>VLOOKUP(C2188,'IBGE 2014'!$A$9:$I$120,6,0)</f>
        <v>10.123135778995065</v>
      </c>
      <c r="P2188" s="82">
        <f t="shared" si="493"/>
        <v>739572.61187565664</v>
      </c>
      <c r="Q2188" s="82">
        <f t="shared" si="494"/>
        <v>0</v>
      </c>
      <c r="R2188" s="82">
        <f t="shared" si="495"/>
        <v>739572.61187565664</v>
      </c>
      <c r="S2188" s="82"/>
      <c r="T2188" s="82"/>
      <c r="U2188" s="82"/>
      <c r="V2188" s="82">
        <f>J2188*13*VLOOKUP(C2188+1,'IBGE 2014'!$A$9:$I$120,6,0)</f>
        <v>721841.70956970926</v>
      </c>
      <c r="W2188" s="82">
        <f>IF(J2188&gt;5839.45,0.11*(J2188-5839.45)*VLOOKUP(C2188+1,'IBGE 2014'!$A$9:$I$120,6,0)*13,0)</f>
        <v>0</v>
      </c>
      <c r="X2188" s="82">
        <f t="shared" si="496"/>
        <v>721841.70956970926</v>
      </c>
      <c r="Y2188" s="120"/>
      <c r="AB2188" s="84">
        <f t="shared" si="497"/>
        <v>0</v>
      </c>
    </row>
    <row r="2189" spans="1:28" s="84" customFormat="1">
      <c r="A2189" s="82">
        <v>2173</v>
      </c>
      <c r="B2189" s="81">
        <v>1</v>
      </c>
      <c r="C2189" s="81">
        <v>57</v>
      </c>
      <c r="D2189" s="82"/>
      <c r="E2189" s="82"/>
      <c r="F2189" s="82"/>
      <c r="G2189" s="82"/>
      <c r="H2189" s="82"/>
      <c r="I2189" s="83">
        <v>3681.19</v>
      </c>
      <c r="J2189" s="83">
        <f t="shared" si="492"/>
        <v>3681.19</v>
      </c>
      <c r="K2189" s="82"/>
      <c r="L2189" s="82"/>
      <c r="M2189" s="82"/>
      <c r="N2189" s="82"/>
      <c r="O2189" s="82">
        <f>VLOOKUP(C2189,'IBGE 2014'!$A$9:$I$120,6,0)</f>
        <v>12.086645895133593</v>
      </c>
      <c r="P2189" s="82">
        <f t="shared" si="493"/>
        <v>578412.12003518885</v>
      </c>
      <c r="Q2189" s="82">
        <f t="shared" si="494"/>
        <v>0</v>
      </c>
      <c r="R2189" s="82">
        <f t="shared" si="495"/>
        <v>578412.12003518885</v>
      </c>
      <c r="S2189" s="82"/>
      <c r="T2189" s="82"/>
      <c r="U2189" s="82"/>
      <c r="V2189" s="82">
        <f>J2189*13*VLOOKUP(C2189+1,'IBGE 2014'!$A$9:$I$120,6,0)</f>
        <v>569047.52053895721</v>
      </c>
      <c r="W2189" s="82">
        <f>IF(J2189&gt;5839.45,0.11*(J2189-5839.45)*VLOOKUP(C2189+1,'IBGE 2014'!$A$9:$I$120,6,0)*13,0)</f>
        <v>0</v>
      </c>
      <c r="X2189" s="82">
        <f t="shared" si="496"/>
        <v>569047.52053895721</v>
      </c>
      <c r="Y2189" s="120"/>
      <c r="AB2189" s="84">
        <f t="shared" si="497"/>
        <v>0</v>
      </c>
    </row>
    <row r="2190" spans="1:28" s="84" customFormat="1">
      <c r="A2190" s="82">
        <v>2174</v>
      </c>
      <c r="B2190" s="81">
        <v>1</v>
      </c>
      <c r="C2190" s="81">
        <v>55</v>
      </c>
      <c r="D2190" s="82"/>
      <c r="E2190" s="82"/>
      <c r="F2190" s="82"/>
      <c r="G2190" s="82"/>
      <c r="H2190" s="82"/>
      <c r="I2190" s="83">
        <v>4417.42</v>
      </c>
      <c r="J2190" s="83">
        <f t="shared" si="492"/>
        <v>4417.42</v>
      </c>
      <c r="K2190" s="82"/>
      <c r="L2190" s="82"/>
      <c r="M2190" s="82"/>
      <c r="N2190" s="82"/>
      <c r="O2190" s="82">
        <f>VLOOKUP(C2190,'IBGE 2014'!$A$9:$I$120,6,0)</f>
        <v>12.461864196915771</v>
      </c>
      <c r="P2190" s="82">
        <f t="shared" si="493"/>
        <v>715640.74582961563</v>
      </c>
      <c r="Q2190" s="82">
        <f t="shared" si="494"/>
        <v>0</v>
      </c>
      <c r="R2190" s="82">
        <f t="shared" si="495"/>
        <v>715640.74582961563</v>
      </c>
      <c r="S2190" s="82"/>
      <c r="T2190" s="82"/>
      <c r="U2190" s="82"/>
      <c r="V2190" s="82">
        <f>J2190*13*VLOOKUP(C2190+1,'IBGE 2014'!$A$9:$I$120,6,0)</f>
        <v>705017.52437653975</v>
      </c>
      <c r="W2190" s="82">
        <f>IF(J2190&gt;5839.45,0.11*(J2190-5839.45)*VLOOKUP(C2190+1,'IBGE 2014'!$A$9:$I$120,6,0)*13,0)</f>
        <v>0</v>
      </c>
      <c r="X2190" s="82">
        <f t="shared" si="496"/>
        <v>705017.52437653975</v>
      </c>
      <c r="Y2190" s="120"/>
      <c r="AB2190" s="84">
        <f t="shared" si="497"/>
        <v>0</v>
      </c>
    </row>
    <row r="2191" spans="1:28" s="84" customFormat="1">
      <c r="A2191" s="82">
        <v>2175</v>
      </c>
      <c r="B2191" s="81">
        <v>1</v>
      </c>
      <c r="C2191" s="81">
        <v>55</v>
      </c>
      <c r="D2191" s="82"/>
      <c r="E2191" s="82"/>
      <c r="F2191" s="82"/>
      <c r="G2191" s="82"/>
      <c r="H2191" s="82"/>
      <c r="I2191" s="83">
        <v>5889.91</v>
      </c>
      <c r="J2191" s="83">
        <f t="shared" si="492"/>
        <v>5889.91</v>
      </c>
      <c r="K2191" s="82"/>
      <c r="L2191" s="82"/>
      <c r="M2191" s="82"/>
      <c r="N2191" s="82"/>
      <c r="O2191" s="82">
        <f>VLOOKUP(C2191,'IBGE 2014'!$A$9:$I$120,6,0)</f>
        <v>12.461864196915771</v>
      </c>
      <c r="P2191" s="82">
        <f t="shared" si="493"/>
        <v>954190.36117673025</v>
      </c>
      <c r="Q2191" s="82">
        <f t="shared" si="494"/>
        <v>899.22070434820955</v>
      </c>
      <c r="R2191" s="82">
        <f t="shared" si="495"/>
        <v>953291.14047238207</v>
      </c>
      <c r="S2191" s="82"/>
      <c r="T2191" s="82"/>
      <c r="U2191" s="82"/>
      <c r="V2191" s="82">
        <f>J2191*13*VLOOKUP(C2191+1,'IBGE 2014'!$A$9:$I$120,6,0)</f>
        <v>940026.02582517068</v>
      </c>
      <c r="W2191" s="82">
        <f>IF(J2191&gt;5839.45,0.11*(J2191-5839.45)*VLOOKUP(C2191+1,'IBGE 2014'!$A$9:$I$120,6,0)*13,0)</f>
        <v>885.87235780261415</v>
      </c>
      <c r="X2191" s="82">
        <f t="shared" si="496"/>
        <v>939140.1534673681</v>
      </c>
      <c r="Y2191" s="120"/>
      <c r="AB2191" s="84">
        <f t="shared" si="497"/>
        <v>50.460000000000036</v>
      </c>
    </row>
    <row r="2192" spans="1:28" s="84" customFormat="1">
      <c r="A2192" s="82">
        <v>2176</v>
      </c>
      <c r="B2192" s="81">
        <v>1</v>
      </c>
      <c r="C2192" s="81">
        <v>56</v>
      </c>
      <c r="D2192" s="82"/>
      <c r="E2192" s="82"/>
      <c r="F2192" s="82"/>
      <c r="G2192" s="82"/>
      <c r="H2192" s="82"/>
      <c r="I2192" s="83">
        <v>6824.9</v>
      </c>
      <c r="J2192" s="83">
        <f t="shared" si="492"/>
        <v>6824.9</v>
      </c>
      <c r="K2192" s="82"/>
      <c r="L2192" s="82"/>
      <c r="M2192" s="82"/>
      <c r="N2192" s="82"/>
      <c r="O2192" s="82">
        <f>VLOOKUP(C2192,'IBGE 2014'!$A$9:$I$120,6,0)</f>
        <v>12.276875927517381</v>
      </c>
      <c r="P2192" s="82">
        <f t="shared" si="493"/>
        <v>1089249.8567302737</v>
      </c>
      <c r="Q2192" s="82">
        <f t="shared" si="494"/>
        <v>17300.493757363958</v>
      </c>
      <c r="R2192" s="82">
        <f t="shared" si="495"/>
        <v>1071949.3629729098</v>
      </c>
      <c r="S2192" s="82"/>
      <c r="T2192" s="82"/>
      <c r="U2192" s="82"/>
      <c r="V2192" s="82">
        <f>J2192*13*VLOOKUP(C2192+1,'IBGE 2014'!$A$9:$I$120,6,0)</f>
        <v>1072371.9444060642</v>
      </c>
      <c r="W2192" s="82">
        <f>IF(J2192&gt;5839.45,0.11*(J2192-5839.45)*VLOOKUP(C2192+1,'IBGE 2014'!$A$9:$I$120,6,0)*13,0)</f>
        <v>17032.422832223936</v>
      </c>
      <c r="X2192" s="82">
        <f t="shared" si="496"/>
        <v>1055339.5215738402</v>
      </c>
      <c r="Y2192" s="120"/>
      <c r="AB2192" s="84">
        <f t="shared" si="497"/>
        <v>985.44999999999982</v>
      </c>
    </row>
    <row r="2193" spans="1:28" s="84" customFormat="1">
      <c r="A2193" s="82">
        <v>2177</v>
      </c>
      <c r="B2193" s="81">
        <v>1</v>
      </c>
      <c r="C2193" s="81">
        <v>58</v>
      </c>
      <c r="D2193" s="82"/>
      <c r="E2193" s="82"/>
      <c r="F2193" s="82"/>
      <c r="G2193" s="82"/>
      <c r="H2193" s="82"/>
      <c r="I2193" s="83">
        <v>4887.32</v>
      </c>
      <c r="J2193" s="83">
        <f t="shared" si="492"/>
        <v>4887.32</v>
      </c>
      <c r="K2193" s="82"/>
      <c r="L2193" s="82"/>
      <c r="M2193" s="82"/>
      <c r="N2193" s="82"/>
      <c r="O2193" s="82">
        <f>VLOOKUP(C2193,'IBGE 2014'!$A$9:$I$120,6,0)</f>
        <v>11.890960856490537</v>
      </c>
      <c r="P2193" s="82">
        <f t="shared" si="493"/>
        <v>755494.10057086323</v>
      </c>
      <c r="Q2193" s="82">
        <f t="shared" si="494"/>
        <v>0</v>
      </c>
      <c r="R2193" s="82">
        <f t="shared" si="495"/>
        <v>755494.10057086323</v>
      </c>
      <c r="S2193" s="82"/>
      <c r="T2193" s="82"/>
      <c r="U2193" s="82"/>
      <c r="V2193" s="82">
        <f>J2193*13*VLOOKUP(C2193+1,'IBGE 2014'!$A$9:$I$120,6,0)</f>
        <v>742697.13013015757</v>
      </c>
      <c r="W2193" s="82">
        <f>IF(J2193&gt;5839.45,0.11*(J2193-5839.45)*VLOOKUP(C2193+1,'IBGE 2014'!$A$9:$I$120,6,0)*13,0)</f>
        <v>0</v>
      </c>
      <c r="X2193" s="82">
        <f t="shared" si="496"/>
        <v>742697.13013015757</v>
      </c>
      <c r="Y2193" s="120"/>
      <c r="AB2193" s="84">
        <f t="shared" si="497"/>
        <v>0</v>
      </c>
    </row>
    <row r="2194" spans="1:28" s="84" customFormat="1">
      <c r="A2194" s="82">
        <v>2178</v>
      </c>
      <c r="B2194" s="81">
        <v>1</v>
      </c>
      <c r="C2194" s="81">
        <v>67</v>
      </c>
      <c r="D2194" s="82"/>
      <c r="E2194" s="82"/>
      <c r="F2194" s="82"/>
      <c r="G2194" s="82"/>
      <c r="H2194" s="82"/>
      <c r="I2194" s="83">
        <v>3114.88</v>
      </c>
      <c r="J2194" s="83">
        <f t="shared" si="492"/>
        <v>3114.88</v>
      </c>
      <c r="K2194" s="82"/>
      <c r="L2194" s="82"/>
      <c r="M2194" s="82"/>
      <c r="N2194" s="82"/>
      <c r="O2194" s="82">
        <f>VLOOKUP(C2194,'IBGE 2014'!$A$9:$I$120,6,0)</f>
        <v>9.8804384039908921</v>
      </c>
      <c r="P2194" s="82">
        <f t="shared" si="493"/>
        <v>400092.93968570099</v>
      </c>
      <c r="Q2194" s="82">
        <f t="shared" si="494"/>
        <v>0</v>
      </c>
      <c r="R2194" s="82">
        <f t="shared" si="495"/>
        <v>400092.93968570099</v>
      </c>
      <c r="S2194" s="82"/>
      <c r="T2194" s="82"/>
      <c r="U2194" s="82"/>
      <c r="V2194" s="82">
        <f>J2194*13*VLOOKUP(C2194+1,'IBGE 2014'!$A$9:$I$120,6,0)</f>
        <v>390120.11766803428</v>
      </c>
      <c r="W2194" s="82">
        <f>IF(J2194&gt;5839.45,0.11*(J2194-5839.45)*VLOOKUP(C2194+1,'IBGE 2014'!$A$9:$I$120,6,0)*13,0)</f>
        <v>0</v>
      </c>
      <c r="X2194" s="82">
        <f t="shared" si="496"/>
        <v>390120.11766803428</v>
      </c>
      <c r="Y2194" s="120"/>
      <c r="AB2194" s="84">
        <f t="shared" si="497"/>
        <v>0</v>
      </c>
    </row>
    <row r="2195" spans="1:28" s="84" customFormat="1">
      <c r="A2195" s="82">
        <v>2179</v>
      </c>
      <c r="B2195" s="81">
        <v>1</v>
      </c>
      <c r="C2195" s="81">
        <v>53</v>
      </c>
      <c r="D2195" s="82"/>
      <c r="E2195" s="82"/>
      <c r="F2195" s="82"/>
      <c r="G2195" s="82"/>
      <c r="H2195" s="82"/>
      <c r="I2195" s="83">
        <v>3737.86</v>
      </c>
      <c r="J2195" s="83">
        <f t="shared" si="492"/>
        <v>3737.86</v>
      </c>
      <c r="K2195" s="82"/>
      <c r="L2195" s="82"/>
      <c r="M2195" s="82"/>
      <c r="N2195" s="82"/>
      <c r="O2195" s="82">
        <f>VLOOKUP(C2195,'IBGE 2014'!$A$9:$I$120,6,0)</f>
        <v>12.816192854953975</v>
      </c>
      <c r="P2195" s="82">
        <f t="shared" si="493"/>
        <v>622766.75012263749</v>
      </c>
      <c r="Q2195" s="82">
        <f t="shared" si="494"/>
        <v>0</v>
      </c>
      <c r="R2195" s="82">
        <f t="shared" si="495"/>
        <v>622766.75012263749</v>
      </c>
      <c r="S2195" s="82"/>
      <c r="T2195" s="82"/>
      <c r="U2195" s="82"/>
      <c r="V2195" s="82">
        <f>J2195*13*VLOOKUP(C2195+1,'IBGE 2014'!$A$9:$I$120,6,0)</f>
        <v>614284.96548632579</v>
      </c>
      <c r="W2195" s="82">
        <f>IF(J2195&gt;5839.45,0.11*(J2195-5839.45)*VLOOKUP(C2195+1,'IBGE 2014'!$A$9:$I$120,6,0)*13,0)</f>
        <v>0</v>
      </c>
      <c r="X2195" s="82">
        <f t="shared" si="496"/>
        <v>614284.96548632579</v>
      </c>
      <c r="Y2195" s="120"/>
      <c r="AB2195" s="84">
        <f t="shared" si="497"/>
        <v>0</v>
      </c>
    </row>
    <row r="2196" spans="1:28" s="84" customFormat="1">
      <c r="A2196" s="82">
        <v>2180</v>
      </c>
      <c r="B2196" s="81">
        <v>1</v>
      </c>
      <c r="C2196" s="81">
        <v>74</v>
      </c>
      <c r="D2196" s="82"/>
      <c r="E2196" s="82"/>
      <c r="F2196" s="82"/>
      <c r="G2196" s="82"/>
      <c r="H2196" s="82"/>
      <c r="I2196" s="83">
        <v>1115.4100000000001</v>
      </c>
      <c r="J2196" s="83">
        <f t="shared" si="492"/>
        <v>1115.4100000000001</v>
      </c>
      <c r="K2196" s="82"/>
      <c r="L2196" s="82"/>
      <c r="M2196" s="82"/>
      <c r="N2196" s="82"/>
      <c r="O2196" s="82">
        <f>VLOOKUP(C2196,'IBGE 2014'!$A$9:$I$120,6,0)</f>
        <v>8.116123161024948</v>
      </c>
      <c r="P2196" s="82">
        <f t="shared" si="493"/>
        <v>117686.4641555049</v>
      </c>
      <c r="Q2196" s="82">
        <f t="shared" si="494"/>
        <v>0</v>
      </c>
      <c r="R2196" s="82">
        <f t="shared" si="495"/>
        <v>117686.4641555049</v>
      </c>
      <c r="S2196" s="82"/>
      <c r="T2196" s="82"/>
      <c r="U2196" s="82"/>
      <c r="V2196" s="82">
        <f>J2196*13*VLOOKUP(C2196+1,'IBGE 2014'!$A$9:$I$120,6,0)</f>
        <v>113999.22459729594</v>
      </c>
      <c r="W2196" s="82">
        <f>IF(J2196&gt;5839.45,0.11*(J2196-5839.45)*VLOOKUP(C2196+1,'IBGE 2014'!$A$9:$I$120,6,0)*13,0)</f>
        <v>0</v>
      </c>
      <c r="X2196" s="82">
        <f t="shared" si="496"/>
        <v>113999.22459729594</v>
      </c>
      <c r="Y2196" s="120"/>
      <c r="AB2196" s="84">
        <f t="shared" si="497"/>
        <v>0</v>
      </c>
    </row>
    <row r="2197" spans="1:28" s="84" customFormat="1">
      <c r="A2197" s="82">
        <v>2181</v>
      </c>
      <c r="B2197" s="81">
        <v>1</v>
      </c>
      <c r="C2197" s="81">
        <v>53</v>
      </c>
      <c r="D2197" s="82"/>
      <c r="E2197" s="82"/>
      <c r="F2197" s="82"/>
      <c r="G2197" s="82"/>
      <c r="H2197" s="82"/>
      <c r="I2197" s="83">
        <v>4274.93</v>
      </c>
      <c r="J2197" s="83">
        <f t="shared" si="492"/>
        <v>4274.93</v>
      </c>
      <c r="K2197" s="82"/>
      <c r="L2197" s="82"/>
      <c r="M2197" s="82"/>
      <c r="N2197" s="82"/>
      <c r="O2197" s="82">
        <f>VLOOKUP(C2197,'IBGE 2014'!$A$9:$I$120,6,0)</f>
        <v>12.816192854953975</v>
      </c>
      <c r="P2197" s="82">
        <f t="shared" si="493"/>
        <v>712248.25517856923</v>
      </c>
      <c r="Q2197" s="82">
        <f t="shared" si="494"/>
        <v>0</v>
      </c>
      <c r="R2197" s="82">
        <f t="shared" si="495"/>
        <v>712248.25517856923</v>
      </c>
      <c r="S2197" s="82"/>
      <c r="T2197" s="82"/>
      <c r="U2197" s="82"/>
      <c r="V2197" s="82">
        <f>J2197*13*VLOOKUP(C2197+1,'IBGE 2014'!$A$9:$I$120,6,0)</f>
        <v>702547.77533306717</v>
      </c>
      <c r="W2197" s="82">
        <f>IF(J2197&gt;5839.45,0.11*(J2197-5839.45)*VLOOKUP(C2197+1,'IBGE 2014'!$A$9:$I$120,6,0)*13,0)</f>
        <v>0</v>
      </c>
      <c r="X2197" s="82">
        <f t="shared" si="496"/>
        <v>702547.77533306717</v>
      </c>
      <c r="Y2197" s="120"/>
      <c r="AB2197" s="84">
        <f t="shared" si="497"/>
        <v>0</v>
      </c>
    </row>
    <row r="2198" spans="1:28" s="84" customFormat="1">
      <c r="A2198" s="82">
        <v>2182</v>
      </c>
      <c r="B2198" s="81">
        <v>1</v>
      </c>
      <c r="C2198" s="81">
        <v>60</v>
      </c>
      <c r="D2198" s="82"/>
      <c r="E2198" s="82"/>
      <c r="F2198" s="82"/>
      <c r="G2198" s="82"/>
      <c r="H2198" s="82"/>
      <c r="I2198" s="83">
        <v>3163.92</v>
      </c>
      <c r="J2198" s="83">
        <f t="shared" si="492"/>
        <v>3163.92</v>
      </c>
      <c r="K2198" s="82"/>
      <c r="L2198" s="82"/>
      <c r="M2198" s="82"/>
      <c r="N2198" s="82"/>
      <c r="O2198" s="82">
        <f>VLOOKUP(C2198,'IBGE 2014'!$A$9:$I$120,6,0)</f>
        <v>11.482229001501651</v>
      </c>
      <c r="P2198" s="82">
        <f t="shared" si="493"/>
        <v>472275.10177160433</v>
      </c>
      <c r="Q2198" s="82">
        <f t="shared" si="494"/>
        <v>0</v>
      </c>
      <c r="R2198" s="82">
        <f t="shared" si="495"/>
        <v>472275.10177160433</v>
      </c>
      <c r="S2198" s="82"/>
      <c r="T2198" s="82"/>
      <c r="U2198" s="82"/>
      <c r="V2198" s="82">
        <f>J2198*13*VLOOKUP(C2198+1,'IBGE 2014'!$A$9:$I$120,6,0)</f>
        <v>463502.40529013809</v>
      </c>
      <c r="W2198" s="82">
        <f>IF(J2198&gt;5839.45,0.11*(J2198-5839.45)*VLOOKUP(C2198+1,'IBGE 2014'!$A$9:$I$120,6,0)*13,0)</f>
        <v>0</v>
      </c>
      <c r="X2198" s="82">
        <f t="shared" si="496"/>
        <v>463502.40529013809</v>
      </c>
      <c r="Y2198" s="120"/>
      <c r="AB2198" s="84">
        <f t="shared" si="497"/>
        <v>0</v>
      </c>
    </row>
    <row r="2199" spans="1:28" s="84" customFormat="1">
      <c r="A2199" s="82">
        <v>2183</v>
      </c>
      <c r="B2199" s="81">
        <v>1</v>
      </c>
      <c r="C2199" s="81">
        <v>63</v>
      </c>
      <c r="D2199" s="82"/>
      <c r="E2199" s="82"/>
      <c r="F2199" s="82"/>
      <c r="G2199" s="82"/>
      <c r="H2199" s="82"/>
      <c r="I2199" s="83">
        <v>4335.8999999999996</v>
      </c>
      <c r="J2199" s="83">
        <f t="shared" si="492"/>
        <v>4335.8999999999996</v>
      </c>
      <c r="K2199" s="82"/>
      <c r="L2199" s="82"/>
      <c r="M2199" s="82"/>
      <c r="N2199" s="82"/>
      <c r="O2199" s="82">
        <f>VLOOKUP(C2199,'IBGE 2014'!$A$9:$I$120,6,0)</f>
        <v>10.825249101319233</v>
      </c>
      <c r="P2199" s="82">
        <f t="shared" si="493"/>
        <v>610183.56851933082</v>
      </c>
      <c r="Q2199" s="82">
        <f t="shared" si="494"/>
        <v>0</v>
      </c>
      <c r="R2199" s="82">
        <f t="shared" si="495"/>
        <v>610183.56851933082</v>
      </c>
      <c r="S2199" s="82"/>
      <c r="T2199" s="82"/>
      <c r="U2199" s="82"/>
      <c r="V2199" s="82">
        <f>J2199*13*VLOOKUP(C2199+1,'IBGE 2014'!$A$9:$I$120,6,0)</f>
        <v>597243.9467689842</v>
      </c>
      <c r="W2199" s="82">
        <f>IF(J2199&gt;5839.45,0.11*(J2199-5839.45)*VLOOKUP(C2199+1,'IBGE 2014'!$A$9:$I$120,6,0)*13,0)</f>
        <v>0</v>
      </c>
      <c r="X2199" s="82">
        <f t="shared" si="496"/>
        <v>597243.9467689842</v>
      </c>
      <c r="Y2199" s="120"/>
      <c r="AB2199" s="84">
        <f t="shared" si="497"/>
        <v>0</v>
      </c>
    </row>
    <row r="2200" spans="1:28" s="84" customFormat="1">
      <c r="A2200" s="82">
        <v>2184</v>
      </c>
      <c r="B2200" s="81">
        <v>1</v>
      </c>
      <c r="C2200" s="81">
        <v>68</v>
      </c>
      <c r="D2200" s="82"/>
      <c r="E2200" s="82"/>
      <c r="F2200" s="82"/>
      <c r="G2200" s="82"/>
      <c r="H2200" s="82"/>
      <c r="I2200" s="83">
        <v>2455.6</v>
      </c>
      <c r="J2200" s="83">
        <f t="shared" si="492"/>
        <v>2455.6</v>
      </c>
      <c r="K2200" s="82"/>
      <c r="L2200" s="82"/>
      <c r="M2200" s="82"/>
      <c r="N2200" s="82"/>
      <c r="O2200" s="82">
        <f>VLOOKUP(C2200,'IBGE 2014'!$A$9:$I$120,6,0)</f>
        <v>9.6341559933666847</v>
      </c>
      <c r="P2200" s="82">
        <f t="shared" si="493"/>
        <v>307549.23494504602</v>
      </c>
      <c r="Q2200" s="82">
        <f t="shared" si="494"/>
        <v>0</v>
      </c>
      <c r="R2200" s="82">
        <f t="shared" si="495"/>
        <v>307549.23494504602</v>
      </c>
      <c r="S2200" s="82"/>
      <c r="T2200" s="82"/>
      <c r="U2200" s="82"/>
      <c r="V2200" s="82">
        <f>J2200*13*VLOOKUP(C2200+1,'IBGE 2014'!$A$9:$I$120,6,0)</f>
        <v>299598.96769589663</v>
      </c>
      <c r="W2200" s="82">
        <f>IF(J2200&gt;5839.45,0.11*(J2200-5839.45)*VLOOKUP(C2200+1,'IBGE 2014'!$A$9:$I$120,6,0)*13,0)</f>
        <v>0</v>
      </c>
      <c r="X2200" s="82">
        <f t="shared" si="496"/>
        <v>299598.96769589663</v>
      </c>
      <c r="Y2200" s="120"/>
      <c r="AB2200" s="84">
        <f t="shared" si="497"/>
        <v>0</v>
      </c>
    </row>
    <row r="2201" spans="1:28" s="84" customFormat="1">
      <c r="A2201" s="82">
        <v>2185</v>
      </c>
      <c r="B2201" s="81">
        <v>1</v>
      </c>
      <c r="C2201" s="81">
        <v>75</v>
      </c>
      <c r="D2201" s="82"/>
      <c r="E2201" s="82"/>
      <c r="F2201" s="82"/>
      <c r="G2201" s="82"/>
      <c r="H2201" s="82"/>
      <c r="I2201" s="83">
        <v>3765.45</v>
      </c>
      <c r="J2201" s="83">
        <f t="shared" si="492"/>
        <v>3765.45</v>
      </c>
      <c r="K2201" s="82"/>
      <c r="L2201" s="82"/>
      <c r="M2201" s="82"/>
      <c r="N2201" s="82"/>
      <c r="O2201" s="82">
        <f>VLOOKUP(C2201,'IBGE 2014'!$A$9:$I$120,6,0)</f>
        <v>7.8618365649123794</v>
      </c>
      <c r="P2201" s="82">
        <f t="shared" si="493"/>
        <v>384843.58241354115</v>
      </c>
      <c r="Q2201" s="82">
        <f t="shared" si="494"/>
        <v>0</v>
      </c>
      <c r="R2201" s="82">
        <f t="shared" si="495"/>
        <v>384843.58241354115</v>
      </c>
      <c r="S2201" s="82"/>
      <c r="T2201" s="82"/>
      <c r="U2201" s="82"/>
      <c r="V2201" s="82">
        <f>J2201*13*VLOOKUP(C2201+1,'IBGE 2014'!$A$9:$I$120,6,0)</f>
        <v>372461.2635369894</v>
      </c>
      <c r="W2201" s="82">
        <f>IF(J2201&gt;5839.45,0.11*(J2201-5839.45)*VLOOKUP(C2201+1,'IBGE 2014'!$A$9:$I$120,6,0)*13,0)</f>
        <v>0</v>
      </c>
      <c r="X2201" s="82">
        <f t="shared" si="496"/>
        <v>372461.2635369894</v>
      </c>
      <c r="Y2201" s="120"/>
      <c r="AB2201" s="84">
        <f t="shared" si="497"/>
        <v>0</v>
      </c>
    </row>
    <row r="2202" spans="1:28" s="84" customFormat="1">
      <c r="A2202" s="82">
        <v>2186</v>
      </c>
      <c r="B2202" s="81">
        <v>1</v>
      </c>
      <c r="C2202" s="81">
        <v>67</v>
      </c>
      <c r="D2202" s="82"/>
      <c r="E2202" s="82"/>
      <c r="F2202" s="82"/>
      <c r="G2202" s="82"/>
      <c r="H2202" s="82"/>
      <c r="I2202" s="83">
        <v>9666.42</v>
      </c>
      <c r="J2202" s="83">
        <f t="shared" si="492"/>
        <v>9666.42</v>
      </c>
      <c r="K2202" s="82"/>
      <c r="L2202" s="82"/>
      <c r="M2202" s="82"/>
      <c r="N2202" s="82"/>
      <c r="O2202" s="82">
        <f>VLOOKUP(C2202,'IBGE 2014'!$A$9:$I$120,6,0)</f>
        <v>9.8804384039908921</v>
      </c>
      <c r="P2202" s="82">
        <f t="shared" si="493"/>
        <v>1241610.0761623734</v>
      </c>
      <c r="Q2202" s="82">
        <f t="shared" si="494"/>
        <v>54071.362143257073</v>
      </c>
      <c r="R2202" s="82">
        <f t="shared" si="495"/>
        <v>1187538.7140191162</v>
      </c>
      <c r="S2202" s="82"/>
      <c r="T2202" s="82"/>
      <c r="U2202" s="82"/>
      <c r="V2202" s="82">
        <f>J2202*13*VLOOKUP(C2202+1,'IBGE 2014'!$A$9:$I$120,6,0)</f>
        <v>1210661.3763061948</v>
      </c>
      <c r="W2202" s="82">
        <f>IF(J2202&gt;5839.45,0.11*(J2202-5839.45)*VLOOKUP(C2202+1,'IBGE 2014'!$A$9:$I$120,6,0)*13,0)</f>
        <v>52723.56512556634</v>
      </c>
      <c r="X2202" s="82">
        <f t="shared" si="496"/>
        <v>1157937.8111806284</v>
      </c>
      <c r="Y2202" s="120"/>
      <c r="AB2202" s="84">
        <f t="shared" si="497"/>
        <v>3826.9700000000003</v>
      </c>
    </row>
    <row r="2203" spans="1:28" s="84" customFormat="1">
      <c r="A2203" s="82">
        <v>2187</v>
      </c>
      <c r="B2203" s="81">
        <v>1</v>
      </c>
      <c r="C2203" s="81">
        <v>80</v>
      </c>
      <c r="D2203" s="82"/>
      <c r="E2203" s="82"/>
      <c r="F2203" s="82"/>
      <c r="G2203" s="82"/>
      <c r="H2203" s="82"/>
      <c r="I2203" s="83">
        <v>3819.41</v>
      </c>
      <c r="J2203" s="83">
        <f t="shared" si="492"/>
        <v>3819.41</v>
      </c>
      <c r="K2203" s="82"/>
      <c r="L2203" s="82"/>
      <c r="M2203" s="82"/>
      <c r="N2203" s="82"/>
      <c r="O2203" s="82">
        <f>VLOOKUP(C2203,'IBGE 2014'!$A$9:$I$120,6,0)</f>
        <v>6.6237196588002751</v>
      </c>
      <c r="P2203" s="82">
        <f t="shared" si="493"/>
        <v>328883.11432623869</v>
      </c>
      <c r="Q2203" s="82">
        <f t="shared" si="494"/>
        <v>0</v>
      </c>
      <c r="R2203" s="82">
        <f t="shared" si="495"/>
        <v>328883.11432623869</v>
      </c>
      <c r="S2203" s="82"/>
      <c r="T2203" s="82"/>
      <c r="U2203" s="82"/>
      <c r="V2203" s="82">
        <f>J2203*13*VLOOKUP(C2203+1,'IBGE 2014'!$A$9:$I$120,6,0)</f>
        <v>317047.95896959037</v>
      </c>
      <c r="W2203" s="82">
        <f>IF(J2203&gt;5839.45,0.11*(J2203-5839.45)*VLOOKUP(C2203+1,'IBGE 2014'!$A$9:$I$120,6,0)*13,0)</f>
        <v>0</v>
      </c>
      <c r="X2203" s="82">
        <f t="shared" si="496"/>
        <v>317047.95896959037</v>
      </c>
      <c r="Y2203" s="120"/>
      <c r="AB2203" s="84">
        <f t="shared" si="497"/>
        <v>0</v>
      </c>
    </row>
    <row r="2204" spans="1:28" s="84" customFormat="1">
      <c r="A2204" s="82">
        <v>2188</v>
      </c>
      <c r="B2204" s="81">
        <v>1</v>
      </c>
      <c r="C2204" s="81">
        <v>59</v>
      </c>
      <c r="D2204" s="82"/>
      <c r="E2204" s="82"/>
      <c r="F2204" s="82"/>
      <c r="G2204" s="82"/>
      <c r="H2204" s="82"/>
      <c r="I2204" s="83">
        <v>3443.69</v>
      </c>
      <c r="J2204" s="83">
        <f t="shared" si="492"/>
        <v>3443.69</v>
      </c>
      <c r="K2204" s="82"/>
      <c r="L2204" s="82"/>
      <c r="M2204" s="82"/>
      <c r="N2204" s="82"/>
      <c r="O2204" s="82">
        <f>VLOOKUP(C2204,'IBGE 2014'!$A$9:$I$120,6,0)</f>
        <v>11.689545286895596</v>
      </c>
      <c r="P2204" s="82">
        <f t="shared" si="493"/>
        <v>523317.21271738346</v>
      </c>
      <c r="Q2204" s="82">
        <f t="shared" si="494"/>
        <v>0</v>
      </c>
      <c r="R2204" s="82">
        <f t="shared" si="495"/>
        <v>523317.21271738346</v>
      </c>
      <c r="S2204" s="82"/>
      <c r="T2204" s="82"/>
      <c r="U2204" s="82"/>
      <c r="V2204" s="82">
        <f>J2204*13*VLOOKUP(C2204+1,'IBGE 2014'!$A$9:$I$120,6,0)</f>
        <v>514036.08347235585</v>
      </c>
      <c r="W2204" s="82">
        <f>IF(J2204&gt;5839.45,0.11*(J2204-5839.45)*VLOOKUP(C2204+1,'IBGE 2014'!$A$9:$I$120,6,0)*13,0)</f>
        <v>0</v>
      </c>
      <c r="X2204" s="82">
        <f t="shared" si="496"/>
        <v>514036.08347235585</v>
      </c>
      <c r="Y2204" s="120"/>
      <c r="AB2204" s="84">
        <f t="shared" si="497"/>
        <v>0</v>
      </c>
    </row>
    <row r="2205" spans="1:28" s="84" customFormat="1">
      <c r="A2205" s="82">
        <v>2189</v>
      </c>
      <c r="B2205" s="81">
        <v>1</v>
      </c>
      <c r="C2205" s="81">
        <v>71</v>
      </c>
      <c r="D2205" s="82"/>
      <c r="E2205" s="82"/>
      <c r="F2205" s="82"/>
      <c r="G2205" s="82"/>
      <c r="H2205" s="82"/>
      <c r="I2205" s="83">
        <v>3490.38</v>
      </c>
      <c r="J2205" s="83">
        <f t="shared" si="492"/>
        <v>3490.38</v>
      </c>
      <c r="K2205" s="82"/>
      <c r="L2205" s="82"/>
      <c r="M2205" s="82"/>
      <c r="N2205" s="82"/>
      <c r="O2205" s="82">
        <f>VLOOKUP(C2205,'IBGE 2014'!$A$9:$I$120,6,0)</f>
        <v>8.8811186224539416</v>
      </c>
      <c r="P2205" s="82">
        <f t="shared" si="493"/>
        <v>402980.22462673025</v>
      </c>
      <c r="Q2205" s="82">
        <f t="shared" si="494"/>
        <v>0</v>
      </c>
      <c r="R2205" s="82">
        <f t="shared" si="495"/>
        <v>402980.22462673025</v>
      </c>
      <c r="S2205" s="82"/>
      <c r="T2205" s="82"/>
      <c r="U2205" s="82"/>
      <c r="V2205" s="82">
        <f>J2205*13*VLOOKUP(C2205+1,'IBGE 2014'!$A$9:$I$120,6,0)</f>
        <v>391433.63426117762</v>
      </c>
      <c r="W2205" s="82">
        <f>IF(J2205&gt;5839.45,0.11*(J2205-5839.45)*VLOOKUP(C2205+1,'IBGE 2014'!$A$9:$I$120,6,0)*13,0)</f>
        <v>0</v>
      </c>
      <c r="X2205" s="82">
        <f t="shared" si="496"/>
        <v>391433.63426117762</v>
      </c>
      <c r="Y2205" s="120"/>
      <c r="AB2205" s="84">
        <f t="shared" si="497"/>
        <v>0</v>
      </c>
    </row>
    <row r="2206" spans="1:28" s="84" customFormat="1">
      <c r="A2206" s="82">
        <v>2190</v>
      </c>
      <c r="B2206" s="81">
        <v>1</v>
      </c>
      <c r="C2206" s="81">
        <v>58</v>
      </c>
      <c r="D2206" s="82"/>
      <c r="E2206" s="82"/>
      <c r="F2206" s="82"/>
      <c r="G2206" s="82"/>
      <c r="H2206" s="82"/>
      <c r="I2206" s="83">
        <v>4147.3500000000004</v>
      </c>
      <c r="J2206" s="83">
        <f t="shared" si="492"/>
        <v>4147.3500000000004</v>
      </c>
      <c r="K2206" s="82"/>
      <c r="L2206" s="82"/>
      <c r="M2206" s="82"/>
      <c r="N2206" s="82"/>
      <c r="O2206" s="82">
        <f>VLOOKUP(C2206,'IBGE 2014'!$A$9:$I$120,6,0)</f>
        <v>11.890960856490537</v>
      </c>
      <c r="P2206" s="82">
        <f t="shared" si="493"/>
        <v>641107.69460615842</v>
      </c>
      <c r="Q2206" s="82">
        <f t="shared" si="494"/>
        <v>0</v>
      </c>
      <c r="R2206" s="82">
        <f t="shared" si="495"/>
        <v>641107.69460615842</v>
      </c>
      <c r="S2206" s="82"/>
      <c r="T2206" s="82"/>
      <c r="U2206" s="82"/>
      <c r="V2206" s="82">
        <f>J2206*13*VLOOKUP(C2206+1,'IBGE 2014'!$A$9:$I$120,6,0)</f>
        <v>630248.26339288394</v>
      </c>
      <c r="W2206" s="82">
        <f>IF(J2206&gt;5839.45,0.11*(J2206-5839.45)*VLOOKUP(C2206+1,'IBGE 2014'!$A$9:$I$120,6,0)*13,0)</f>
        <v>0</v>
      </c>
      <c r="X2206" s="82">
        <f t="shared" si="496"/>
        <v>630248.26339288394</v>
      </c>
      <c r="Y2206" s="120"/>
      <c r="AB2206" s="84">
        <f t="shared" si="497"/>
        <v>0</v>
      </c>
    </row>
    <row r="2207" spans="1:28" s="84" customFormat="1">
      <c r="A2207" s="82">
        <v>2191</v>
      </c>
      <c r="B2207" s="81">
        <v>1</v>
      </c>
      <c r="C2207" s="81">
        <v>58</v>
      </c>
      <c r="D2207" s="82"/>
      <c r="E2207" s="82"/>
      <c r="F2207" s="82"/>
      <c r="G2207" s="82"/>
      <c r="H2207" s="82"/>
      <c r="I2207" s="83">
        <v>5699.92</v>
      </c>
      <c r="J2207" s="83">
        <f t="shared" si="492"/>
        <v>5699.92</v>
      </c>
      <c r="K2207" s="82"/>
      <c r="L2207" s="82"/>
      <c r="M2207" s="82"/>
      <c r="N2207" s="82"/>
      <c r="O2207" s="82">
        <f>VLOOKUP(C2207,'IBGE 2014'!$A$9:$I$120,6,0)</f>
        <v>11.890960856490537</v>
      </c>
      <c r="P2207" s="82">
        <f t="shared" si="493"/>
        <v>881107.83286665811</v>
      </c>
      <c r="Q2207" s="82">
        <f t="shared" si="494"/>
        <v>0</v>
      </c>
      <c r="R2207" s="82">
        <f t="shared" si="495"/>
        <v>881107.83286665811</v>
      </c>
      <c r="S2207" s="82"/>
      <c r="T2207" s="82"/>
      <c r="U2207" s="82"/>
      <c r="V2207" s="82">
        <f>J2207*13*VLOOKUP(C2207+1,'IBGE 2014'!$A$9:$I$120,6,0)</f>
        <v>866183.14863186539</v>
      </c>
      <c r="W2207" s="82">
        <f>IF(J2207&gt;5839.45,0.11*(J2207-5839.45)*VLOOKUP(C2207+1,'IBGE 2014'!$A$9:$I$120,6,0)*13,0)</f>
        <v>0</v>
      </c>
      <c r="X2207" s="82">
        <f t="shared" si="496"/>
        <v>866183.14863186539</v>
      </c>
      <c r="Y2207" s="120"/>
      <c r="AB2207" s="84">
        <f t="shared" si="497"/>
        <v>0</v>
      </c>
    </row>
    <row r="2208" spans="1:28" s="84" customFormat="1">
      <c r="A2208" s="82">
        <v>2192</v>
      </c>
      <c r="B2208" s="81">
        <v>2</v>
      </c>
      <c r="C2208" s="81">
        <v>66</v>
      </c>
      <c r="D2208" s="82"/>
      <c r="E2208" s="82"/>
      <c r="F2208" s="82"/>
      <c r="G2208" s="82"/>
      <c r="H2208" s="82"/>
      <c r="I2208" s="83">
        <v>3681.19</v>
      </c>
      <c r="J2208" s="83">
        <f t="shared" si="492"/>
        <v>3681.19</v>
      </c>
      <c r="K2208" s="82"/>
      <c r="L2208" s="82"/>
      <c r="M2208" s="82"/>
      <c r="N2208" s="82"/>
      <c r="O2208" s="82">
        <f>VLOOKUP(C2208,'IBGE 2014'!$A$9:$I$120,6,0)</f>
        <v>10.123135778995065</v>
      </c>
      <c r="P2208" s="82">
        <f t="shared" si="493"/>
        <v>484447.42057762499</v>
      </c>
      <c r="Q2208" s="82">
        <f t="shared" si="494"/>
        <v>0</v>
      </c>
      <c r="R2208" s="82">
        <f t="shared" si="495"/>
        <v>484447.42057762499</v>
      </c>
      <c r="S2208" s="82"/>
      <c r="T2208" s="82"/>
      <c r="U2208" s="82"/>
      <c r="V2208" s="82">
        <f>J2208*13*VLOOKUP(C2208+1,'IBGE 2014'!$A$9:$I$120,6,0)</f>
        <v>472833.02362903405</v>
      </c>
      <c r="W2208" s="82">
        <f>IF(J2208&gt;5839.45,0.11*(J2208-5839.45)*VLOOKUP(C2208+1,'IBGE 2014'!$A$9:$I$120,6,0)*13,0)</f>
        <v>0</v>
      </c>
      <c r="X2208" s="82">
        <f t="shared" si="496"/>
        <v>472833.02362903405</v>
      </c>
      <c r="Y2208" s="120"/>
      <c r="AB2208" s="84">
        <f t="shared" si="497"/>
        <v>0</v>
      </c>
    </row>
    <row r="2209" spans="1:28" s="84" customFormat="1">
      <c r="A2209" s="82">
        <v>2193</v>
      </c>
      <c r="B2209" s="81">
        <v>1</v>
      </c>
      <c r="C2209" s="81">
        <v>77</v>
      </c>
      <c r="D2209" s="82"/>
      <c r="E2209" s="82"/>
      <c r="F2209" s="82"/>
      <c r="G2209" s="82"/>
      <c r="H2209" s="82"/>
      <c r="I2209" s="83">
        <v>3114.88</v>
      </c>
      <c r="J2209" s="83">
        <f t="shared" si="492"/>
        <v>3114.88</v>
      </c>
      <c r="K2209" s="82"/>
      <c r="L2209" s="82"/>
      <c r="M2209" s="82"/>
      <c r="N2209" s="82"/>
      <c r="O2209" s="82">
        <f>VLOOKUP(C2209,'IBGE 2014'!$A$9:$I$120,6,0)</f>
        <v>7.3576371710168589</v>
      </c>
      <c r="P2209" s="82">
        <f t="shared" si="493"/>
        <v>297936.03932634095</v>
      </c>
      <c r="Q2209" s="82">
        <f t="shared" si="494"/>
        <v>0</v>
      </c>
      <c r="R2209" s="82">
        <f t="shared" si="495"/>
        <v>297936.03932634095</v>
      </c>
      <c r="S2209" s="82"/>
      <c r="T2209" s="82"/>
      <c r="U2209" s="82"/>
      <c r="V2209" s="82">
        <f>J2209*13*VLOOKUP(C2209+1,'IBGE 2014'!$A$9:$I$120,6,0)</f>
        <v>287866.22810076276</v>
      </c>
      <c r="W2209" s="82">
        <f>IF(J2209&gt;5839.45,0.11*(J2209-5839.45)*VLOOKUP(C2209+1,'IBGE 2014'!$A$9:$I$120,6,0)*13,0)</f>
        <v>0</v>
      </c>
      <c r="X2209" s="82">
        <f t="shared" si="496"/>
        <v>287866.22810076276</v>
      </c>
      <c r="Y2209" s="120"/>
      <c r="AB2209" s="84">
        <f t="shared" si="497"/>
        <v>0</v>
      </c>
    </row>
    <row r="2210" spans="1:28" s="84" customFormat="1">
      <c r="A2210" s="82">
        <v>2194</v>
      </c>
      <c r="B2210" s="81">
        <v>1</v>
      </c>
      <c r="C2210" s="81">
        <v>59</v>
      </c>
      <c r="D2210" s="82"/>
      <c r="E2210" s="82"/>
      <c r="F2210" s="82"/>
      <c r="G2210" s="82"/>
      <c r="H2210" s="82"/>
      <c r="I2210" s="83">
        <v>5237.92</v>
      </c>
      <c r="J2210" s="83">
        <f t="shared" si="492"/>
        <v>5237.92</v>
      </c>
      <c r="K2210" s="82"/>
      <c r="L2210" s="82"/>
      <c r="M2210" s="82"/>
      <c r="N2210" s="82"/>
      <c r="O2210" s="82">
        <f>VLOOKUP(C2210,'IBGE 2014'!$A$9:$I$120,6,0)</f>
        <v>11.689545286895596</v>
      </c>
      <c r="P2210" s="82">
        <f t="shared" si="493"/>
        <v>795975.73963877046</v>
      </c>
      <c r="Q2210" s="82">
        <f t="shared" si="494"/>
        <v>0</v>
      </c>
      <c r="R2210" s="82">
        <f t="shared" si="495"/>
        <v>795975.73963877046</v>
      </c>
      <c r="S2210" s="82"/>
      <c r="T2210" s="82"/>
      <c r="U2210" s="82"/>
      <c r="V2210" s="82">
        <f>J2210*13*VLOOKUP(C2210+1,'IBGE 2014'!$A$9:$I$120,6,0)</f>
        <v>781858.96011009195</v>
      </c>
      <c r="W2210" s="82">
        <f>IF(J2210&gt;5839.45,0.11*(J2210-5839.45)*VLOOKUP(C2210+1,'IBGE 2014'!$A$9:$I$120,6,0)*13,0)</f>
        <v>0</v>
      </c>
      <c r="X2210" s="82">
        <f t="shared" si="496"/>
        <v>781858.96011009195</v>
      </c>
      <c r="Y2210" s="120"/>
      <c r="AB2210" s="84">
        <f t="shared" si="497"/>
        <v>0</v>
      </c>
    </row>
    <row r="2211" spans="1:28" s="84" customFormat="1">
      <c r="A2211" s="82">
        <v>2195</v>
      </c>
      <c r="B2211" s="81">
        <v>1</v>
      </c>
      <c r="C2211" s="81">
        <v>61</v>
      </c>
      <c r="D2211" s="82"/>
      <c r="E2211" s="82"/>
      <c r="F2211" s="82"/>
      <c r="G2211" s="82"/>
      <c r="H2211" s="82"/>
      <c r="I2211" s="83">
        <v>3014.4</v>
      </c>
      <c r="J2211" s="83">
        <f t="shared" si="492"/>
        <v>3014.4</v>
      </c>
      <c r="K2211" s="82"/>
      <c r="L2211" s="82"/>
      <c r="M2211" s="82"/>
      <c r="N2211" s="82"/>
      <c r="O2211" s="82">
        <f>VLOOKUP(C2211,'IBGE 2014'!$A$9:$I$120,6,0)</f>
        <v>11.26894206432668</v>
      </c>
      <c r="P2211" s="82">
        <f t="shared" si="493"/>
        <v>441598.28646318254</v>
      </c>
      <c r="Q2211" s="82">
        <f t="shared" si="494"/>
        <v>0</v>
      </c>
      <c r="R2211" s="82">
        <f t="shared" si="495"/>
        <v>441598.28646318254</v>
      </c>
      <c r="S2211" s="82"/>
      <c r="T2211" s="82"/>
      <c r="U2211" s="82"/>
      <c r="V2211" s="82">
        <f>J2211*13*VLOOKUP(C2211+1,'IBGE 2014'!$A$9:$I$120,6,0)</f>
        <v>433012.0749500948</v>
      </c>
      <c r="W2211" s="82">
        <f>IF(J2211&gt;5839.45,0.11*(J2211-5839.45)*VLOOKUP(C2211+1,'IBGE 2014'!$A$9:$I$120,6,0)*13,0)</f>
        <v>0</v>
      </c>
      <c r="X2211" s="82">
        <f t="shared" si="496"/>
        <v>433012.0749500948</v>
      </c>
      <c r="Y2211" s="120"/>
      <c r="AB2211" s="84">
        <f t="shared" si="497"/>
        <v>0</v>
      </c>
    </row>
    <row r="2212" spans="1:28" s="84" customFormat="1">
      <c r="A2212" s="82">
        <v>2196</v>
      </c>
      <c r="B2212" s="81">
        <v>1</v>
      </c>
      <c r="C2212" s="81">
        <v>67</v>
      </c>
      <c r="D2212" s="82"/>
      <c r="E2212" s="82"/>
      <c r="F2212" s="82"/>
      <c r="G2212" s="82"/>
      <c r="H2212" s="82"/>
      <c r="I2212" s="83">
        <v>1156.42</v>
      </c>
      <c r="J2212" s="83">
        <f t="shared" si="492"/>
        <v>1156.42</v>
      </c>
      <c r="K2212" s="82"/>
      <c r="L2212" s="82"/>
      <c r="M2212" s="82"/>
      <c r="N2212" s="82"/>
      <c r="O2212" s="82">
        <f>VLOOKUP(C2212,'IBGE 2014'!$A$9:$I$120,6,0)</f>
        <v>9.8804384039908921</v>
      </c>
      <c r="P2212" s="82">
        <f t="shared" si="493"/>
        <v>148537.17552886091</v>
      </c>
      <c r="Q2212" s="82">
        <f t="shared" si="494"/>
        <v>0</v>
      </c>
      <c r="R2212" s="82">
        <f t="shared" si="495"/>
        <v>148537.17552886091</v>
      </c>
      <c r="S2212" s="82"/>
      <c r="T2212" s="82"/>
      <c r="U2212" s="82"/>
      <c r="V2212" s="82">
        <f>J2212*13*VLOOKUP(C2212+1,'IBGE 2014'!$A$9:$I$120,6,0)</f>
        <v>144834.69876003833</v>
      </c>
      <c r="W2212" s="82">
        <f>IF(J2212&gt;5839.45,0.11*(J2212-5839.45)*VLOOKUP(C2212+1,'IBGE 2014'!$A$9:$I$120,6,0)*13,0)</f>
        <v>0</v>
      </c>
      <c r="X2212" s="82">
        <f t="shared" si="496"/>
        <v>144834.69876003833</v>
      </c>
      <c r="Y2212" s="120"/>
      <c r="AB2212" s="84">
        <f t="shared" si="497"/>
        <v>0</v>
      </c>
    </row>
    <row r="2213" spans="1:28" s="84" customFormat="1">
      <c r="A2213" s="82">
        <v>2197</v>
      </c>
      <c r="B2213" s="81">
        <v>1</v>
      </c>
      <c r="C2213" s="81">
        <v>74</v>
      </c>
      <c r="D2213" s="82"/>
      <c r="E2213" s="82"/>
      <c r="F2213" s="82"/>
      <c r="G2213" s="82"/>
      <c r="H2213" s="82"/>
      <c r="I2213" s="83">
        <v>3014.4</v>
      </c>
      <c r="J2213" s="83">
        <f t="shared" si="492"/>
        <v>3014.4</v>
      </c>
      <c r="K2213" s="82"/>
      <c r="L2213" s="82"/>
      <c r="M2213" s="82"/>
      <c r="N2213" s="82"/>
      <c r="O2213" s="82">
        <f>VLOOKUP(C2213,'IBGE 2014'!$A$9:$I$120,6,0)</f>
        <v>8.116123161024948</v>
      </c>
      <c r="P2213" s="82">
        <f t="shared" si="493"/>
        <v>318048.14153571689</v>
      </c>
      <c r="Q2213" s="82">
        <f t="shared" si="494"/>
        <v>0</v>
      </c>
      <c r="R2213" s="82">
        <f t="shared" si="495"/>
        <v>318048.14153571689</v>
      </c>
      <c r="S2213" s="82"/>
      <c r="T2213" s="82"/>
      <c r="U2213" s="82"/>
      <c r="V2213" s="82">
        <f>J2213*13*VLOOKUP(C2213+1,'IBGE 2014'!$A$9:$I$120,6,0)</f>
        <v>308083.3618365344</v>
      </c>
      <c r="W2213" s="82">
        <f>IF(J2213&gt;5839.45,0.11*(J2213-5839.45)*VLOOKUP(C2213+1,'IBGE 2014'!$A$9:$I$120,6,0)*13,0)</f>
        <v>0</v>
      </c>
      <c r="X2213" s="82">
        <f t="shared" si="496"/>
        <v>308083.3618365344</v>
      </c>
      <c r="Y2213" s="120"/>
      <c r="AB2213" s="84">
        <f t="shared" si="497"/>
        <v>0</v>
      </c>
    </row>
    <row r="2214" spans="1:28" s="84" customFormat="1">
      <c r="A2214" s="82">
        <v>2198</v>
      </c>
      <c r="B2214" s="81">
        <v>1</v>
      </c>
      <c r="C2214" s="81">
        <v>79</v>
      </c>
      <c r="D2214" s="82"/>
      <c r="E2214" s="82"/>
      <c r="F2214" s="82"/>
      <c r="G2214" s="82"/>
      <c r="H2214" s="82"/>
      <c r="I2214" s="83">
        <v>954</v>
      </c>
      <c r="J2214" s="83">
        <f t="shared" si="492"/>
        <v>954</v>
      </c>
      <c r="K2214" s="82"/>
      <c r="L2214" s="82"/>
      <c r="M2214" s="82"/>
      <c r="N2214" s="82"/>
      <c r="O2214" s="82">
        <f>VLOOKUP(C2214,'IBGE 2014'!$A$9:$I$120,6,0)</f>
        <v>6.8639435717624906</v>
      </c>
      <c r="P2214" s="82">
        <f t="shared" si="493"/>
        <v>85126.628176998405</v>
      </c>
      <c r="Q2214" s="82">
        <f t="shared" si="494"/>
        <v>0</v>
      </c>
      <c r="R2214" s="82">
        <f t="shared" si="495"/>
        <v>85126.628176998405</v>
      </c>
      <c r="S2214" s="82"/>
      <c r="T2214" s="82"/>
      <c r="U2214" s="82"/>
      <c r="V2214" s="82">
        <f>J2214*13*VLOOKUP(C2214+1,'IBGE 2014'!$A$9:$I$120,6,0)</f>
        <v>82147.371208441007</v>
      </c>
      <c r="W2214" s="82">
        <f>IF(J2214&gt;5839.45,0.11*(J2214-5839.45)*VLOOKUP(C2214+1,'IBGE 2014'!$A$9:$I$120,6,0)*13,0)</f>
        <v>0</v>
      </c>
      <c r="X2214" s="82">
        <f t="shared" si="496"/>
        <v>82147.371208441007</v>
      </c>
      <c r="Y2214" s="120"/>
      <c r="AB2214" s="84">
        <f t="shared" si="497"/>
        <v>0</v>
      </c>
    </row>
    <row r="2215" spans="1:28" s="84" customFormat="1">
      <c r="A2215" s="82">
        <v>2199</v>
      </c>
      <c r="B2215" s="81">
        <v>1</v>
      </c>
      <c r="C2215" s="81">
        <v>81</v>
      </c>
      <c r="D2215" s="82"/>
      <c r="E2215" s="82"/>
      <c r="F2215" s="82"/>
      <c r="G2215" s="82"/>
      <c r="H2215" s="82"/>
      <c r="I2215" s="83">
        <v>1054.72</v>
      </c>
      <c r="J2215" s="83">
        <f t="shared" si="492"/>
        <v>1054.72</v>
      </c>
      <c r="K2215" s="82"/>
      <c r="L2215" s="82"/>
      <c r="M2215" s="82"/>
      <c r="N2215" s="82"/>
      <c r="O2215" s="82">
        <f>VLOOKUP(C2215,'IBGE 2014'!$A$9:$I$120,6,0)</f>
        <v>6.3853591356053254</v>
      </c>
      <c r="P2215" s="82">
        <f t="shared" si="493"/>
        <v>87551.957837573442</v>
      </c>
      <c r="Q2215" s="82">
        <f t="shared" si="494"/>
        <v>0</v>
      </c>
      <c r="R2215" s="82">
        <f t="shared" si="495"/>
        <v>87551.957837573442</v>
      </c>
      <c r="S2215" s="82"/>
      <c r="T2215" s="82"/>
      <c r="U2215" s="82"/>
      <c r="V2215" s="82">
        <f>J2215*13*VLOOKUP(C2215+1,'IBGE 2014'!$A$9:$I$120,6,0)</f>
        <v>84304.215995284016</v>
      </c>
      <c r="W2215" s="82">
        <f>IF(J2215&gt;5839.45,0.11*(J2215-5839.45)*VLOOKUP(C2215+1,'IBGE 2014'!$A$9:$I$120,6,0)*13,0)</f>
        <v>0</v>
      </c>
      <c r="X2215" s="82">
        <f t="shared" si="496"/>
        <v>84304.215995284016</v>
      </c>
      <c r="Y2215" s="120"/>
      <c r="AB2215" s="84">
        <f t="shared" si="497"/>
        <v>0</v>
      </c>
    </row>
    <row r="2216" spans="1:28" s="84" customFormat="1">
      <c r="A2216" s="82">
        <v>2200</v>
      </c>
      <c r="B2216" s="81">
        <v>1</v>
      </c>
      <c r="C2216" s="81">
        <v>68</v>
      </c>
      <c r="D2216" s="82"/>
      <c r="E2216" s="82"/>
      <c r="F2216" s="82"/>
      <c r="G2216" s="82"/>
      <c r="H2216" s="82"/>
      <c r="I2216" s="83">
        <v>2268.0700000000002</v>
      </c>
      <c r="J2216" s="83">
        <f t="shared" si="492"/>
        <v>2268.0700000000002</v>
      </c>
      <c r="K2216" s="82"/>
      <c r="L2216" s="82"/>
      <c r="M2216" s="82"/>
      <c r="N2216" s="82"/>
      <c r="O2216" s="82">
        <f>VLOOKUP(C2216,'IBGE 2014'!$A$9:$I$120,6,0)</f>
        <v>9.6341559933666847</v>
      </c>
      <c r="P2216" s="82">
        <f t="shared" si="493"/>
        <v>284062.22239037731</v>
      </c>
      <c r="Q2216" s="82">
        <f t="shared" si="494"/>
        <v>0</v>
      </c>
      <c r="R2216" s="82">
        <f t="shared" si="495"/>
        <v>284062.22239037731</v>
      </c>
      <c r="S2216" s="82"/>
      <c r="T2216" s="82"/>
      <c r="U2216" s="82"/>
      <c r="V2216" s="82">
        <f>J2216*13*VLOOKUP(C2216+1,'IBGE 2014'!$A$9:$I$120,6,0)</f>
        <v>276719.10354374995</v>
      </c>
      <c r="W2216" s="82">
        <f>IF(J2216&gt;5839.45,0.11*(J2216-5839.45)*VLOOKUP(C2216+1,'IBGE 2014'!$A$9:$I$120,6,0)*13,0)</f>
        <v>0</v>
      </c>
      <c r="X2216" s="82">
        <f t="shared" si="496"/>
        <v>276719.10354374995</v>
      </c>
      <c r="Y2216" s="120"/>
      <c r="AB2216" s="84">
        <f t="shared" si="497"/>
        <v>0</v>
      </c>
    </row>
    <row r="2217" spans="1:28" s="84" customFormat="1">
      <c r="A2217" s="82">
        <v>2201</v>
      </c>
      <c r="B2217" s="81">
        <v>2</v>
      </c>
      <c r="C2217" s="81">
        <v>65</v>
      </c>
      <c r="D2217" s="82"/>
      <c r="E2217" s="82"/>
      <c r="F2217" s="82"/>
      <c r="G2217" s="82"/>
      <c r="H2217" s="82"/>
      <c r="I2217" s="83">
        <v>15379.38</v>
      </c>
      <c r="J2217" s="83">
        <f t="shared" si="492"/>
        <v>15379.38</v>
      </c>
      <c r="K2217" s="82"/>
      <c r="L2217" s="82"/>
      <c r="M2217" s="82"/>
      <c r="N2217" s="82"/>
      <c r="O2217" s="82">
        <f>VLOOKUP(C2217,'IBGE 2014'!$A$9:$I$120,6,0)</f>
        <v>10.361611814973374</v>
      </c>
      <c r="P2217" s="82">
        <f t="shared" si="493"/>
        <v>2071617.1516945479</v>
      </c>
      <c r="Q2217" s="82">
        <f t="shared" si="494"/>
        <v>141354.14350488709</v>
      </c>
      <c r="R2217" s="82">
        <f t="shared" si="495"/>
        <v>1930263.0081896607</v>
      </c>
      <c r="S2217" s="82"/>
      <c r="T2217" s="82"/>
      <c r="U2217" s="82"/>
      <c r="V2217" s="82">
        <f>J2217*13*VLOOKUP(C2217+1,'IBGE 2014'!$A$9:$I$120,6,0)</f>
        <v>2023938.1751778948</v>
      </c>
      <c r="W2217" s="82">
        <f>IF(J2217&gt;5839.45,0.11*(J2217-5839.45)*VLOOKUP(C2217+1,'IBGE 2014'!$A$9:$I$120,6,0)*13,0)</f>
        <v>138100.829598315</v>
      </c>
      <c r="X2217" s="82">
        <f t="shared" si="496"/>
        <v>1885837.3455795797</v>
      </c>
      <c r="Y2217" s="120"/>
      <c r="AB2217" s="84">
        <f t="shared" si="497"/>
        <v>9539.93</v>
      </c>
    </row>
    <row r="2218" spans="1:28" s="84" customFormat="1">
      <c r="A2218" s="82">
        <v>2202</v>
      </c>
      <c r="B2218" s="81">
        <v>1</v>
      </c>
      <c r="C2218" s="81">
        <v>68</v>
      </c>
      <c r="D2218" s="82"/>
      <c r="E2218" s="82"/>
      <c r="F2218" s="82"/>
      <c r="G2218" s="82"/>
      <c r="H2218" s="82"/>
      <c r="I2218" s="83">
        <v>1752.81</v>
      </c>
      <c r="J2218" s="83">
        <f t="shared" si="492"/>
        <v>1752.81</v>
      </c>
      <c r="K2218" s="82"/>
      <c r="L2218" s="82"/>
      <c r="M2218" s="82"/>
      <c r="N2218" s="82"/>
      <c r="O2218" s="82">
        <f>VLOOKUP(C2218,'IBGE 2014'!$A$9:$I$120,6,0)</f>
        <v>9.6341559933666847</v>
      </c>
      <c r="P2218" s="82">
        <f t="shared" si="493"/>
        <v>219528.98456752975</v>
      </c>
      <c r="Q2218" s="82">
        <f t="shared" si="494"/>
        <v>0</v>
      </c>
      <c r="R2218" s="82">
        <f t="shared" si="495"/>
        <v>219528.98456752975</v>
      </c>
      <c r="S2218" s="82"/>
      <c r="T2218" s="82"/>
      <c r="U2218" s="82"/>
      <c r="V2218" s="82">
        <f>J2218*13*VLOOKUP(C2218+1,'IBGE 2014'!$A$9:$I$120,6,0)</f>
        <v>213854.07499879645</v>
      </c>
      <c r="W2218" s="82">
        <f>IF(J2218&gt;5839.45,0.11*(J2218-5839.45)*VLOOKUP(C2218+1,'IBGE 2014'!$A$9:$I$120,6,0)*13,0)</f>
        <v>0</v>
      </c>
      <c r="X2218" s="82">
        <f t="shared" si="496"/>
        <v>213854.07499879645</v>
      </c>
      <c r="Y2218" s="120"/>
      <c r="AB2218" s="84">
        <f t="shared" si="497"/>
        <v>0</v>
      </c>
    </row>
    <row r="2219" spans="1:28" s="84" customFormat="1">
      <c r="A2219" s="82">
        <v>2203</v>
      </c>
      <c r="B2219" s="81">
        <v>1</v>
      </c>
      <c r="C2219" s="81">
        <v>70</v>
      </c>
      <c r="D2219" s="82"/>
      <c r="E2219" s="82"/>
      <c r="F2219" s="82"/>
      <c r="G2219" s="82"/>
      <c r="H2219" s="82"/>
      <c r="I2219" s="83">
        <v>15379.38</v>
      </c>
      <c r="J2219" s="83">
        <f t="shared" si="492"/>
        <v>15379.38</v>
      </c>
      <c r="K2219" s="82"/>
      <c r="L2219" s="82"/>
      <c r="M2219" s="82"/>
      <c r="N2219" s="82"/>
      <c r="O2219" s="82">
        <f>VLOOKUP(C2219,'IBGE 2014'!$A$9:$I$120,6,0)</f>
        <v>9.1340168195096396</v>
      </c>
      <c r="P2219" s="82">
        <f t="shared" si="493"/>
        <v>1826181.702717192</v>
      </c>
      <c r="Q2219" s="82">
        <f t="shared" si="494"/>
        <v>124607.16994003077</v>
      </c>
      <c r="R2219" s="82">
        <f t="shared" si="495"/>
        <v>1701574.5327771613</v>
      </c>
      <c r="S2219" s="82"/>
      <c r="T2219" s="82"/>
      <c r="U2219" s="82"/>
      <c r="V2219" s="82">
        <f>J2219*13*VLOOKUP(C2219+1,'IBGE 2014'!$A$9:$I$120,6,0)</f>
        <v>1775619.2755573441</v>
      </c>
      <c r="W2219" s="82">
        <f>IF(J2219&gt;5839.45,0.11*(J2219-5839.45)*VLOOKUP(C2219+1,'IBGE 2014'!$A$9:$I$120,6,0)*13,0)</f>
        <v>121157.10747126705</v>
      </c>
      <c r="X2219" s="82">
        <f t="shared" si="496"/>
        <v>1654462.1680860771</v>
      </c>
      <c r="Y2219" s="120"/>
      <c r="AB2219" s="84">
        <f t="shared" si="497"/>
        <v>9539.93</v>
      </c>
    </row>
    <row r="2220" spans="1:28" s="84" customFormat="1">
      <c r="A2220" s="82">
        <v>2204</v>
      </c>
      <c r="B2220" s="81">
        <v>1</v>
      </c>
      <c r="C2220" s="81">
        <v>64</v>
      </c>
      <c r="D2220" s="82"/>
      <c r="E2220" s="82"/>
      <c r="F2220" s="82"/>
      <c r="G2220" s="82"/>
      <c r="H2220" s="82"/>
      <c r="I2220" s="83">
        <v>1252.78</v>
      </c>
      <c r="J2220" s="83">
        <f t="shared" si="492"/>
        <v>1252.78</v>
      </c>
      <c r="K2220" s="82"/>
      <c r="L2220" s="82"/>
      <c r="M2220" s="82"/>
      <c r="N2220" s="82"/>
      <c r="O2220" s="82">
        <f>VLOOKUP(C2220,'IBGE 2014'!$A$9:$I$120,6,0)</f>
        <v>10.595687644814832</v>
      </c>
      <c r="P2220" s="82">
        <f t="shared" si="493"/>
        <v>172562.85237972462</v>
      </c>
      <c r="Q2220" s="82">
        <f t="shared" si="494"/>
        <v>0</v>
      </c>
      <c r="R2220" s="82">
        <f t="shared" si="495"/>
        <v>172562.85237972462</v>
      </c>
      <c r="S2220" s="82"/>
      <c r="T2220" s="82"/>
      <c r="U2220" s="82"/>
      <c r="V2220" s="82">
        <f>J2220*13*VLOOKUP(C2220+1,'IBGE 2014'!$A$9:$I$120,6,0)</f>
        <v>168750.66064431047</v>
      </c>
      <c r="W2220" s="82">
        <f>IF(J2220&gt;5839.45,0.11*(J2220-5839.45)*VLOOKUP(C2220+1,'IBGE 2014'!$A$9:$I$120,6,0)*13,0)</f>
        <v>0</v>
      </c>
      <c r="X2220" s="82">
        <f t="shared" si="496"/>
        <v>168750.66064431047</v>
      </c>
      <c r="Y2220" s="120"/>
      <c r="AB2220" s="84">
        <f t="shared" si="497"/>
        <v>0</v>
      </c>
    </row>
    <row r="2221" spans="1:28" s="84" customFormat="1">
      <c r="A2221" s="82">
        <v>2205</v>
      </c>
      <c r="B2221" s="81">
        <v>1</v>
      </c>
      <c r="C2221" s="81">
        <v>64</v>
      </c>
      <c r="D2221" s="82"/>
      <c r="E2221" s="82"/>
      <c r="F2221" s="82"/>
      <c r="G2221" s="82"/>
      <c r="H2221" s="82"/>
      <c r="I2221" s="83">
        <v>2709.94</v>
      </c>
      <c r="J2221" s="83">
        <f t="shared" si="492"/>
        <v>2709.94</v>
      </c>
      <c r="K2221" s="82"/>
      <c r="L2221" s="82"/>
      <c r="M2221" s="82"/>
      <c r="N2221" s="82"/>
      <c r="O2221" s="82">
        <f>VLOOKUP(C2221,'IBGE 2014'!$A$9:$I$120,6,0)</f>
        <v>10.595687644814832</v>
      </c>
      <c r="P2221" s="82">
        <f t="shared" si="493"/>
        <v>373277.8110904636</v>
      </c>
      <c r="Q2221" s="82">
        <f t="shared" si="494"/>
        <v>0</v>
      </c>
      <c r="R2221" s="82">
        <f t="shared" si="495"/>
        <v>373277.8110904636</v>
      </c>
      <c r="S2221" s="82"/>
      <c r="T2221" s="82"/>
      <c r="U2221" s="82"/>
      <c r="V2221" s="82">
        <f>J2221*13*VLOOKUP(C2221+1,'IBGE 2014'!$A$9:$I$120,6,0)</f>
        <v>365031.50218429632</v>
      </c>
      <c r="W2221" s="82">
        <f>IF(J2221&gt;5839.45,0.11*(J2221-5839.45)*VLOOKUP(C2221+1,'IBGE 2014'!$A$9:$I$120,6,0)*13,0)</f>
        <v>0</v>
      </c>
      <c r="X2221" s="82">
        <f t="shared" si="496"/>
        <v>365031.50218429632</v>
      </c>
      <c r="Y2221" s="120"/>
      <c r="AB2221" s="84">
        <f t="shared" si="497"/>
        <v>0</v>
      </c>
    </row>
    <row r="2222" spans="1:28" s="84" customFormat="1">
      <c r="A2222" s="82">
        <v>2206</v>
      </c>
      <c r="B2222" s="81">
        <v>1</v>
      </c>
      <c r="C2222" s="81">
        <v>56</v>
      </c>
      <c r="D2222" s="82"/>
      <c r="E2222" s="82"/>
      <c r="F2222" s="82"/>
      <c r="G2222" s="82"/>
      <c r="H2222" s="82"/>
      <c r="I2222" s="83">
        <v>1830.99</v>
      </c>
      <c r="J2222" s="83">
        <f t="shared" si="492"/>
        <v>1830.99</v>
      </c>
      <c r="K2222" s="82"/>
      <c r="L2222" s="82"/>
      <c r="M2222" s="82"/>
      <c r="N2222" s="82"/>
      <c r="O2222" s="82">
        <f>VLOOKUP(C2222,'IBGE 2014'!$A$9:$I$120,6,0)</f>
        <v>12.276875927517381</v>
      </c>
      <c r="P2222" s="82">
        <f t="shared" si="493"/>
        <v>292224.88170882565</v>
      </c>
      <c r="Q2222" s="82">
        <f t="shared" si="494"/>
        <v>0</v>
      </c>
      <c r="R2222" s="82">
        <f t="shared" si="495"/>
        <v>292224.88170882565</v>
      </c>
      <c r="S2222" s="82"/>
      <c r="T2222" s="82"/>
      <c r="U2222" s="82"/>
      <c r="V2222" s="82">
        <f>J2222*13*VLOOKUP(C2222+1,'IBGE 2014'!$A$9:$I$120,6,0)</f>
        <v>287696.86097789853</v>
      </c>
      <c r="W2222" s="82">
        <f>IF(J2222&gt;5839.45,0.11*(J2222-5839.45)*VLOOKUP(C2222+1,'IBGE 2014'!$A$9:$I$120,6,0)*13,0)</f>
        <v>0</v>
      </c>
      <c r="X2222" s="82">
        <f t="shared" si="496"/>
        <v>287696.86097789853</v>
      </c>
      <c r="Y2222" s="120"/>
      <c r="AB2222" s="84">
        <f t="shared" si="497"/>
        <v>0</v>
      </c>
    </row>
    <row r="2223" spans="1:28" s="84" customFormat="1">
      <c r="A2223" s="82">
        <v>2207</v>
      </c>
      <c r="B2223" s="81">
        <v>2</v>
      </c>
      <c r="C2223" s="81">
        <v>52</v>
      </c>
      <c r="D2223" s="82"/>
      <c r="E2223" s="82"/>
      <c r="F2223" s="82"/>
      <c r="G2223" s="82"/>
      <c r="H2223" s="82"/>
      <c r="I2223" s="83">
        <v>11612.34</v>
      </c>
      <c r="J2223" s="83">
        <f t="shared" si="492"/>
        <v>11612.34</v>
      </c>
      <c r="K2223" s="82"/>
      <c r="L2223" s="82"/>
      <c r="M2223" s="82"/>
      <c r="N2223" s="82"/>
      <c r="O2223" s="82">
        <f>VLOOKUP(C2223,'IBGE 2014'!$A$9:$I$120,6,0)</f>
        <v>12.985628972521697</v>
      </c>
      <c r="P2223" s="82">
        <f t="shared" si="493"/>
        <v>1960316.0036560441</v>
      </c>
      <c r="Q2223" s="82">
        <f t="shared" si="494"/>
        <v>107199.38892402854</v>
      </c>
      <c r="R2223" s="82">
        <f t="shared" si="495"/>
        <v>1853116.6147320156</v>
      </c>
      <c r="S2223" s="82"/>
      <c r="T2223" s="82"/>
      <c r="U2223" s="82"/>
      <c r="V2223" s="82">
        <f>J2223*13*VLOOKUP(C2223+1,'IBGE 2014'!$A$9:$I$120,6,0)</f>
        <v>1934737.8561848514</v>
      </c>
      <c r="W2223" s="82">
        <f>IF(J2223&gt;5839.45,0.11*(J2223-5839.45)*VLOOKUP(C2223+1,'IBGE 2014'!$A$9:$I$120,6,0)*13,0)</f>
        <v>105800.65434572242</v>
      </c>
      <c r="X2223" s="82">
        <f t="shared" si="496"/>
        <v>1828937.201839129</v>
      </c>
      <c r="Y2223" s="120"/>
      <c r="AB2223" s="84">
        <f t="shared" si="497"/>
        <v>5772.89</v>
      </c>
    </row>
    <row r="2224" spans="1:28" s="84" customFormat="1">
      <c r="A2224" s="82">
        <v>2208</v>
      </c>
      <c r="B2224" s="81">
        <v>2</v>
      </c>
      <c r="C2224" s="81">
        <v>64</v>
      </c>
      <c r="D2224" s="82"/>
      <c r="E2224" s="82"/>
      <c r="F2224" s="82"/>
      <c r="G2224" s="82"/>
      <c r="H2224" s="82"/>
      <c r="I2224" s="83">
        <v>11612.34</v>
      </c>
      <c r="J2224" s="83">
        <f t="shared" si="492"/>
        <v>11612.34</v>
      </c>
      <c r="K2224" s="82"/>
      <c r="L2224" s="82"/>
      <c r="M2224" s="82"/>
      <c r="N2224" s="82"/>
      <c r="O2224" s="82">
        <f>VLOOKUP(C2224,'IBGE 2014'!$A$9:$I$120,6,0)</f>
        <v>10.595687644814832</v>
      </c>
      <c r="P2224" s="82">
        <f t="shared" si="493"/>
        <v>1599529.4570500581</v>
      </c>
      <c r="Q2224" s="82">
        <f t="shared" si="494"/>
        <v>87469.867124461394</v>
      </c>
      <c r="R2224" s="82">
        <f t="shared" si="495"/>
        <v>1512059.5899255967</v>
      </c>
      <c r="S2224" s="82"/>
      <c r="T2224" s="82"/>
      <c r="U2224" s="82"/>
      <c r="V2224" s="82">
        <f>J2224*13*VLOOKUP(C2224+1,'IBGE 2014'!$A$9:$I$120,6,0)</f>
        <v>1564193.271465343</v>
      </c>
      <c r="W2224" s="82">
        <f>IF(J2224&gt;5839.45,0.11*(J2224-5839.45)*VLOOKUP(C2224+1,'IBGE 2014'!$A$9:$I$120,6,0)*13,0)</f>
        <v>85537.516679674562</v>
      </c>
      <c r="X2224" s="82">
        <f t="shared" si="496"/>
        <v>1478655.7547856683</v>
      </c>
      <c r="Y2224" s="120"/>
      <c r="AB2224" s="84">
        <f t="shared" si="497"/>
        <v>5772.89</v>
      </c>
    </row>
    <row r="2225" spans="1:28" s="84" customFormat="1">
      <c r="A2225" s="82">
        <v>2209</v>
      </c>
      <c r="B2225" s="81">
        <v>2</v>
      </c>
      <c r="C2225" s="81">
        <v>54</v>
      </c>
      <c r="D2225" s="82"/>
      <c r="E2225" s="82"/>
      <c r="F2225" s="82"/>
      <c r="G2225" s="82"/>
      <c r="H2225" s="82"/>
      <c r="I2225" s="83">
        <v>1638.25</v>
      </c>
      <c r="J2225" s="83">
        <f t="shared" si="492"/>
        <v>1638.25</v>
      </c>
      <c r="K2225" s="82"/>
      <c r="L2225" s="82"/>
      <c r="M2225" s="82"/>
      <c r="N2225" s="82"/>
      <c r="O2225" s="82">
        <f>VLOOKUP(C2225,'IBGE 2014'!$A$9:$I$120,6,0)</f>
        <v>12.641642451240626</v>
      </c>
      <c r="P2225" s="82">
        <f t="shared" si="493"/>
        <v>269232.21969468443</v>
      </c>
      <c r="Q2225" s="82">
        <f t="shared" si="494"/>
        <v>0</v>
      </c>
      <c r="R2225" s="82">
        <f t="shared" si="495"/>
        <v>269232.21969468443</v>
      </c>
      <c r="S2225" s="82"/>
      <c r="T2225" s="82"/>
      <c r="U2225" s="82"/>
      <c r="V2225" s="82">
        <f>J2225*13*VLOOKUP(C2225+1,'IBGE 2014'!$A$9:$I$120,6,0)</f>
        <v>265403.43726776441</v>
      </c>
      <c r="W2225" s="82">
        <f>IF(J2225&gt;5839.45,0.11*(J2225-5839.45)*VLOOKUP(C2225+1,'IBGE 2014'!$A$9:$I$120,6,0)*13,0)</f>
        <v>0</v>
      </c>
      <c r="X2225" s="82">
        <f t="shared" si="496"/>
        <v>265403.43726776441</v>
      </c>
      <c r="Y2225" s="120"/>
      <c r="AB2225" s="84">
        <f t="shared" si="497"/>
        <v>0</v>
      </c>
    </row>
    <row r="2226" spans="1:28" s="84" customFormat="1">
      <c r="A2226" s="82">
        <v>2210</v>
      </c>
      <c r="B2226" s="81">
        <v>1</v>
      </c>
      <c r="C2226" s="81">
        <v>54</v>
      </c>
      <c r="D2226" s="82"/>
      <c r="E2226" s="82"/>
      <c r="F2226" s="82"/>
      <c r="G2226" s="82"/>
      <c r="H2226" s="82"/>
      <c r="I2226" s="83">
        <v>1734.63</v>
      </c>
      <c r="J2226" s="83">
        <f t="shared" si="492"/>
        <v>1734.63</v>
      </c>
      <c r="K2226" s="82"/>
      <c r="L2226" s="82"/>
      <c r="M2226" s="82"/>
      <c r="N2226" s="82"/>
      <c r="O2226" s="82">
        <f>VLOOKUP(C2226,'IBGE 2014'!$A$9:$I$120,6,0)</f>
        <v>12.641642451240626</v>
      </c>
      <c r="P2226" s="82">
        <f t="shared" si="493"/>
        <v>285071.4391875419</v>
      </c>
      <c r="Q2226" s="82">
        <f t="shared" si="494"/>
        <v>0</v>
      </c>
      <c r="R2226" s="82">
        <f t="shared" si="495"/>
        <v>285071.4391875419</v>
      </c>
      <c r="S2226" s="82"/>
      <c r="T2226" s="82"/>
      <c r="U2226" s="82"/>
      <c r="V2226" s="82">
        <f>J2226*13*VLOOKUP(C2226+1,'IBGE 2014'!$A$9:$I$120,6,0)</f>
        <v>281017.40539464809</v>
      </c>
      <c r="W2226" s="82">
        <f>IF(J2226&gt;5839.45,0.11*(J2226-5839.45)*VLOOKUP(C2226+1,'IBGE 2014'!$A$9:$I$120,6,0)*13,0)</f>
        <v>0</v>
      </c>
      <c r="X2226" s="82">
        <f t="shared" si="496"/>
        <v>281017.40539464809</v>
      </c>
      <c r="Y2226" s="120"/>
      <c r="AB2226" s="84">
        <f t="shared" si="497"/>
        <v>0</v>
      </c>
    </row>
    <row r="2227" spans="1:28" s="84" customFormat="1">
      <c r="A2227" s="82">
        <v>2211</v>
      </c>
      <c r="B2227" s="81">
        <v>1</v>
      </c>
      <c r="C2227" s="81">
        <v>70</v>
      </c>
      <c r="D2227" s="82"/>
      <c r="E2227" s="82"/>
      <c r="F2227" s="82"/>
      <c r="G2227" s="82"/>
      <c r="H2227" s="82"/>
      <c r="I2227" s="83">
        <v>1578.09</v>
      </c>
      <c r="J2227" s="83">
        <f t="shared" si="492"/>
        <v>1578.09</v>
      </c>
      <c r="K2227" s="82"/>
      <c r="L2227" s="82"/>
      <c r="M2227" s="82"/>
      <c r="N2227" s="82"/>
      <c r="O2227" s="82">
        <f>VLOOKUP(C2227,'IBGE 2014'!$A$9:$I$120,6,0)</f>
        <v>9.1340168195096396</v>
      </c>
      <c r="P2227" s="82">
        <f t="shared" si="493"/>
        <v>187385.90783509956</v>
      </c>
      <c r="Q2227" s="82">
        <f t="shared" si="494"/>
        <v>0</v>
      </c>
      <c r="R2227" s="82">
        <f t="shared" si="495"/>
        <v>187385.90783509956</v>
      </c>
      <c r="S2227" s="82"/>
      <c r="T2227" s="82"/>
      <c r="U2227" s="82"/>
      <c r="V2227" s="82">
        <f>J2227*13*VLOOKUP(C2227+1,'IBGE 2014'!$A$9:$I$120,6,0)</f>
        <v>182197.65832980842</v>
      </c>
      <c r="W2227" s="82">
        <f>IF(J2227&gt;5839.45,0.11*(J2227-5839.45)*VLOOKUP(C2227+1,'IBGE 2014'!$A$9:$I$120,6,0)*13,0)</f>
        <v>0</v>
      </c>
      <c r="X2227" s="82">
        <f t="shared" si="496"/>
        <v>182197.65832980842</v>
      </c>
      <c r="Y2227" s="120"/>
      <c r="AB2227" s="84">
        <f t="shared" si="497"/>
        <v>0</v>
      </c>
    </row>
    <row r="2228" spans="1:28" s="84" customFormat="1">
      <c r="A2228" s="82">
        <v>2212</v>
      </c>
      <c r="B2228" s="81">
        <v>1</v>
      </c>
      <c r="C2228" s="81">
        <v>72</v>
      </c>
      <c r="D2228" s="82"/>
      <c r="E2228" s="82"/>
      <c r="F2228" s="82"/>
      <c r="G2228" s="82"/>
      <c r="H2228" s="82"/>
      <c r="I2228" s="83">
        <v>1489.95</v>
      </c>
      <c r="J2228" s="83">
        <f t="shared" si="492"/>
        <v>1489.95</v>
      </c>
      <c r="K2228" s="82"/>
      <c r="L2228" s="82"/>
      <c r="M2228" s="82"/>
      <c r="N2228" s="82"/>
      <c r="O2228" s="82">
        <f>VLOOKUP(C2228,'IBGE 2014'!$A$9:$I$120,6,0)</f>
        <v>8.6266479748772689</v>
      </c>
      <c r="P2228" s="82">
        <f t="shared" si="493"/>
        <v>167092.56395218906</v>
      </c>
      <c r="Q2228" s="82">
        <f t="shared" si="494"/>
        <v>0</v>
      </c>
      <c r="R2228" s="82">
        <f t="shared" si="495"/>
        <v>167092.56395218906</v>
      </c>
      <c r="S2228" s="82"/>
      <c r="T2228" s="82"/>
      <c r="U2228" s="82"/>
      <c r="V2228" s="82">
        <f>J2228*13*VLOOKUP(C2228+1,'IBGE 2014'!$A$9:$I$120,6,0)</f>
        <v>162147.41298614742</v>
      </c>
      <c r="W2228" s="82">
        <f>IF(J2228&gt;5839.45,0.11*(J2228-5839.45)*VLOOKUP(C2228+1,'IBGE 2014'!$A$9:$I$120,6,0)*13,0)</f>
        <v>0</v>
      </c>
      <c r="X2228" s="82">
        <f t="shared" si="496"/>
        <v>162147.41298614742</v>
      </c>
      <c r="Y2228" s="120"/>
      <c r="AB2228" s="84">
        <f t="shared" si="497"/>
        <v>0</v>
      </c>
    </row>
    <row r="2229" spans="1:28" s="84" customFormat="1">
      <c r="A2229" s="82">
        <v>2213</v>
      </c>
      <c r="B2229" s="81">
        <v>1</v>
      </c>
      <c r="C2229" s="81">
        <v>56</v>
      </c>
      <c r="D2229" s="82"/>
      <c r="E2229" s="82"/>
      <c r="F2229" s="82"/>
      <c r="G2229" s="82"/>
      <c r="H2229" s="82"/>
      <c r="I2229" s="83">
        <v>2913.92</v>
      </c>
      <c r="J2229" s="83">
        <f t="shared" si="492"/>
        <v>2913.92</v>
      </c>
      <c r="K2229" s="82"/>
      <c r="L2229" s="82"/>
      <c r="M2229" s="82"/>
      <c r="N2229" s="82"/>
      <c r="O2229" s="82">
        <f>VLOOKUP(C2229,'IBGE 2014'!$A$9:$I$120,6,0)</f>
        <v>12.276875927517381</v>
      </c>
      <c r="P2229" s="82">
        <f t="shared" si="493"/>
        <v>465059.84593524877</v>
      </c>
      <c r="Q2229" s="82">
        <f t="shared" si="494"/>
        <v>0</v>
      </c>
      <c r="R2229" s="82">
        <f t="shared" si="495"/>
        <v>465059.84593524877</v>
      </c>
      <c r="S2229" s="82"/>
      <c r="T2229" s="82"/>
      <c r="U2229" s="82"/>
      <c r="V2229" s="82">
        <f>J2229*13*VLOOKUP(C2229+1,'IBGE 2014'!$A$9:$I$120,6,0)</f>
        <v>457853.7496877198</v>
      </c>
      <c r="W2229" s="82">
        <f>IF(J2229&gt;5839.45,0.11*(J2229-5839.45)*VLOOKUP(C2229+1,'IBGE 2014'!$A$9:$I$120,6,0)*13,0)</f>
        <v>0</v>
      </c>
      <c r="X2229" s="82">
        <f t="shared" si="496"/>
        <v>457853.7496877198</v>
      </c>
      <c r="Y2229" s="120"/>
      <c r="AB2229" s="84">
        <f t="shared" si="497"/>
        <v>0</v>
      </c>
    </row>
    <row r="2230" spans="1:28" s="84" customFormat="1">
      <c r="A2230" s="82">
        <v>2214</v>
      </c>
      <c r="B2230" s="81">
        <v>2</v>
      </c>
      <c r="C2230" s="81">
        <v>64</v>
      </c>
      <c r="D2230" s="82"/>
      <c r="E2230" s="82"/>
      <c r="F2230" s="82"/>
      <c r="G2230" s="82"/>
      <c r="H2230" s="82"/>
      <c r="I2230" s="83">
        <v>4164.34</v>
      </c>
      <c r="J2230" s="83">
        <f t="shared" si="492"/>
        <v>4164.34</v>
      </c>
      <c r="K2230" s="82"/>
      <c r="L2230" s="82"/>
      <c r="M2230" s="82"/>
      <c r="N2230" s="82"/>
      <c r="O2230" s="82">
        <f>VLOOKUP(C2230,'IBGE 2014'!$A$9:$I$120,6,0)</f>
        <v>10.595687644814832</v>
      </c>
      <c r="P2230" s="82">
        <f t="shared" si="493"/>
        <v>573612.5965285066</v>
      </c>
      <c r="Q2230" s="82">
        <f t="shared" si="494"/>
        <v>0</v>
      </c>
      <c r="R2230" s="82">
        <f t="shared" si="495"/>
        <v>573612.5965285066</v>
      </c>
      <c r="S2230" s="82"/>
      <c r="T2230" s="82"/>
      <c r="U2230" s="82"/>
      <c r="V2230" s="82">
        <f>J2230*13*VLOOKUP(C2230+1,'IBGE 2014'!$A$9:$I$120,6,0)</f>
        <v>560940.56909236079</v>
      </c>
      <c r="W2230" s="82">
        <f>IF(J2230&gt;5839.45,0.11*(J2230-5839.45)*VLOOKUP(C2230+1,'IBGE 2014'!$A$9:$I$120,6,0)*13,0)</f>
        <v>0</v>
      </c>
      <c r="X2230" s="82">
        <f t="shared" si="496"/>
        <v>560940.56909236079</v>
      </c>
      <c r="Y2230" s="120"/>
      <c r="AB2230" s="84">
        <f t="shared" si="497"/>
        <v>0</v>
      </c>
    </row>
    <row r="2231" spans="1:28" s="84" customFormat="1">
      <c r="A2231" s="82">
        <v>2215</v>
      </c>
      <c r="B2231" s="81">
        <v>1</v>
      </c>
      <c r="C2231" s="81">
        <v>72</v>
      </c>
      <c r="D2231" s="82"/>
      <c r="E2231" s="82"/>
      <c r="F2231" s="82"/>
      <c r="G2231" s="82"/>
      <c r="H2231" s="82"/>
      <c r="I2231" s="83">
        <v>5699.92</v>
      </c>
      <c r="J2231" s="83">
        <f t="shared" ref="J2231:J2294" si="498">I2231</f>
        <v>5699.92</v>
      </c>
      <c r="K2231" s="82"/>
      <c r="L2231" s="82"/>
      <c r="M2231" s="82"/>
      <c r="N2231" s="82"/>
      <c r="O2231" s="82">
        <f>VLOOKUP(C2231,'IBGE 2014'!$A$9:$I$120,6,0)</f>
        <v>8.6266479748772689</v>
      </c>
      <c r="P2231" s="82">
        <f t="shared" ref="P2231:P2294" si="499">J2231*13*O2231</f>
        <v>639225.64322451176</v>
      </c>
      <c r="Q2231" s="82">
        <f t="shared" ref="Q2231:Q2294" si="500">IF(J2231&gt;5839.45,0.11*(J2231-5839.45)*O2231*13,0)</f>
        <v>0</v>
      </c>
      <c r="R2231" s="82">
        <f t="shared" ref="R2231:R2294" si="501">P2231-Q2231</f>
        <v>639225.64322451176</v>
      </c>
      <c r="S2231" s="82"/>
      <c r="T2231" s="82"/>
      <c r="U2231" s="82"/>
      <c r="V2231" s="82">
        <f>J2231*13*VLOOKUP(C2231+1,'IBGE 2014'!$A$9:$I$120,6,0)</f>
        <v>620307.58228665486</v>
      </c>
      <c r="W2231" s="82">
        <f>IF(J2231&gt;5839.45,0.11*(J2231-5839.45)*VLOOKUP(C2231+1,'IBGE 2014'!$A$9:$I$120,6,0)*13,0)</f>
        <v>0</v>
      </c>
      <c r="X2231" s="82">
        <f t="shared" ref="X2231:X2294" si="502">V2231-W2231</f>
        <v>620307.58228665486</v>
      </c>
      <c r="Y2231" s="120"/>
      <c r="AB2231" s="84">
        <f t="shared" ref="AB2231:AB2294" si="503">IF(J2231&gt;5839.45,J2231-5839.45,0)</f>
        <v>0</v>
      </c>
    </row>
    <row r="2232" spans="1:28" s="84" customFormat="1">
      <c r="A2232" s="82">
        <v>2216</v>
      </c>
      <c r="B2232" s="81">
        <v>1</v>
      </c>
      <c r="C2232" s="81">
        <v>56</v>
      </c>
      <c r="D2232" s="82"/>
      <c r="E2232" s="82"/>
      <c r="F2232" s="82"/>
      <c r="G2232" s="82"/>
      <c r="H2232" s="82"/>
      <c r="I2232" s="83">
        <v>7183.79</v>
      </c>
      <c r="J2232" s="83">
        <f t="shared" si="498"/>
        <v>7183.79</v>
      </c>
      <c r="K2232" s="82"/>
      <c r="L2232" s="82"/>
      <c r="M2232" s="82"/>
      <c r="N2232" s="82"/>
      <c r="O2232" s="82">
        <f>VLOOKUP(C2232,'IBGE 2014'!$A$9:$I$120,6,0)</f>
        <v>12.276875927517381</v>
      </c>
      <c r="P2232" s="82">
        <f t="shared" si="499"/>
        <v>1146528.4807514211</v>
      </c>
      <c r="Q2232" s="82">
        <f t="shared" si="500"/>
        <v>23601.142399690169</v>
      </c>
      <c r="R2232" s="82">
        <f t="shared" si="501"/>
        <v>1122927.338351731</v>
      </c>
      <c r="S2232" s="82"/>
      <c r="T2232" s="82"/>
      <c r="U2232" s="82"/>
      <c r="V2232" s="82">
        <f>J2232*13*VLOOKUP(C2232+1,'IBGE 2014'!$A$9:$I$120,6,0)</f>
        <v>1128763.0368950227</v>
      </c>
      <c r="W2232" s="82">
        <f>IF(J2232&gt;5839.45,0.11*(J2232-5839.45)*VLOOKUP(C2232+1,'IBGE 2014'!$A$9:$I$120,6,0)*13,0)</f>
        <v>23235.443006009373</v>
      </c>
      <c r="X2232" s="82">
        <f t="shared" si="502"/>
        <v>1105527.5938890134</v>
      </c>
      <c r="Y2232" s="120"/>
      <c r="AB2232" s="84">
        <f t="shared" si="503"/>
        <v>1344.3400000000001</v>
      </c>
    </row>
    <row r="2233" spans="1:28" s="84" customFormat="1">
      <c r="A2233" s="82">
        <v>2217</v>
      </c>
      <c r="B2233" s="81">
        <v>1</v>
      </c>
      <c r="C2233" s="81">
        <v>51</v>
      </c>
      <c r="D2233" s="82"/>
      <c r="E2233" s="82"/>
      <c r="F2233" s="82"/>
      <c r="G2233" s="82"/>
      <c r="H2233" s="82"/>
      <c r="I2233" s="83">
        <v>5699.92</v>
      </c>
      <c r="J2233" s="83">
        <f t="shared" si="498"/>
        <v>5699.92</v>
      </c>
      <c r="K2233" s="82"/>
      <c r="L2233" s="82"/>
      <c r="M2233" s="82"/>
      <c r="N2233" s="82"/>
      <c r="O2233" s="82">
        <f>VLOOKUP(C2233,'IBGE 2014'!$A$9:$I$120,6,0)</f>
        <v>13.150078479264636</v>
      </c>
      <c r="P2233" s="82">
        <f t="shared" si="499"/>
        <v>974407.13923189114</v>
      </c>
      <c r="Q2233" s="82">
        <f t="shared" si="500"/>
        <v>0</v>
      </c>
      <c r="R2233" s="82">
        <f t="shared" si="501"/>
        <v>974407.13923189114</v>
      </c>
      <c r="S2233" s="82"/>
      <c r="T2233" s="82"/>
      <c r="U2233" s="82"/>
      <c r="V2233" s="82">
        <f>J2233*13*VLOOKUP(C2233+1,'IBGE 2014'!$A$9:$I$120,6,0)</f>
        <v>962221.60180972645</v>
      </c>
      <c r="W2233" s="82">
        <f>IF(J2233&gt;5839.45,0.11*(J2233-5839.45)*VLOOKUP(C2233+1,'IBGE 2014'!$A$9:$I$120,6,0)*13,0)</f>
        <v>0</v>
      </c>
      <c r="X2233" s="82">
        <f t="shared" si="502"/>
        <v>962221.60180972645</v>
      </c>
      <c r="Y2233" s="120"/>
      <c r="AB2233" s="84">
        <f t="shared" si="503"/>
        <v>0</v>
      </c>
    </row>
    <row r="2234" spans="1:28" s="84" customFormat="1">
      <c r="A2234" s="82">
        <v>2218</v>
      </c>
      <c r="B2234" s="81">
        <v>1</v>
      </c>
      <c r="C2234" s="81">
        <v>55</v>
      </c>
      <c r="D2234" s="82"/>
      <c r="E2234" s="82"/>
      <c r="F2234" s="82"/>
      <c r="G2234" s="82"/>
      <c r="H2234" s="82"/>
      <c r="I2234" s="83">
        <v>3562.44</v>
      </c>
      <c r="J2234" s="83">
        <f t="shared" si="498"/>
        <v>3562.44</v>
      </c>
      <c r="K2234" s="82"/>
      <c r="L2234" s="82"/>
      <c r="M2234" s="82"/>
      <c r="N2234" s="82"/>
      <c r="O2234" s="82">
        <f>VLOOKUP(C2234,'IBGE 2014'!$A$9:$I$120,6,0)</f>
        <v>12.461864196915771</v>
      </c>
      <c r="P2234" s="82">
        <f t="shared" si="499"/>
        <v>577130.36536558811</v>
      </c>
      <c r="Q2234" s="82">
        <f t="shared" si="500"/>
        <v>0</v>
      </c>
      <c r="R2234" s="82">
        <f t="shared" si="501"/>
        <v>577130.36536558811</v>
      </c>
      <c r="S2234" s="82"/>
      <c r="T2234" s="82"/>
      <c r="U2234" s="82"/>
      <c r="V2234" s="82">
        <f>J2234*13*VLOOKUP(C2234+1,'IBGE 2014'!$A$9:$I$120,6,0)</f>
        <v>568563.24042992527</v>
      </c>
      <c r="W2234" s="82">
        <f>IF(J2234&gt;5839.45,0.11*(J2234-5839.45)*VLOOKUP(C2234+1,'IBGE 2014'!$A$9:$I$120,6,0)*13,0)</f>
        <v>0</v>
      </c>
      <c r="X2234" s="82">
        <f t="shared" si="502"/>
        <v>568563.24042992527</v>
      </c>
      <c r="Y2234" s="120"/>
      <c r="AB2234" s="84">
        <f t="shared" si="503"/>
        <v>0</v>
      </c>
    </row>
    <row r="2235" spans="1:28" s="84" customFormat="1">
      <c r="A2235" s="82">
        <v>2219</v>
      </c>
      <c r="B2235" s="81">
        <v>1</v>
      </c>
      <c r="C2235" s="81">
        <v>55</v>
      </c>
      <c r="D2235" s="82"/>
      <c r="E2235" s="82"/>
      <c r="F2235" s="82"/>
      <c r="G2235" s="82"/>
      <c r="H2235" s="82"/>
      <c r="I2235" s="83">
        <v>3617.28</v>
      </c>
      <c r="J2235" s="83">
        <f t="shared" si="498"/>
        <v>3617.28</v>
      </c>
      <c r="K2235" s="82"/>
      <c r="L2235" s="82"/>
      <c r="M2235" s="82"/>
      <c r="N2235" s="82"/>
      <c r="O2235" s="82">
        <f>VLOOKUP(C2235,'IBGE 2014'!$A$9:$I$120,6,0)</f>
        <v>12.461864196915771</v>
      </c>
      <c r="P2235" s="82">
        <f t="shared" si="499"/>
        <v>586014.67758885329</v>
      </c>
      <c r="Q2235" s="82">
        <f t="shared" si="500"/>
        <v>0</v>
      </c>
      <c r="R2235" s="82">
        <f t="shared" si="501"/>
        <v>586014.67758885329</v>
      </c>
      <c r="S2235" s="82"/>
      <c r="T2235" s="82"/>
      <c r="U2235" s="82"/>
      <c r="V2235" s="82">
        <f>J2235*13*VLOOKUP(C2235+1,'IBGE 2014'!$A$9:$I$120,6,0)</f>
        <v>577315.67081617087</v>
      </c>
      <c r="W2235" s="82">
        <f>IF(J2235&gt;5839.45,0.11*(J2235-5839.45)*VLOOKUP(C2235+1,'IBGE 2014'!$A$9:$I$120,6,0)*13,0)</f>
        <v>0</v>
      </c>
      <c r="X2235" s="82">
        <f t="shared" si="502"/>
        <v>577315.67081617087</v>
      </c>
      <c r="Y2235" s="120"/>
      <c r="AB2235" s="84">
        <f t="shared" si="503"/>
        <v>0</v>
      </c>
    </row>
    <row r="2236" spans="1:28" s="84" customFormat="1">
      <c r="A2236" s="82">
        <v>2220</v>
      </c>
      <c r="B2236" s="81">
        <v>1</v>
      </c>
      <c r="C2236" s="81">
        <v>63</v>
      </c>
      <c r="D2236" s="82"/>
      <c r="E2236" s="82"/>
      <c r="F2236" s="82"/>
      <c r="G2236" s="82"/>
      <c r="H2236" s="82"/>
      <c r="I2236" s="83">
        <v>979.13</v>
      </c>
      <c r="J2236" s="83">
        <f t="shared" si="498"/>
        <v>979.13</v>
      </c>
      <c r="K2236" s="82"/>
      <c r="L2236" s="82"/>
      <c r="M2236" s="82"/>
      <c r="N2236" s="82"/>
      <c r="O2236" s="82">
        <f>VLOOKUP(C2236,'IBGE 2014'!$A$9:$I$120,6,0)</f>
        <v>10.825249101319233</v>
      </c>
      <c r="P2236" s="82">
        <f t="shared" si="499"/>
        <v>137791.23998347111</v>
      </c>
      <c r="Q2236" s="82">
        <f t="shared" si="500"/>
        <v>0</v>
      </c>
      <c r="R2236" s="82">
        <f t="shared" si="501"/>
        <v>137791.23998347111</v>
      </c>
      <c r="S2236" s="82"/>
      <c r="T2236" s="82"/>
      <c r="U2236" s="82"/>
      <c r="V2236" s="82">
        <f>J2236*13*VLOOKUP(C2236+1,'IBGE 2014'!$A$9:$I$120,6,0)</f>
        <v>134869.22336767812</v>
      </c>
      <c r="W2236" s="82">
        <f>IF(J2236&gt;5839.45,0.11*(J2236-5839.45)*VLOOKUP(C2236+1,'IBGE 2014'!$A$9:$I$120,6,0)*13,0)</f>
        <v>0</v>
      </c>
      <c r="X2236" s="82">
        <f t="shared" si="502"/>
        <v>134869.22336767812</v>
      </c>
      <c r="Y2236" s="120"/>
      <c r="AB2236" s="84">
        <f t="shared" si="503"/>
        <v>0</v>
      </c>
    </row>
    <row r="2237" spans="1:28" s="84" customFormat="1">
      <c r="A2237" s="82">
        <v>2221</v>
      </c>
      <c r="B2237" s="81">
        <v>1</v>
      </c>
      <c r="C2237" s="81">
        <v>56</v>
      </c>
      <c r="D2237" s="82"/>
      <c r="E2237" s="82"/>
      <c r="F2237" s="82"/>
      <c r="G2237" s="82"/>
      <c r="H2237" s="82"/>
      <c r="I2237" s="83">
        <v>3617.28</v>
      </c>
      <c r="J2237" s="83">
        <f t="shared" si="498"/>
        <v>3617.28</v>
      </c>
      <c r="K2237" s="82"/>
      <c r="L2237" s="82"/>
      <c r="M2237" s="82"/>
      <c r="N2237" s="82"/>
      <c r="O2237" s="82">
        <f>VLOOKUP(C2237,'IBGE 2014'!$A$9:$I$120,6,0)</f>
        <v>12.276875927517381</v>
      </c>
      <c r="P2237" s="82">
        <f t="shared" si="499"/>
        <v>577315.67081617087</v>
      </c>
      <c r="Q2237" s="82">
        <f t="shared" si="500"/>
        <v>0</v>
      </c>
      <c r="R2237" s="82">
        <f t="shared" si="501"/>
        <v>577315.67081617087</v>
      </c>
      <c r="S2237" s="82"/>
      <c r="T2237" s="82"/>
      <c r="U2237" s="82"/>
      <c r="V2237" s="82">
        <f>J2237*13*VLOOKUP(C2237+1,'IBGE 2014'!$A$9:$I$120,6,0)</f>
        <v>568370.17202613491</v>
      </c>
      <c r="W2237" s="82">
        <f>IF(J2237&gt;5839.45,0.11*(J2237-5839.45)*VLOOKUP(C2237+1,'IBGE 2014'!$A$9:$I$120,6,0)*13,0)</f>
        <v>0</v>
      </c>
      <c r="X2237" s="82">
        <f t="shared" si="502"/>
        <v>568370.17202613491</v>
      </c>
      <c r="Y2237" s="120"/>
      <c r="AB2237" s="84">
        <f t="shared" si="503"/>
        <v>0</v>
      </c>
    </row>
    <row r="2238" spans="1:28" s="84" customFormat="1">
      <c r="A2238" s="82">
        <v>2222</v>
      </c>
      <c r="B2238" s="81">
        <v>1</v>
      </c>
      <c r="C2238" s="81">
        <v>57</v>
      </c>
      <c r="D2238" s="82"/>
      <c r="E2238" s="82"/>
      <c r="F2238" s="82"/>
      <c r="G2238" s="82"/>
      <c r="H2238" s="82"/>
      <c r="I2238" s="83">
        <v>5948</v>
      </c>
      <c r="J2238" s="83">
        <f t="shared" si="498"/>
        <v>5948</v>
      </c>
      <c r="K2238" s="82"/>
      <c r="L2238" s="82"/>
      <c r="M2238" s="82"/>
      <c r="N2238" s="82"/>
      <c r="O2238" s="82">
        <f>VLOOKUP(C2238,'IBGE 2014'!$A$9:$I$120,6,0)</f>
        <v>12.086645895133593</v>
      </c>
      <c r="P2238" s="82">
        <f t="shared" si="499"/>
        <v>934587.8071953099</v>
      </c>
      <c r="Q2238" s="82">
        <f t="shared" si="500"/>
        <v>1876.1677390409575</v>
      </c>
      <c r="R2238" s="82">
        <f t="shared" si="501"/>
        <v>932711.63945626898</v>
      </c>
      <c r="S2238" s="82"/>
      <c r="T2238" s="82"/>
      <c r="U2238" s="82"/>
      <c r="V2238" s="82">
        <f>J2238*13*VLOOKUP(C2238+1,'IBGE 2014'!$A$9:$I$120,6,0)</f>
        <v>919456.65726727422</v>
      </c>
      <c r="W2238" s="82">
        <f>IF(J2238&gt;5839.45,0.11*(J2238-5839.45)*VLOOKUP(C2238+1,'IBGE 2014'!$A$9:$I$120,6,0)*13,0)</f>
        <v>1845.7922353900315</v>
      </c>
      <c r="X2238" s="82">
        <f t="shared" si="502"/>
        <v>917610.86503188417</v>
      </c>
      <c r="Y2238" s="120"/>
      <c r="AB2238" s="84">
        <f t="shared" si="503"/>
        <v>108.55000000000018</v>
      </c>
    </row>
    <row r="2239" spans="1:28" s="84" customFormat="1">
      <c r="A2239" s="82">
        <v>2223</v>
      </c>
      <c r="B2239" s="81">
        <v>1</v>
      </c>
      <c r="C2239" s="81">
        <v>55</v>
      </c>
      <c r="D2239" s="82"/>
      <c r="E2239" s="82"/>
      <c r="F2239" s="82"/>
      <c r="G2239" s="82"/>
      <c r="H2239" s="82"/>
      <c r="I2239" s="83">
        <v>3617.28</v>
      </c>
      <c r="J2239" s="83">
        <f t="shared" si="498"/>
        <v>3617.28</v>
      </c>
      <c r="K2239" s="82"/>
      <c r="L2239" s="82"/>
      <c r="M2239" s="82"/>
      <c r="N2239" s="82"/>
      <c r="O2239" s="82">
        <f>VLOOKUP(C2239,'IBGE 2014'!$A$9:$I$120,6,0)</f>
        <v>12.461864196915771</v>
      </c>
      <c r="P2239" s="82">
        <f t="shared" si="499"/>
        <v>586014.67758885329</v>
      </c>
      <c r="Q2239" s="82">
        <f t="shared" si="500"/>
        <v>0</v>
      </c>
      <c r="R2239" s="82">
        <f t="shared" si="501"/>
        <v>586014.67758885329</v>
      </c>
      <c r="S2239" s="82"/>
      <c r="T2239" s="82"/>
      <c r="U2239" s="82"/>
      <c r="V2239" s="82">
        <f>J2239*13*VLOOKUP(C2239+1,'IBGE 2014'!$A$9:$I$120,6,0)</f>
        <v>577315.67081617087</v>
      </c>
      <c r="W2239" s="82">
        <f>IF(J2239&gt;5839.45,0.11*(J2239-5839.45)*VLOOKUP(C2239+1,'IBGE 2014'!$A$9:$I$120,6,0)*13,0)</f>
        <v>0</v>
      </c>
      <c r="X2239" s="82">
        <f t="shared" si="502"/>
        <v>577315.67081617087</v>
      </c>
      <c r="Y2239" s="120"/>
      <c r="AB2239" s="84">
        <f t="shared" si="503"/>
        <v>0</v>
      </c>
    </row>
    <row r="2240" spans="1:28" s="84" customFormat="1">
      <c r="A2240" s="82">
        <v>2224</v>
      </c>
      <c r="B2240" s="81">
        <v>1</v>
      </c>
      <c r="C2240" s="81">
        <v>54</v>
      </c>
      <c r="D2240" s="82"/>
      <c r="E2240" s="82"/>
      <c r="F2240" s="82"/>
      <c r="G2240" s="82"/>
      <c r="H2240" s="82"/>
      <c r="I2240" s="83">
        <v>4274.93</v>
      </c>
      <c r="J2240" s="83">
        <f t="shared" si="498"/>
        <v>4274.93</v>
      </c>
      <c r="K2240" s="82"/>
      <c r="L2240" s="82"/>
      <c r="M2240" s="82"/>
      <c r="N2240" s="82"/>
      <c r="O2240" s="82">
        <f>VLOOKUP(C2240,'IBGE 2014'!$A$9:$I$120,6,0)</f>
        <v>12.641642451240626</v>
      </c>
      <c r="P2240" s="82">
        <f t="shared" si="499"/>
        <v>702547.77533306717</v>
      </c>
      <c r="Q2240" s="82">
        <f t="shared" si="500"/>
        <v>0</v>
      </c>
      <c r="R2240" s="82">
        <f t="shared" si="501"/>
        <v>702547.77533306717</v>
      </c>
      <c r="S2240" s="82"/>
      <c r="T2240" s="82"/>
      <c r="U2240" s="82"/>
      <c r="V2240" s="82">
        <f>J2240*13*VLOOKUP(C2240+1,'IBGE 2014'!$A$9:$I$120,6,0)</f>
        <v>692556.76244717487</v>
      </c>
      <c r="W2240" s="82">
        <f>IF(J2240&gt;5839.45,0.11*(J2240-5839.45)*VLOOKUP(C2240+1,'IBGE 2014'!$A$9:$I$120,6,0)*13,0)</f>
        <v>0</v>
      </c>
      <c r="X2240" s="82">
        <f t="shared" si="502"/>
        <v>692556.76244717487</v>
      </c>
      <c r="Y2240" s="120"/>
      <c r="AB2240" s="84">
        <f t="shared" si="503"/>
        <v>0</v>
      </c>
    </row>
    <row r="2241" spans="1:28" s="84" customFormat="1">
      <c r="A2241" s="82">
        <v>2225</v>
      </c>
      <c r="B2241" s="81">
        <v>1</v>
      </c>
      <c r="C2241" s="81">
        <v>53</v>
      </c>
      <c r="D2241" s="82"/>
      <c r="E2241" s="82"/>
      <c r="F2241" s="82"/>
      <c r="G2241" s="82"/>
      <c r="H2241" s="82"/>
      <c r="I2241" s="83">
        <v>5334.83</v>
      </c>
      <c r="J2241" s="83">
        <f t="shared" si="498"/>
        <v>5334.83</v>
      </c>
      <c r="K2241" s="82"/>
      <c r="L2241" s="82"/>
      <c r="M2241" s="82"/>
      <c r="N2241" s="82"/>
      <c r="O2241" s="82">
        <f>VLOOKUP(C2241,'IBGE 2014'!$A$9:$I$120,6,0)</f>
        <v>12.816192854953975</v>
      </c>
      <c r="P2241" s="82">
        <f t="shared" si="499"/>
        <v>888838.7316691234</v>
      </c>
      <c r="Q2241" s="82">
        <f t="shared" si="500"/>
        <v>0</v>
      </c>
      <c r="R2241" s="82">
        <f t="shared" si="501"/>
        <v>888838.7316691234</v>
      </c>
      <c r="S2241" s="82"/>
      <c r="T2241" s="82"/>
      <c r="U2241" s="82"/>
      <c r="V2241" s="82">
        <f>J2241*13*VLOOKUP(C2241+1,'IBGE 2014'!$A$9:$I$120,6,0)</f>
        <v>876733.17417597631</v>
      </c>
      <c r="W2241" s="82">
        <f>IF(J2241&gt;5839.45,0.11*(J2241-5839.45)*VLOOKUP(C2241+1,'IBGE 2014'!$A$9:$I$120,6,0)*13,0)</f>
        <v>0</v>
      </c>
      <c r="X2241" s="82">
        <f t="shared" si="502"/>
        <v>876733.17417597631</v>
      </c>
      <c r="Y2241" s="120"/>
      <c r="AB2241" s="84">
        <f t="shared" si="503"/>
        <v>0</v>
      </c>
    </row>
    <row r="2242" spans="1:28" s="84" customFormat="1">
      <c r="A2242" s="82">
        <v>2226</v>
      </c>
      <c r="B2242" s="81">
        <v>1</v>
      </c>
      <c r="C2242" s="81">
        <v>52</v>
      </c>
      <c r="D2242" s="82"/>
      <c r="E2242" s="82"/>
      <c r="F2242" s="82"/>
      <c r="G2242" s="82"/>
      <c r="H2242" s="82"/>
      <c r="I2242" s="83">
        <v>6560.16</v>
      </c>
      <c r="J2242" s="83">
        <f t="shared" si="498"/>
        <v>6560.16</v>
      </c>
      <c r="K2242" s="82"/>
      <c r="L2242" s="82"/>
      <c r="M2242" s="82"/>
      <c r="N2242" s="82"/>
      <c r="O2242" s="82">
        <f>VLOOKUP(C2242,'IBGE 2014'!$A$9:$I$120,6,0)</f>
        <v>12.985628972521697</v>
      </c>
      <c r="P2242" s="82">
        <f t="shared" si="499"/>
        <v>1107441.4488849132</v>
      </c>
      <c r="Q2242" s="82">
        <f t="shared" si="500"/>
        <v>13383.187899204142</v>
      </c>
      <c r="R2242" s="82">
        <f t="shared" si="501"/>
        <v>1094058.260985709</v>
      </c>
      <c r="S2242" s="82"/>
      <c r="T2242" s="82"/>
      <c r="U2242" s="82"/>
      <c r="V2242" s="82">
        <f>J2242*13*VLOOKUP(C2242+1,'IBGE 2014'!$A$9:$I$120,6,0)</f>
        <v>1092991.5843516134</v>
      </c>
      <c r="W2242" s="82">
        <f>IF(J2242&gt;5839.45,0.11*(J2242-5839.45)*VLOOKUP(C2242+1,'IBGE 2014'!$A$9:$I$120,6,0)*13,0)</f>
        <v>13208.564444066249</v>
      </c>
      <c r="X2242" s="82">
        <f t="shared" si="502"/>
        <v>1079783.0199075472</v>
      </c>
      <c r="Y2242" s="120"/>
      <c r="AB2242" s="84">
        <f t="shared" si="503"/>
        <v>720.71</v>
      </c>
    </row>
    <row r="2243" spans="1:28" s="84" customFormat="1">
      <c r="A2243" s="82">
        <v>2227</v>
      </c>
      <c r="B2243" s="81">
        <v>1</v>
      </c>
      <c r="C2243" s="81">
        <v>64</v>
      </c>
      <c r="D2243" s="82"/>
      <c r="E2243" s="82"/>
      <c r="F2243" s="82"/>
      <c r="G2243" s="82"/>
      <c r="H2243" s="82"/>
      <c r="I2243" s="83">
        <v>3342.25</v>
      </c>
      <c r="J2243" s="83">
        <f t="shared" si="498"/>
        <v>3342.25</v>
      </c>
      <c r="K2243" s="82"/>
      <c r="L2243" s="82"/>
      <c r="M2243" s="82"/>
      <c r="N2243" s="82"/>
      <c r="O2243" s="82">
        <f>VLOOKUP(C2243,'IBGE 2014'!$A$9:$I$120,6,0)</f>
        <v>10.595687644814832</v>
      </c>
      <c r="P2243" s="82">
        <f t="shared" si="499"/>
        <v>460374.68140147085</v>
      </c>
      <c r="Q2243" s="82">
        <f t="shared" si="500"/>
        <v>0</v>
      </c>
      <c r="R2243" s="82">
        <f t="shared" si="501"/>
        <v>460374.68140147085</v>
      </c>
      <c r="S2243" s="82"/>
      <c r="T2243" s="82"/>
      <c r="U2243" s="82"/>
      <c r="V2243" s="82">
        <f>J2243*13*VLOOKUP(C2243+1,'IBGE 2014'!$A$9:$I$120,6,0)</f>
        <v>450204.26215173188</v>
      </c>
      <c r="W2243" s="82">
        <f>IF(J2243&gt;5839.45,0.11*(J2243-5839.45)*VLOOKUP(C2243+1,'IBGE 2014'!$A$9:$I$120,6,0)*13,0)</f>
        <v>0</v>
      </c>
      <c r="X2243" s="82">
        <f t="shared" si="502"/>
        <v>450204.26215173188</v>
      </c>
      <c r="Y2243" s="120"/>
      <c r="AB2243" s="84">
        <f t="shared" si="503"/>
        <v>0</v>
      </c>
    </row>
    <row r="2244" spans="1:28" s="84" customFormat="1">
      <c r="A2244" s="82">
        <v>2228</v>
      </c>
      <c r="B2244" s="81">
        <v>1</v>
      </c>
      <c r="C2244" s="81">
        <v>57</v>
      </c>
      <c r="D2244" s="82"/>
      <c r="E2244" s="82"/>
      <c r="F2244" s="82"/>
      <c r="G2244" s="82"/>
      <c r="H2244" s="82"/>
      <c r="I2244" s="83">
        <v>3251.93</v>
      </c>
      <c r="J2244" s="83">
        <f t="shared" si="498"/>
        <v>3251.93</v>
      </c>
      <c r="K2244" s="82"/>
      <c r="L2244" s="82"/>
      <c r="M2244" s="82"/>
      <c r="N2244" s="82"/>
      <c r="O2244" s="82">
        <f>VLOOKUP(C2244,'IBGE 2014'!$A$9:$I$120,6,0)</f>
        <v>12.086645895133593</v>
      </c>
      <c r="P2244" s="82">
        <f t="shared" si="499"/>
        <v>510964.04301490315</v>
      </c>
      <c r="Q2244" s="82">
        <f t="shared" si="500"/>
        <v>0</v>
      </c>
      <c r="R2244" s="82">
        <f t="shared" si="501"/>
        <v>510964.04301490315</v>
      </c>
      <c r="S2244" s="82"/>
      <c r="T2244" s="82"/>
      <c r="U2244" s="82"/>
      <c r="V2244" s="82">
        <f>J2244*13*VLOOKUP(C2244+1,'IBGE 2014'!$A$9:$I$120,6,0)</f>
        <v>502691.44039461447</v>
      </c>
      <c r="W2244" s="82">
        <f>IF(J2244&gt;5839.45,0.11*(J2244-5839.45)*VLOOKUP(C2244+1,'IBGE 2014'!$A$9:$I$120,6,0)*13,0)</f>
        <v>0</v>
      </c>
      <c r="X2244" s="82">
        <f t="shared" si="502"/>
        <v>502691.44039461447</v>
      </c>
      <c r="Y2244" s="120"/>
      <c r="AB2244" s="84">
        <f t="shared" si="503"/>
        <v>0</v>
      </c>
    </row>
    <row r="2245" spans="1:28" s="84" customFormat="1">
      <c r="A2245" s="82">
        <v>2229</v>
      </c>
      <c r="B2245" s="81">
        <v>1</v>
      </c>
      <c r="C2245" s="81">
        <v>66</v>
      </c>
      <c r="D2245" s="82"/>
      <c r="E2245" s="82"/>
      <c r="F2245" s="82"/>
      <c r="G2245" s="82"/>
      <c r="H2245" s="82"/>
      <c r="I2245" s="83">
        <v>4274.93</v>
      </c>
      <c r="J2245" s="83">
        <f t="shared" si="498"/>
        <v>4274.93</v>
      </c>
      <c r="K2245" s="82"/>
      <c r="L2245" s="82"/>
      <c r="M2245" s="82"/>
      <c r="N2245" s="82"/>
      <c r="O2245" s="82">
        <f>VLOOKUP(C2245,'IBGE 2014'!$A$9:$I$120,6,0)</f>
        <v>10.123135778995065</v>
      </c>
      <c r="P2245" s="82">
        <f t="shared" si="499"/>
        <v>562584.05886409187</v>
      </c>
      <c r="Q2245" s="82">
        <f t="shared" si="500"/>
        <v>0</v>
      </c>
      <c r="R2245" s="82">
        <f t="shared" si="501"/>
        <v>562584.05886409187</v>
      </c>
      <c r="S2245" s="82"/>
      <c r="T2245" s="82"/>
      <c r="U2245" s="82"/>
      <c r="V2245" s="82">
        <f>J2245*13*VLOOKUP(C2245+1,'IBGE 2014'!$A$9:$I$120,6,0)</f>
        <v>549096.37310284621</v>
      </c>
      <c r="W2245" s="82">
        <f>IF(J2245&gt;5839.45,0.11*(J2245-5839.45)*VLOOKUP(C2245+1,'IBGE 2014'!$A$9:$I$120,6,0)*13,0)</f>
        <v>0</v>
      </c>
      <c r="X2245" s="82">
        <f t="shared" si="502"/>
        <v>549096.37310284621</v>
      </c>
      <c r="Y2245" s="120"/>
      <c r="AB2245" s="84">
        <f t="shared" si="503"/>
        <v>0</v>
      </c>
    </row>
    <row r="2246" spans="1:28" s="84" customFormat="1">
      <c r="A2246" s="82">
        <v>2230</v>
      </c>
      <c r="B2246" s="81">
        <v>1</v>
      </c>
      <c r="C2246" s="81">
        <v>55</v>
      </c>
      <c r="D2246" s="82"/>
      <c r="E2246" s="82"/>
      <c r="F2246" s="82"/>
      <c r="G2246" s="82"/>
      <c r="H2246" s="82"/>
      <c r="I2246" s="83">
        <v>5699.92</v>
      </c>
      <c r="J2246" s="83">
        <f t="shared" si="498"/>
        <v>5699.92</v>
      </c>
      <c r="K2246" s="82"/>
      <c r="L2246" s="82"/>
      <c r="M2246" s="82"/>
      <c r="N2246" s="82"/>
      <c r="O2246" s="82">
        <f>VLOOKUP(C2246,'IBGE 2014'!$A$9:$I$120,6,0)</f>
        <v>12.461864196915771</v>
      </c>
      <c r="P2246" s="82">
        <f t="shared" si="499"/>
        <v>923411.17665269389</v>
      </c>
      <c r="Q2246" s="82">
        <f t="shared" si="500"/>
        <v>0</v>
      </c>
      <c r="R2246" s="82">
        <f t="shared" si="501"/>
        <v>923411.17665269389</v>
      </c>
      <c r="S2246" s="82"/>
      <c r="T2246" s="82"/>
      <c r="U2246" s="82"/>
      <c r="V2246" s="82">
        <f>J2246*13*VLOOKUP(C2246+1,'IBGE 2014'!$A$9:$I$120,6,0)</f>
        <v>909703.73827807338</v>
      </c>
      <c r="W2246" s="82">
        <f>IF(J2246&gt;5839.45,0.11*(J2246-5839.45)*VLOOKUP(C2246+1,'IBGE 2014'!$A$9:$I$120,6,0)*13,0)</f>
        <v>0</v>
      </c>
      <c r="X2246" s="82">
        <f t="shared" si="502"/>
        <v>909703.73827807338</v>
      </c>
      <c r="Y2246" s="120"/>
      <c r="AB2246" s="84">
        <f t="shared" si="503"/>
        <v>0</v>
      </c>
    </row>
    <row r="2247" spans="1:28" s="84" customFormat="1">
      <c r="A2247" s="82">
        <v>2231</v>
      </c>
      <c r="B2247" s="81">
        <v>1</v>
      </c>
      <c r="C2247" s="81">
        <v>54</v>
      </c>
      <c r="D2247" s="82"/>
      <c r="E2247" s="82"/>
      <c r="F2247" s="82"/>
      <c r="G2247" s="82"/>
      <c r="H2247" s="82"/>
      <c r="I2247" s="83">
        <v>4823.05</v>
      </c>
      <c r="J2247" s="83">
        <f t="shared" si="498"/>
        <v>4823.05</v>
      </c>
      <c r="K2247" s="82"/>
      <c r="L2247" s="82"/>
      <c r="M2247" s="82"/>
      <c r="N2247" s="82"/>
      <c r="O2247" s="82">
        <f>VLOOKUP(C2247,'IBGE 2014'!$A$9:$I$120,6,0)</f>
        <v>12.641642451240626</v>
      </c>
      <c r="P2247" s="82">
        <f t="shared" si="499"/>
        <v>792626.55711792933</v>
      </c>
      <c r="Q2247" s="82">
        <f t="shared" si="500"/>
        <v>0</v>
      </c>
      <c r="R2247" s="82">
        <f t="shared" si="501"/>
        <v>792626.55711792933</v>
      </c>
      <c r="S2247" s="82"/>
      <c r="T2247" s="82"/>
      <c r="U2247" s="82"/>
      <c r="V2247" s="82">
        <f>J2247*13*VLOOKUP(C2247+1,'IBGE 2014'!$A$9:$I$120,6,0)</f>
        <v>781354.52349414991</v>
      </c>
      <c r="W2247" s="82">
        <f>IF(J2247&gt;5839.45,0.11*(J2247-5839.45)*VLOOKUP(C2247+1,'IBGE 2014'!$A$9:$I$120,6,0)*13,0)</f>
        <v>0</v>
      </c>
      <c r="X2247" s="82">
        <f t="shared" si="502"/>
        <v>781354.52349414991</v>
      </c>
      <c r="Y2247" s="120"/>
      <c r="AB2247" s="84">
        <f t="shared" si="503"/>
        <v>0</v>
      </c>
    </row>
    <row r="2248" spans="1:28" s="84" customFormat="1">
      <c r="A2248" s="82">
        <v>2232</v>
      </c>
      <c r="B2248" s="81">
        <v>1</v>
      </c>
      <c r="C2248" s="81">
        <v>57</v>
      </c>
      <c r="D2248" s="82"/>
      <c r="E2248" s="82"/>
      <c r="F2248" s="82"/>
      <c r="G2248" s="82"/>
      <c r="H2248" s="82"/>
      <c r="I2248" s="83">
        <v>7819.73</v>
      </c>
      <c r="J2248" s="83">
        <f t="shared" si="498"/>
        <v>7819.73</v>
      </c>
      <c r="K2248" s="82"/>
      <c r="L2248" s="82"/>
      <c r="M2248" s="82"/>
      <c r="N2248" s="82"/>
      <c r="O2248" s="82">
        <f>VLOOKUP(C2248,'IBGE 2014'!$A$9:$I$120,6,0)</f>
        <v>12.086645895133593</v>
      </c>
      <c r="P2248" s="82">
        <f t="shared" si="499"/>
        <v>1228685.997572189</v>
      </c>
      <c r="Q2248" s="82">
        <f t="shared" si="500"/>
        <v>34226.968680497666</v>
      </c>
      <c r="R2248" s="82">
        <f t="shared" si="501"/>
        <v>1194459.0288916912</v>
      </c>
      <c r="S2248" s="82"/>
      <c r="T2248" s="82"/>
      <c r="U2248" s="82"/>
      <c r="V2248" s="82">
        <f>J2248*13*VLOOKUP(C2248+1,'IBGE 2014'!$A$9:$I$120,6,0)</f>
        <v>1208793.3433982215</v>
      </c>
      <c r="W2248" s="82">
        <f>IF(J2248&gt;5839.45,0.11*(J2248-5839.45)*VLOOKUP(C2248+1,'IBGE 2014'!$A$9:$I$120,6,0)*13,0)</f>
        <v>33672.827709794241</v>
      </c>
      <c r="X2248" s="82">
        <f t="shared" si="502"/>
        <v>1175120.5156884273</v>
      </c>
      <c r="Y2248" s="120"/>
      <c r="AB2248" s="84">
        <f t="shared" si="503"/>
        <v>1980.2799999999997</v>
      </c>
    </row>
    <row r="2249" spans="1:28" s="84" customFormat="1">
      <c r="A2249" s="82">
        <v>2233</v>
      </c>
      <c r="B2249" s="81">
        <v>2</v>
      </c>
      <c r="C2249" s="81">
        <v>60</v>
      </c>
      <c r="D2249" s="82"/>
      <c r="E2249" s="82"/>
      <c r="F2249" s="82"/>
      <c r="G2249" s="82"/>
      <c r="H2249" s="82"/>
      <c r="I2249" s="83">
        <v>1782.81</v>
      </c>
      <c r="J2249" s="83">
        <f t="shared" si="498"/>
        <v>1782.81</v>
      </c>
      <c r="K2249" s="82"/>
      <c r="L2249" s="82"/>
      <c r="M2249" s="82"/>
      <c r="N2249" s="82"/>
      <c r="O2249" s="82">
        <f>VLOOKUP(C2249,'IBGE 2014'!$A$9:$I$120,6,0)</f>
        <v>11.482229001501651</v>
      </c>
      <c r="P2249" s="82">
        <f t="shared" si="499"/>
        <v>266118.22492017306</v>
      </c>
      <c r="Q2249" s="82">
        <f t="shared" si="500"/>
        <v>0</v>
      </c>
      <c r="R2249" s="82">
        <f t="shared" si="501"/>
        <v>266118.22492017306</v>
      </c>
      <c r="S2249" s="82"/>
      <c r="T2249" s="82"/>
      <c r="U2249" s="82"/>
      <c r="V2249" s="82">
        <f>J2249*13*VLOOKUP(C2249+1,'IBGE 2014'!$A$9:$I$120,6,0)</f>
        <v>261174.97382212922</v>
      </c>
      <c r="W2249" s="82">
        <f>IF(J2249&gt;5839.45,0.11*(J2249-5839.45)*VLOOKUP(C2249+1,'IBGE 2014'!$A$9:$I$120,6,0)*13,0)</f>
        <v>0</v>
      </c>
      <c r="X2249" s="82">
        <f t="shared" si="502"/>
        <v>261174.97382212922</v>
      </c>
      <c r="Y2249" s="120"/>
      <c r="AB2249" s="84">
        <f t="shared" si="503"/>
        <v>0</v>
      </c>
    </row>
    <row r="2250" spans="1:28" s="84" customFormat="1">
      <c r="A2250" s="82">
        <v>2234</v>
      </c>
      <c r="B2250" s="81">
        <v>2</v>
      </c>
      <c r="C2250" s="81">
        <v>59</v>
      </c>
      <c r="D2250" s="82"/>
      <c r="E2250" s="82"/>
      <c r="F2250" s="82"/>
      <c r="G2250" s="82"/>
      <c r="H2250" s="82"/>
      <c r="I2250" s="83">
        <v>1105.45</v>
      </c>
      <c r="J2250" s="83">
        <f t="shared" si="498"/>
        <v>1105.45</v>
      </c>
      <c r="K2250" s="82"/>
      <c r="L2250" s="82"/>
      <c r="M2250" s="82"/>
      <c r="N2250" s="82"/>
      <c r="O2250" s="82">
        <f>VLOOKUP(C2250,'IBGE 2014'!$A$9:$I$120,6,0)</f>
        <v>11.689545286895596</v>
      </c>
      <c r="P2250" s="82">
        <f t="shared" si="499"/>
        <v>167988.70188618358</v>
      </c>
      <c r="Q2250" s="82">
        <f t="shared" si="500"/>
        <v>0</v>
      </c>
      <c r="R2250" s="82">
        <f t="shared" si="501"/>
        <v>167988.70188618358</v>
      </c>
      <c r="S2250" s="82"/>
      <c r="T2250" s="82"/>
      <c r="U2250" s="82"/>
      <c r="V2250" s="82">
        <f>J2250*13*VLOOKUP(C2250+1,'IBGE 2014'!$A$9:$I$120,6,0)</f>
        <v>165009.39064622999</v>
      </c>
      <c r="W2250" s="82">
        <f>IF(J2250&gt;5839.45,0.11*(J2250-5839.45)*VLOOKUP(C2250+1,'IBGE 2014'!$A$9:$I$120,6,0)*13,0)</f>
        <v>0</v>
      </c>
      <c r="X2250" s="82">
        <f t="shared" si="502"/>
        <v>165009.39064622999</v>
      </c>
      <c r="Y2250" s="120"/>
      <c r="AB2250" s="84">
        <f t="shared" si="503"/>
        <v>0</v>
      </c>
    </row>
    <row r="2251" spans="1:28" s="84" customFormat="1">
      <c r="A2251" s="82">
        <v>2235</v>
      </c>
      <c r="B2251" s="81">
        <v>2</v>
      </c>
      <c r="C2251" s="81">
        <v>62</v>
      </c>
      <c r="D2251" s="82"/>
      <c r="E2251" s="82"/>
      <c r="F2251" s="82"/>
      <c r="G2251" s="82"/>
      <c r="H2251" s="82"/>
      <c r="I2251" s="83">
        <v>2071.91</v>
      </c>
      <c r="J2251" s="83">
        <f t="shared" si="498"/>
        <v>2071.91</v>
      </c>
      <c r="K2251" s="82"/>
      <c r="L2251" s="82"/>
      <c r="M2251" s="82"/>
      <c r="N2251" s="82"/>
      <c r="O2251" s="82">
        <f>VLOOKUP(C2251,'IBGE 2014'!$A$9:$I$120,6,0)</f>
        <v>11.049834511016218</v>
      </c>
      <c r="P2251" s="82">
        <f t="shared" si="499"/>
        <v>297625.41408235492</v>
      </c>
      <c r="Q2251" s="82">
        <f t="shared" si="500"/>
        <v>0</v>
      </c>
      <c r="R2251" s="82">
        <f t="shared" si="501"/>
        <v>297625.41408235492</v>
      </c>
      <c r="S2251" s="82"/>
      <c r="T2251" s="82"/>
      <c r="U2251" s="82"/>
      <c r="V2251" s="82">
        <f>J2251*13*VLOOKUP(C2251+1,'IBGE 2014'!$A$9:$I$120,6,0)</f>
        <v>291576.24425168632</v>
      </c>
      <c r="W2251" s="82">
        <f>IF(J2251&gt;5839.45,0.11*(J2251-5839.45)*VLOOKUP(C2251+1,'IBGE 2014'!$A$9:$I$120,6,0)*13,0)</f>
        <v>0</v>
      </c>
      <c r="X2251" s="82">
        <f t="shared" si="502"/>
        <v>291576.24425168632</v>
      </c>
      <c r="Y2251" s="120"/>
      <c r="AB2251" s="84">
        <f t="shared" si="503"/>
        <v>0</v>
      </c>
    </row>
    <row r="2252" spans="1:28" s="84" customFormat="1">
      <c r="A2252" s="82">
        <v>2236</v>
      </c>
      <c r="B2252" s="81">
        <v>1</v>
      </c>
      <c r="C2252" s="81">
        <v>78</v>
      </c>
      <c r="D2252" s="82"/>
      <c r="E2252" s="82"/>
      <c r="F2252" s="82"/>
      <c r="G2252" s="82"/>
      <c r="H2252" s="82"/>
      <c r="I2252" s="83">
        <v>1730.27</v>
      </c>
      <c r="J2252" s="83">
        <f t="shared" si="498"/>
        <v>1730.27</v>
      </c>
      <c r="K2252" s="82"/>
      <c r="L2252" s="82"/>
      <c r="M2252" s="82"/>
      <c r="N2252" s="82"/>
      <c r="O2252" s="82">
        <f>VLOOKUP(C2252,'IBGE 2014'!$A$9:$I$120,6,0)</f>
        <v>7.108959577175038</v>
      </c>
      <c r="P2252" s="82">
        <f t="shared" si="499"/>
        <v>159905.45333878248</v>
      </c>
      <c r="Q2252" s="82">
        <f t="shared" si="500"/>
        <v>0</v>
      </c>
      <c r="R2252" s="82">
        <f t="shared" si="501"/>
        <v>159905.45333878248</v>
      </c>
      <c r="S2252" s="82"/>
      <c r="T2252" s="82"/>
      <c r="U2252" s="82"/>
      <c r="V2252" s="82">
        <f>J2252*13*VLOOKUP(C2252+1,'IBGE 2014'!$A$9:$I$120,6,0)</f>
        <v>154394.18337087528</v>
      </c>
      <c r="W2252" s="82">
        <f>IF(J2252&gt;5839.45,0.11*(J2252-5839.45)*VLOOKUP(C2252+1,'IBGE 2014'!$A$9:$I$120,6,0)*13,0)</f>
        <v>0</v>
      </c>
      <c r="X2252" s="82">
        <f t="shared" si="502"/>
        <v>154394.18337087528</v>
      </c>
      <c r="Y2252" s="120"/>
      <c r="AB2252" s="84">
        <f t="shared" si="503"/>
        <v>0</v>
      </c>
    </row>
    <row r="2253" spans="1:28" s="84" customFormat="1">
      <c r="A2253" s="82">
        <v>2237</v>
      </c>
      <c r="B2253" s="81">
        <v>1</v>
      </c>
      <c r="C2253" s="81">
        <v>59</v>
      </c>
      <c r="D2253" s="82"/>
      <c r="E2253" s="82"/>
      <c r="F2253" s="82"/>
      <c r="G2253" s="82"/>
      <c r="H2253" s="82"/>
      <c r="I2253" s="83">
        <v>1204.5999999999999</v>
      </c>
      <c r="J2253" s="83">
        <f t="shared" si="498"/>
        <v>1204.5999999999999</v>
      </c>
      <c r="K2253" s="82"/>
      <c r="L2253" s="82"/>
      <c r="M2253" s="82"/>
      <c r="N2253" s="82"/>
      <c r="O2253" s="82">
        <f>VLOOKUP(C2253,'IBGE 2014'!$A$9:$I$120,6,0)</f>
        <v>11.689545286895596</v>
      </c>
      <c r="P2253" s="82">
        <f t="shared" si="499"/>
        <v>183055.94128372765</v>
      </c>
      <c r="Q2253" s="82">
        <f t="shared" si="500"/>
        <v>0</v>
      </c>
      <c r="R2253" s="82">
        <f t="shared" si="501"/>
        <v>183055.94128372765</v>
      </c>
      <c r="S2253" s="82"/>
      <c r="T2253" s="82"/>
      <c r="U2253" s="82"/>
      <c r="V2253" s="82">
        <f>J2253*13*VLOOKUP(C2253+1,'IBGE 2014'!$A$9:$I$120,6,0)</f>
        <v>179809.40971771555</v>
      </c>
      <c r="W2253" s="82">
        <f>IF(J2253&gt;5839.45,0.11*(J2253-5839.45)*VLOOKUP(C2253+1,'IBGE 2014'!$A$9:$I$120,6,0)*13,0)</f>
        <v>0</v>
      </c>
      <c r="X2253" s="82">
        <f t="shared" si="502"/>
        <v>179809.40971771555</v>
      </c>
      <c r="Y2253" s="120"/>
      <c r="AB2253" s="84">
        <f t="shared" si="503"/>
        <v>0</v>
      </c>
    </row>
    <row r="2254" spans="1:28" s="84" customFormat="1">
      <c r="A2254" s="82">
        <v>2238</v>
      </c>
      <c r="B2254" s="81">
        <v>1</v>
      </c>
      <c r="C2254" s="81">
        <v>63</v>
      </c>
      <c r="D2254" s="82"/>
      <c r="E2254" s="82"/>
      <c r="F2254" s="82"/>
      <c r="G2254" s="82"/>
      <c r="H2254" s="82"/>
      <c r="I2254" s="83">
        <v>1105.45</v>
      </c>
      <c r="J2254" s="83">
        <f t="shared" si="498"/>
        <v>1105.45</v>
      </c>
      <c r="K2254" s="82"/>
      <c r="L2254" s="82"/>
      <c r="M2254" s="82"/>
      <c r="N2254" s="82"/>
      <c r="O2254" s="82">
        <f>VLOOKUP(C2254,'IBGE 2014'!$A$9:$I$120,6,0)</f>
        <v>10.825249101319233</v>
      </c>
      <c r="P2254" s="82">
        <f t="shared" si="499"/>
        <v>155568.03104769351</v>
      </c>
      <c r="Q2254" s="82">
        <f t="shared" si="500"/>
        <v>0</v>
      </c>
      <c r="R2254" s="82">
        <f t="shared" si="501"/>
        <v>155568.03104769351</v>
      </c>
      <c r="S2254" s="82"/>
      <c r="T2254" s="82"/>
      <c r="U2254" s="82"/>
      <c r="V2254" s="82">
        <f>J2254*13*VLOOKUP(C2254+1,'IBGE 2014'!$A$9:$I$120,6,0)</f>
        <v>152269.03779048723</v>
      </c>
      <c r="W2254" s="82">
        <f>IF(J2254&gt;5839.45,0.11*(J2254-5839.45)*VLOOKUP(C2254+1,'IBGE 2014'!$A$9:$I$120,6,0)*13,0)</f>
        <v>0</v>
      </c>
      <c r="X2254" s="82">
        <f t="shared" si="502"/>
        <v>152269.03779048723</v>
      </c>
      <c r="Y2254" s="120"/>
      <c r="AB2254" s="84">
        <f t="shared" si="503"/>
        <v>0</v>
      </c>
    </row>
    <row r="2255" spans="1:28" s="84" customFormat="1">
      <c r="A2255" s="82">
        <v>2239</v>
      </c>
      <c r="B2255" s="81">
        <v>1</v>
      </c>
      <c r="C2255" s="81">
        <v>72</v>
      </c>
      <c r="D2255" s="82"/>
      <c r="E2255" s="82"/>
      <c r="F2255" s="82"/>
      <c r="G2255" s="82"/>
      <c r="H2255" s="82"/>
      <c r="I2255" s="83">
        <v>954</v>
      </c>
      <c r="J2255" s="83">
        <f t="shared" si="498"/>
        <v>954</v>
      </c>
      <c r="K2255" s="82"/>
      <c r="L2255" s="82"/>
      <c r="M2255" s="82"/>
      <c r="N2255" s="82"/>
      <c r="O2255" s="82">
        <f>VLOOKUP(C2255,'IBGE 2014'!$A$9:$I$120,6,0)</f>
        <v>8.6266479748772689</v>
      </c>
      <c r="P2255" s="82">
        <f t="shared" si="499"/>
        <v>106987.68818442788</v>
      </c>
      <c r="Q2255" s="82">
        <f t="shared" si="500"/>
        <v>0</v>
      </c>
      <c r="R2255" s="82">
        <f t="shared" si="501"/>
        <v>106987.68818442788</v>
      </c>
      <c r="S2255" s="82"/>
      <c r="T2255" s="82"/>
      <c r="U2255" s="82"/>
      <c r="V2255" s="82">
        <f>J2255*13*VLOOKUP(C2255+1,'IBGE 2014'!$A$9:$I$120,6,0)</f>
        <v>103821.35775615598</v>
      </c>
      <c r="W2255" s="82">
        <f>IF(J2255&gt;5839.45,0.11*(J2255-5839.45)*VLOOKUP(C2255+1,'IBGE 2014'!$A$9:$I$120,6,0)*13,0)</f>
        <v>0</v>
      </c>
      <c r="X2255" s="82">
        <f t="shared" si="502"/>
        <v>103821.35775615598</v>
      </c>
      <c r="Y2255" s="120"/>
      <c r="AB2255" s="84">
        <f t="shared" si="503"/>
        <v>0</v>
      </c>
    </row>
    <row r="2256" spans="1:28" s="84" customFormat="1">
      <c r="A2256" s="82">
        <v>2240</v>
      </c>
      <c r="B2256" s="81">
        <v>1</v>
      </c>
      <c r="C2256" s="81">
        <v>68</v>
      </c>
      <c r="D2256" s="82"/>
      <c r="E2256" s="82"/>
      <c r="F2256" s="82"/>
      <c r="G2256" s="82"/>
      <c r="H2256" s="82"/>
      <c r="I2256" s="83">
        <v>1021.07</v>
      </c>
      <c r="J2256" s="83">
        <f t="shared" si="498"/>
        <v>1021.07</v>
      </c>
      <c r="K2256" s="82"/>
      <c r="L2256" s="82"/>
      <c r="M2256" s="82"/>
      <c r="N2256" s="82"/>
      <c r="O2256" s="82">
        <f>VLOOKUP(C2256,'IBGE 2014'!$A$9:$I$120,6,0)</f>
        <v>9.6341559933666847</v>
      </c>
      <c r="P2256" s="82">
        <f t="shared" si="499"/>
        <v>127882.91958190997</v>
      </c>
      <c r="Q2256" s="82">
        <f t="shared" si="500"/>
        <v>0</v>
      </c>
      <c r="R2256" s="82">
        <f t="shared" si="501"/>
        <v>127882.91958190997</v>
      </c>
      <c r="S2256" s="82"/>
      <c r="T2256" s="82"/>
      <c r="U2256" s="82"/>
      <c r="V2256" s="82">
        <f>J2256*13*VLOOKUP(C2256+1,'IBGE 2014'!$A$9:$I$120,6,0)</f>
        <v>124577.09641034745</v>
      </c>
      <c r="W2256" s="82">
        <f>IF(J2256&gt;5839.45,0.11*(J2256-5839.45)*VLOOKUP(C2256+1,'IBGE 2014'!$A$9:$I$120,6,0)*13,0)</f>
        <v>0</v>
      </c>
      <c r="X2256" s="82">
        <f t="shared" si="502"/>
        <v>124577.09641034745</v>
      </c>
      <c r="Y2256" s="120"/>
      <c r="AB2256" s="84">
        <f t="shared" si="503"/>
        <v>0</v>
      </c>
    </row>
    <row r="2257" spans="1:28" s="84" customFormat="1">
      <c r="A2257" s="82">
        <v>2241</v>
      </c>
      <c r="B2257" s="81">
        <v>1</v>
      </c>
      <c r="C2257" s="81">
        <v>61</v>
      </c>
      <c r="D2257" s="82"/>
      <c r="E2257" s="82"/>
      <c r="F2257" s="82"/>
      <c r="G2257" s="82"/>
      <c r="H2257" s="82"/>
      <c r="I2257" s="83">
        <v>1590.07</v>
      </c>
      <c r="J2257" s="83">
        <f t="shared" si="498"/>
        <v>1590.07</v>
      </c>
      <c r="K2257" s="82"/>
      <c r="L2257" s="82"/>
      <c r="M2257" s="82"/>
      <c r="N2257" s="82"/>
      <c r="O2257" s="82">
        <f>VLOOKUP(C2257,'IBGE 2014'!$A$9:$I$120,6,0)</f>
        <v>11.26894206432668</v>
      </c>
      <c r="P2257" s="82">
        <f t="shared" si="499"/>
        <v>232939.28720691102</v>
      </c>
      <c r="Q2257" s="82">
        <f t="shared" si="500"/>
        <v>0</v>
      </c>
      <c r="R2257" s="82">
        <f t="shared" si="501"/>
        <v>232939.28720691102</v>
      </c>
      <c r="S2257" s="82"/>
      <c r="T2257" s="82"/>
      <c r="U2257" s="82"/>
      <c r="V2257" s="82">
        <f>J2257*13*VLOOKUP(C2257+1,'IBGE 2014'!$A$9:$I$120,6,0)</f>
        <v>228410.13469211027</v>
      </c>
      <c r="W2257" s="82">
        <f>IF(J2257&gt;5839.45,0.11*(J2257-5839.45)*VLOOKUP(C2257+1,'IBGE 2014'!$A$9:$I$120,6,0)*13,0)</f>
        <v>0</v>
      </c>
      <c r="X2257" s="82">
        <f t="shared" si="502"/>
        <v>228410.13469211027</v>
      </c>
      <c r="Y2257" s="120"/>
      <c r="AB2257" s="84">
        <f t="shared" si="503"/>
        <v>0</v>
      </c>
    </row>
    <row r="2258" spans="1:28" s="84" customFormat="1">
      <c r="A2258" s="82">
        <v>2242</v>
      </c>
      <c r="B2258" s="81">
        <v>1</v>
      </c>
      <c r="C2258" s="81">
        <v>75</v>
      </c>
      <c r="D2258" s="82"/>
      <c r="E2258" s="82"/>
      <c r="F2258" s="82"/>
      <c r="G2258" s="82"/>
      <c r="H2258" s="82"/>
      <c r="I2258" s="83">
        <v>954</v>
      </c>
      <c r="J2258" s="83">
        <f t="shared" si="498"/>
        <v>954</v>
      </c>
      <c r="K2258" s="82"/>
      <c r="L2258" s="82"/>
      <c r="M2258" s="82"/>
      <c r="N2258" s="82"/>
      <c r="O2258" s="82">
        <f>VLOOKUP(C2258,'IBGE 2014'!$A$9:$I$120,6,0)</f>
        <v>7.8618365649123794</v>
      </c>
      <c r="P2258" s="82">
        <f t="shared" si="499"/>
        <v>97502.497078043336</v>
      </c>
      <c r="Q2258" s="82">
        <f t="shared" si="500"/>
        <v>0</v>
      </c>
      <c r="R2258" s="82">
        <f t="shared" si="501"/>
        <v>97502.497078043336</v>
      </c>
      <c r="S2258" s="82"/>
      <c r="T2258" s="82"/>
      <c r="U2258" s="82"/>
      <c r="V2258" s="82">
        <f>J2258*13*VLOOKUP(C2258+1,'IBGE 2014'!$A$9:$I$120,6,0)</f>
        <v>94365.360159951117</v>
      </c>
      <c r="W2258" s="82">
        <f>IF(J2258&gt;5839.45,0.11*(J2258-5839.45)*VLOOKUP(C2258+1,'IBGE 2014'!$A$9:$I$120,6,0)*13,0)</f>
        <v>0</v>
      </c>
      <c r="X2258" s="82">
        <f t="shared" si="502"/>
        <v>94365.360159951117</v>
      </c>
      <c r="Y2258" s="120"/>
      <c r="AB2258" s="84">
        <f t="shared" si="503"/>
        <v>0</v>
      </c>
    </row>
    <row r="2259" spans="1:28" s="84" customFormat="1">
      <c r="A2259" s="82">
        <v>2243</v>
      </c>
      <c r="B2259" s="81">
        <v>1</v>
      </c>
      <c r="C2259" s="81">
        <v>71</v>
      </c>
      <c r="D2259" s="82"/>
      <c r="E2259" s="82"/>
      <c r="F2259" s="82"/>
      <c r="G2259" s="82"/>
      <c r="H2259" s="82"/>
      <c r="I2259" s="83">
        <v>991.94</v>
      </c>
      <c r="J2259" s="83">
        <f t="shared" si="498"/>
        <v>991.94</v>
      </c>
      <c r="K2259" s="82"/>
      <c r="L2259" s="82"/>
      <c r="M2259" s="82"/>
      <c r="N2259" s="82"/>
      <c r="O2259" s="82">
        <f>VLOOKUP(C2259,'IBGE 2014'!$A$9:$I$120,6,0)</f>
        <v>8.8811186224539416</v>
      </c>
      <c r="P2259" s="82">
        <f t="shared" si="499"/>
        <v>114523.97848264052</v>
      </c>
      <c r="Q2259" s="82">
        <f t="shared" si="500"/>
        <v>0</v>
      </c>
      <c r="R2259" s="82">
        <f t="shared" si="501"/>
        <v>114523.97848264052</v>
      </c>
      <c r="S2259" s="82"/>
      <c r="T2259" s="82"/>
      <c r="U2259" s="82"/>
      <c r="V2259" s="82">
        <f>J2259*13*VLOOKUP(C2259+1,'IBGE 2014'!$A$9:$I$120,6,0)</f>
        <v>111242.52349859687</v>
      </c>
      <c r="W2259" s="82">
        <f>IF(J2259&gt;5839.45,0.11*(J2259-5839.45)*VLOOKUP(C2259+1,'IBGE 2014'!$A$9:$I$120,6,0)*13,0)</f>
        <v>0</v>
      </c>
      <c r="X2259" s="82">
        <f t="shared" si="502"/>
        <v>111242.52349859687</v>
      </c>
      <c r="Y2259" s="120"/>
      <c r="AB2259" s="84">
        <f t="shared" si="503"/>
        <v>0</v>
      </c>
    </row>
    <row r="2260" spans="1:28" s="84" customFormat="1">
      <c r="A2260" s="82">
        <v>2244</v>
      </c>
      <c r="B2260" s="81">
        <v>1</v>
      </c>
      <c r="C2260" s="81">
        <v>68</v>
      </c>
      <c r="D2260" s="82"/>
      <c r="E2260" s="82"/>
      <c r="F2260" s="82"/>
      <c r="G2260" s="82"/>
      <c r="H2260" s="82"/>
      <c r="I2260" s="83">
        <v>954</v>
      </c>
      <c r="J2260" s="83">
        <f t="shared" si="498"/>
        <v>954</v>
      </c>
      <c r="K2260" s="82"/>
      <c r="L2260" s="82"/>
      <c r="M2260" s="82"/>
      <c r="N2260" s="82"/>
      <c r="O2260" s="82">
        <f>VLOOKUP(C2260,'IBGE 2014'!$A$9:$I$120,6,0)</f>
        <v>9.6341559933666847</v>
      </c>
      <c r="P2260" s="82">
        <f t="shared" si="499"/>
        <v>119482.80262973362</v>
      </c>
      <c r="Q2260" s="82">
        <f t="shared" si="500"/>
        <v>0</v>
      </c>
      <c r="R2260" s="82">
        <f t="shared" si="501"/>
        <v>119482.80262973362</v>
      </c>
      <c r="S2260" s="82"/>
      <c r="T2260" s="82"/>
      <c r="U2260" s="82"/>
      <c r="V2260" s="82">
        <f>J2260*13*VLOOKUP(C2260+1,'IBGE 2014'!$A$9:$I$120,6,0)</f>
        <v>116394.12574600318</v>
      </c>
      <c r="W2260" s="82">
        <f>IF(J2260&gt;5839.45,0.11*(J2260-5839.45)*VLOOKUP(C2260+1,'IBGE 2014'!$A$9:$I$120,6,0)*13,0)</f>
        <v>0</v>
      </c>
      <c r="X2260" s="82">
        <f t="shared" si="502"/>
        <v>116394.12574600318</v>
      </c>
      <c r="Y2260" s="120"/>
      <c r="AB2260" s="84">
        <f t="shared" si="503"/>
        <v>0</v>
      </c>
    </row>
    <row r="2261" spans="1:28" s="84" customFormat="1">
      <c r="A2261" s="82">
        <v>2245</v>
      </c>
      <c r="B2261" s="81">
        <v>1</v>
      </c>
      <c r="C2261" s="81">
        <v>65</v>
      </c>
      <c r="D2261" s="82"/>
      <c r="E2261" s="82"/>
      <c r="F2261" s="82"/>
      <c r="G2261" s="82"/>
      <c r="H2261" s="82"/>
      <c r="I2261" s="83">
        <v>954</v>
      </c>
      <c r="J2261" s="83">
        <f t="shared" si="498"/>
        <v>954</v>
      </c>
      <c r="K2261" s="82"/>
      <c r="L2261" s="82"/>
      <c r="M2261" s="82"/>
      <c r="N2261" s="82"/>
      <c r="O2261" s="82">
        <f>VLOOKUP(C2261,'IBGE 2014'!$A$9:$I$120,6,0)</f>
        <v>10.361611814973374</v>
      </c>
      <c r="P2261" s="82">
        <f t="shared" si="499"/>
        <v>128504.70972929978</v>
      </c>
      <c r="Q2261" s="82">
        <f t="shared" si="500"/>
        <v>0</v>
      </c>
      <c r="R2261" s="82">
        <f t="shared" si="501"/>
        <v>128504.70972929978</v>
      </c>
      <c r="S2261" s="82"/>
      <c r="T2261" s="82"/>
      <c r="U2261" s="82"/>
      <c r="V2261" s="82">
        <f>J2261*13*VLOOKUP(C2261+1,'IBGE 2014'!$A$9:$I$120,6,0)</f>
        <v>125547.1299310968</v>
      </c>
      <c r="W2261" s="82">
        <f>IF(J2261&gt;5839.45,0.11*(J2261-5839.45)*VLOOKUP(C2261+1,'IBGE 2014'!$A$9:$I$120,6,0)*13,0)</f>
        <v>0</v>
      </c>
      <c r="X2261" s="82">
        <f t="shared" si="502"/>
        <v>125547.1299310968</v>
      </c>
      <c r="Y2261" s="120"/>
      <c r="AB2261" s="84">
        <f t="shared" si="503"/>
        <v>0</v>
      </c>
    </row>
    <row r="2262" spans="1:28" s="84" customFormat="1">
      <c r="A2262" s="82">
        <v>2246</v>
      </c>
      <c r="B2262" s="81">
        <v>1</v>
      </c>
      <c r="C2262" s="81">
        <v>52</v>
      </c>
      <c r="D2262" s="82"/>
      <c r="E2262" s="82"/>
      <c r="F2262" s="82"/>
      <c r="G2262" s="82"/>
      <c r="H2262" s="82"/>
      <c r="I2262" s="83">
        <v>954</v>
      </c>
      <c r="J2262" s="83">
        <f t="shared" si="498"/>
        <v>954</v>
      </c>
      <c r="K2262" s="82"/>
      <c r="L2262" s="82"/>
      <c r="M2262" s="82"/>
      <c r="N2262" s="82"/>
      <c r="O2262" s="82">
        <f>VLOOKUP(C2262,'IBGE 2014'!$A$9:$I$120,6,0)</f>
        <v>12.985628972521697</v>
      </c>
      <c r="P2262" s="82">
        <f t="shared" si="499"/>
        <v>161047.77051721408</v>
      </c>
      <c r="Q2262" s="82">
        <f t="shared" si="500"/>
        <v>0</v>
      </c>
      <c r="R2262" s="82">
        <f t="shared" si="501"/>
        <v>161047.77051721408</v>
      </c>
      <c r="S2262" s="82"/>
      <c r="T2262" s="82"/>
      <c r="U2262" s="82"/>
      <c r="V2262" s="82">
        <f>J2262*13*VLOOKUP(C2262+1,'IBGE 2014'!$A$9:$I$120,6,0)</f>
        <v>158946.42378713921</v>
      </c>
      <c r="W2262" s="82">
        <f>IF(J2262&gt;5839.45,0.11*(J2262-5839.45)*VLOOKUP(C2262+1,'IBGE 2014'!$A$9:$I$120,6,0)*13,0)</f>
        <v>0</v>
      </c>
      <c r="X2262" s="82">
        <f t="shared" si="502"/>
        <v>158946.42378713921</v>
      </c>
      <c r="Y2262" s="120"/>
      <c r="AB2262" s="84">
        <f t="shared" si="503"/>
        <v>0</v>
      </c>
    </row>
    <row r="2263" spans="1:28" s="84" customFormat="1">
      <c r="A2263" s="82">
        <v>2247</v>
      </c>
      <c r="B2263" s="81">
        <v>2</v>
      </c>
      <c r="C2263" s="81">
        <v>76</v>
      </c>
      <c r="D2263" s="82"/>
      <c r="E2263" s="82"/>
      <c r="F2263" s="82"/>
      <c r="G2263" s="82"/>
      <c r="H2263" s="82"/>
      <c r="I2263" s="83">
        <v>954</v>
      </c>
      <c r="J2263" s="83">
        <f t="shared" si="498"/>
        <v>954</v>
      </c>
      <c r="K2263" s="82"/>
      <c r="L2263" s="82"/>
      <c r="M2263" s="82"/>
      <c r="N2263" s="82"/>
      <c r="O2263" s="82">
        <f>VLOOKUP(C2263,'IBGE 2014'!$A$9:$I$120,6,0)</f>
        <v>7.6088824512136037</v>
      </c>
      <c r="P2263" s="82">
        <f t="shared" si="499"/>
        <v>94365.360159951117</v>
      </c>
      <c r="Q2263" s="82">
        <f t="shared" si="500"/>
        <v>0</v>
      </c>
      <c r="R2263" s="82">
        <f t="shared" si="501"/>
        <v>94365.360159951117</v>
      </c>
      <c r="S2263" s="82"/>
      <c r="T2263" s="82"/>
      <c r="U2263" s="82"/>
      <c r="V2263" s="82">
        <f>J2263*13*VLOOKUP(C2263+1,'IBGE 2014'!$A$9:$I$120,6,0)</f>
        <v>91249.416194951089</v>
      </c>
      <c r="W2263" s="82">
        <f>IF(J2263&gt;5839.45,0.11*(J2263-5839.45)*VLOOKUP(C2263+1,'IBGE 2014'!$A$9:$I$120,6,0)*13,0)</f>
        <v>0</v>
      </c>
      <c r="X2263" s="82">
        <f t="shared" si="502"/>
        <v>91249.416194951089</v>
      </c>
      <c r="Y2263" s="120"/>
      <c r="AB2263" s="84">
        <f t="shared" si="503"/>
        <v>0</v>
      </c>
    </row>
    <row r="2264" spans="1:28" s="84" customFormat="1">
      <c r="A2264" s="82">
        <v>2248</v>
      </c>
      <c r="B2264" s="81">
        <v>1</v>
      </c>
      <c r="C2264" s="81">
        <v>72</v>
      </c>
      <c r="D2264" s="82"/>
      <c r="E2264" s="82"/>
      <c r="F2264" s="82"/>
      <c r="G2264" s="82"/>
      <c r="H2264" s="82"/>
      <c r="I2264" s="83">
        <v>954</v>
      </c>
      <c r="J2264" s="83">
        <f t="shared" si="498"/>
        <v>954</v>
      </c>
      <c r="K2264" s="82"/>
      <c r="L2264" s="82"/>
      <c r="M2264" s="82"/>
      <c r="N2264" s="82"/>
      <c r="O2264" s="82">
        <f>VLOOKUP(C2264,'IBGE 2014'!$A$9:$I$120,6,0)</f>
        <v>8.6266479748772689</v>
      </c>
      <c r="P2264" s="82">
        <f t="shared" si="499"/>
        <v>106987.68818442788</v>
      </c>
      <c r="Q2264" s="82">
        <f t="shared" si="500"/>
        <v>0</v>
      </c>
      <c r="R2264" s="82">
        <f t="shared" si="501"/>
        <v>106987.68818442788</v>
      </c>
      <c r="S2264" s="82"/>
      <c r="T2264" s="82"/>
      <c r="U2264" s="82"/>
      <c r="V2264" s="82">
        <f>J2264*13*VLOOKUP(C2264+1,'IBGE 2014'!$A$9:$I$120,6,0)</f>
        <v>103821.35775615598</v>
      </c>
      <c r="W2264" s="82">
        <f>IF(J2264&gt;5839.45,0.11*(J2264-5839.45)*VLOOKUP(C2264+1,'IBGE 2014'!$A$9:$I$120,6,0)*13,0)</f>
        <v>0</v>
      </c>
      <c r="X2264" s="82">
        <f t="shared" si="502"/>
        <v>103821.35775615598</v>
      </c>
      <c r="Y2264" s="120"/>
      <c r="AB2264" s="84">
        <f t="shared" si="503"/>
        <v>0</v>
      </c>
    </row>
    <row r="2265" spans="1:28" s="84" customFormat="1">
      <c r="A2265" s="82">
        <v>2249</v>
      </c>
      <c r="B2265" s="81">
        <v>1</v>
      </c>
      <c r="C2265" s="81">
        <v>70</v>
      </c>
      <c r="D2265" s="82"/>
      <c r="E2265" s="82"/>
      <c r="F2265" s="82"/>
      <c r="G2265" s="82"/>
      <c r="H2265" s="82"/>
      <c r="I2265" s="83">
        <v>1045.3699999999999</v>
      </c>
      <c r="J2265" s="83">
        <f t="shared" si="498"/>
        <v>1045.3699999999999</v>
      </c>
      <c r="K2265" s="82"/>
      <c r="L2265" s="82"/>
      <c r="M2265" s="82"/>
      <c r="N2265" s="82"/>
      <c r="O2265" s="82">
        <f>VLOOKUP(C2265,'IBGE 2014'!$A$9:$I$120,6,0)</f>
        <v>9.1340168195096396</v>
      </c>
      <c r="P2265" s="82">
        <f t="shared" si="499"/>
        <v>124129.55311394027</v>
      </c>
      <c r="Q2265" s="82">
        <f t="shared" si="500"/>
        <v>0</v>
      </c>
      <c r="R2265" s="82">
        <f t="shared" si="501"/>
        <v>124129.55311394027</v>
      </c>
      <c r="S2265" s="82"/>
      <c r="T2265" s="82"/>
      <c r="U2265" s="82"/>
      <c r="V2265" s="82">
        <f>J2265*13*VLOOKUP(C2265+1,'IBGE 2014'!$A$9:$I$120,6,0)</f>
        <v>120692.71466661077</v>
      </c>
      <c r="W2265" s="82">
        <f>IF(J2265&gt;5839.45,0.11*(J2265-5839.45)*VLOOKUP(C2265+1,'IBGE 2014'!$A$9:$I$120,6,0)*13,0)</f>
        <v>0</v>
      </c>
      <c r="X2265" s="82">
        <f t="shared" si="502"/>
        <v>120692.71466661077</v>
      </c>
      <c r="Y2265" s="120"/>
      <c r="AB2265" s="84">
        <f t="shared" si="503"/>
        <v>0</v>
      </c>
    </row>
    <row r="2266" spans="1:28" s="84" customFormat="1">
      <c r="A2266" s="82">
        <v>2250</v>
      </c>
      <c r="B2266" s="81">
        <v>1</v>
      </c>
      <c r="C2266" s="81">
        <v>63</v>
      </c>
      <c r="D2266" s="82"/>
      <c r="E2266" s="82"/>
      <c r="F2266" s="82"/>
      <c r="G2266" s="82"/>
      <c r="H2266" s="82"/>
      <c r="I2266" s="83">
        <v>1204.5999999999999</v>
      </c>
      <c r="J2266" s="83">
        <f t="shared" si="498"/>
        <v>1204.5999999999999</v>
      </c>
      <c r="K2266" s="82"/>
      <c r="L2266" s="82"/>
      <c r="M2266" s="82"/>
      <c r="N2266" s="82"/>
      <c r="O2266" s="82">
        <f>VLOOKUP(C2266,'IBGE 2014'!$A$9:$I$120,6,0)</f>
        <v>10.825249101319233</v>
      </c>
      <c r="P2266" s="82">
        <f t="shared" si="499"/>
        <v>169521.23587683891</v>
      </c>
      <c r="Q2266" s="82">
        <f t="shared" si="500"/>
        <v>0</v>
      </c>
      <c r="R2266" s="82">
        <f t="shared" si="501"/>
        <v>169521.23587683891</v>
      </c>
      <c r="S2266" s="82"/>
      <c r="T2266" s="82"/>
      <c r="U2266" s="82"/>
      <c r="V2266" s="82">
        <f>J2266*13*VLOOKUP(C2266+1,'IBGE 2014'!$A$9:$I$120,6,0)</f>
        <v>165926.34938027131</v>
      </c>
      <c r="W2266" s="82">
        <f>IF(J2266&gt;5839.45,0.11*(J2266-5839.45)*VLOOKUP(C2266+1,'IBGE 2014'!$A$9:$I$120,6,0)*13,0)</f>
        <v>0</v>
      </c>
      <c r="X2266" s="82">
        <f t="shared" si="502"/>
        <v>165926.34938027131</v>
      </c>
      <c r="Y2266" s="120"/>
      <c r="AB2266" s="84">
        <f t="shared" si="503"/>
        <v>0</v>
      </c>
    </row>
    <row r="2267" spans="1:28" s="84" customFormat="1">
      <c r="A2267" s="82">
        <v>2251</v>
      </c>
      <c r="B2267" s="81">
        <v>1</v>
      </c>
      <c r="C2267" s="81">
        <v>71</v>
      </c>
      <c r="D2267" s="82"/>
      <c r="E2267" s="82"/>
      <c r="F2267" s="82"/>
      <c r="G2267" s="82"/>
      <c r="H2267" s="82"/>
      <c r="I2267" s="83">
        <v>1630.02</v>
      </c>
      <c r="J2267" s="83">
        <f t="shared" si="498"/>
        <v>1630.02</v>
      </c>
      <c r="K2267" s="82"/>
      <c r="L2267" s="82"/>
      <c r="M2267" s="82"/>
      <c r="N2267" s="82"/>
      <c r="O2267" s="82">
        <f>VLOOKUP(C2267,'IBGE 2014'!$A$9:$I$120,6,0)</f>
        <v>8.8811186224539416</v>
      </c>
      <c r="P2267" s="82">
        <f t="shared" si="499"/>
        <v>188193.21270064084</v>
      </c>
      <c r="Q2267" s="82">
        <f t="shared" si="500"/>
        <v>0</v>
      </c>
      <c r="R2267" s="82">
        <f t="shared" si="501"/>
        <v>188193.21270064084</v>
      </c>
      <c r="S2267" s="82"/>
      <c r="T2267" s="82"/>
      <c r="U2267" s="82"/>
      <c r="V2267" s="82">
        <f>J2267*13*VLOOKUP(C2267+1,'IBGE 2014'!$A$9:$I$120,6,0)</f>
        <v>182800.91351612279</v>
      </c>
      <c r="W2267" s="82">
        <f>IF(J2267&gt;5839.45,0.11*(J2267-5839.45)*VLOOKUP(C2267+1,'IBGE 2014'!$A$9:$I$120,6,0)*13,0)</f>
        <v>0</v>
      </c>
      <c r="X2267" s="82">
        <f t="shared" si="502"/>
        <v>182800.91351612279</v>
      </c>
      <c r="Y2267" s="120"/>
      <c r="AB2267" s="84">
        <f t="shared" si="503"/>
        <v>0</v>
      </c>
    </row>
    <row r="2268" spans="1:28" s="84" customFormat="1">
      <c r="A2268" s="82">
        <v>2252</v>
      </c>
      <c r="B2268" s="81">
        <v>1</v>
      </c>
      <c r="C2268" s="81">
        <v>48</v>
      </c>
      <c r="D2268" s="82"/>
      <c r="E2268" s="82"/>
      <c r="F2268" s="82"/>
      <c r="G2268" s="82"/>
      <c r="H2268" s="82"/>
      <c r="I2268" s="83">
        <v>1102.67</v>
      </c>
      <c r="J2268" s="83">
        <f t="shared" si="498"/>
        <v>1102.67</v>
      </c>
      <c r="K2268" s="82"/>
      <c r="L2268" s="82"/>
      <c r="M2268" s="82"/>
      <c r="N2268" s="82"/>
      <c r="O2268" s="82">
        <f>VLOOKUP(C2268,'IBGE 2014'!$A$9:$I$120,6,0)</f>
        <v>13.614367191291686</v>
      </c>
      <c r="P2268" s="82">
        <f t="shared" si="499"/>
        <v>195158.00552068086</v>
      </c>
      <c r="Q2268" s="82">
        <f t="shared" si="500"/>
        <v>0</v>
      </c>
      <c r="R2268" s="82">
        <f t="shared" si="501"/>
        <v>195158.00552068086</v>
      </c>
      <c r="S2268" s="82"/>
      <c r="T2268" s="82"/>
      <c r="U2268" s="82"/>
      <c r="V2268" s="82">
        <f>J2268*13*VLOOKUP(C2268+1,'IBGE 2014'!$A$9:$I$120,6,0)</f>
        <v>193008.22495717517</v>
      </c>
      <c r="W2268" s="82">
        <f>IF(J2268&gt;5839.45,0.11*(J2268-5839.45)*VLOOKUP(C2268+1,'IBGE 2014'!$A$9:$I$120,6,0)*13,0)</f>
        <v>0</v>
      </c>
      <c r="X2268" s="82">
        <f t="shared" si="502"/>
        <v>193008.22495717517</v>
      </c>
      <c r="Y2268" s="120"/>
      <c r="AB2268" s="84">
        <f t="shared" si="503"/>
        <v>0</v>
      </c>
    </row>
    <row r="2269" spans="1:28" s="84" customFormat="1">
      <c r="A2269" s="82">
        <v>2253</v>
      </c>
      <c r="B2269" s="81">
        <v>1</v>
      </c>
      <c r="C2269" s="81">
        <v>68</v>
      </c>
      <c r="D2269" s="82"/>
      <c r="E2269" s="82"/>
      <c r="F2269" s="82"/>
      <c r="G2269" s="82"/>
      <c r="H2269" s="82"/>
      <c r="I2269" s="83">
        <v>954</v>
      </c>
      <c r="J2269" s="83">
        <f t="shared" si="498"/>
        <v>954</v>
      </c>
      <c r="K2269" s="82"/>
      <c r="L2269" s="82"/>
      <c r="M2269" s="82"/>
      <c r="N2269" s="82"/>
      <c r="O2269" s="82">
        <f>VLOOKUP(C2269,'IBGE 2014'!$A$9:$I$120,6,0)</f>
        <v>9.6341559933666847</v>
      </c>
      <c r="P2269" s="82">
        <f t="shared" si="499"/>
        <v>119482.80262973362</v>
      </c>
      <c r="Q2269" s="82">
        <f t="shared" si="500"/>
        <v>0</v>
      </c>
      <c r="R2269" s="82">
        <f t="shared" si="501"/>
        <v>119482.80262973362</v>
      </c>
      <c r="S2269" s="82"/>
      <c r="T2269" s="82"/>
      <c r="U2269" s="82"/>
      <c r="V2269" s="82">
        <f>J2269*13*VLOOKUP(C2269+1,'IBGE 2014'!$A$9:$I$120,6,0)</f>
        <v>116394.12574600318</v>
      </c>
      <c r="W2269" s="82">
        <f>IF(J2269&gt;5839.45,0.11*(J2269-5839.45)*VLOOKUP(C2269+1,'IBGE 2014'!$A$9:$I$120,6,0)*13,0)</f>
        <v>0</v>
      </c>
      <c r="X2269" s="82">
        <f t="shared" si="502"/>
        <v>116394.12574600318</v>
      </c>
      <c r="Y2269" s="120"/>
      <c r="AB2269" s="84">
        <f t="shared" si="503"/>
        <v>0</v>
      </c>
    </row>
    <row r="2270" spans="1:28" s="84" customFormat="1">
      <c r="A2270" s="82">
        <v>2254</v>
      </c>
      <c r="B2270" s="81">
        <v>1</v>
      </c>
      <c r="C2270" s="81">
        <v>63</v>
      </c>
      <c r="D2270" s="82"/>
      <c r="E2270" s="82"/>
      <c r="F2270" s="82"/>
      <c r="G2270" s="82"/>
      <c r="H2270" s="82"/>
      <c r="I2270" s="83">
        <v>954</v>
      </c>
      <c r="J2270" s="83">
        <f t="shared" si="498"/>
        <v>954</v>
      </c>
      <c r="K2270" s="82"/>
      <c r="L2270" s="82"/>
      <c r="M2270" s="82"/>
      <c r="N2270" s="82"/>
      <c r="O2270" s="82">
        <f>VLOOKUP(C2270,'IBGE 2014'!$A$9:$I$120,6,0)</f>
        <v>10.825249101319233</v>
      </c>
      <c r="P2270" s="82">
        <f t="shared" si="499"/>
        <v>134254.73935456114</v>
      </c>
      <c r="Q2270" s="82">
        <f t="shared" si="500"/>
        <v>0</v>
      </c>
      <c r="R2270" s="82">
        <f t="shared" si="501"/>
        <v>134254.73935456114</v>
      </c>
      <c r="S2270" s="82"/>
      <c r="T2270" s="82"/>
      <c r="U2270" s="82"/>
      <c r="V2270" s="82">
        <f>J2270*13*VLOOKUP(C2270+1,'IBGE 2014'!$A$9:$I$120,6,0)</f>
        <v>131407.71817099355</v>
      </c>
      <c r="W2270" s="82">
        <f>IF(J2270&gt;5839.45,0.11*(J2270-5839.45)*VLOOKUP(C2270+1,'IBGE 2014'!$A$9:$I$120,6,0)*13,0)</f>
        <v>0</v>
      </c>
      <c r="X2270" s="82">
        <f t="shared" si="502"/>
        <v>131407.71817099355</v>
      </c>
      <c r="Y2270" s="120"/>
      <c r="AB2270" s="84">
        <f t="shared" si="503"/>
        <v>0</v>
      </c>
    </row>
    <row r="2271" spans="1:28" s="84" customFormat="1">
      <c r="A2271" s="82">
        <v>2255</v>
      </c>
      <c r="B2271" s="81">
        <v>1</v>
      </c>
      <c r="C2271" s="81">
        <v>59</v>
      </c>
      <c r="D2271" s="82"/>
      <c r="E2271" s="82"/>
      <c r="F2271" s="82"/>
      <c r="G2271" s="82"/>
      <c r="H2271" s="82"/>
      <c r="I2271" s="83">
        <v>1344.45</v>
      </c>
      <c r="J2271" s="83">
        <f t="shared" si="498"/>
        <v>1344.45</v>
      </c>
      <c r="K2271" s="82"/>
      <c r="L2271" s="82"/>
      <c r="M2271" s="82"/>
      <c r="N2271" s="82"/>
      <c r="O2271" s="82">
        <f>VLOOKUP(C2271,'IBGE 2014'!$A$9:$I$120,6,0)</f>
        <v>11.689545286895596</v>
      </c>
      <c r="P2271" s="82">
        <f t="shared" si="499"/>
        <v>204308.11909256823</v>
      </c>
      <c r="Q2271" s="82">
        <f t="shared" si="500"/>
        <v>0</v>
      </c>
      <c r="R2271" s="82">
        <f t="shared" si="501"/>
        <v>204308.11909256823</v>
      </c>
      <c r="S2271" s="82"/>
      <c r="T2271" s="82"/>
      <c r="U2271" s="82"/>
      <c r="V2271" s="82">
        <f>J2271*13*VLOOKUP(C2271+1,'IBGE 2014'!$A$9:$I$120,6,0)</f>
        <v>200684.67615389565</v>
      </c>
      <c r="W2271" s="82">
        <f>IF(J2271&gt;5839.45,0.11*(J2271-5839.45)*VLOOKUP(C2271+1,'IBGE 2014'!$A$9:$I$120,6,0)*13,0)</f>
        <v>0</v>
      </c>
      <c r="X2271" s="82">
        <f t="shared" si="502"/>
        <v>200684.67615389565</v>
      </c>
      <c r="Y2271" s="120"/>
      <c r="AB2271" s="84">
        <f t="shared" si="503"/>
        <v>0</v>
      </c>
    </row>
    <row r="2272" spans="1:28" s="84" customFormat="1">
      <c r="A2272" s="82">
        <v>2256</v>
      </c>
      <c r="B2272" s="81">
        <v>1</v>
      </c>
      <c r="C2272" s="81">
        <v>71</v>
      </c>
      <c r="D2272" s="82"/>
      <c r="E2272" s="82"/>
      <c r="F2272" s="82"/>
      <c r="G2272" s="82"/>
      <c r="H2272" s="82"/>
      <c r="I2272" s="83">
        <v>954</v>
      </c>
      <c r="J2272" s="83">
        <f t="shared" si="498"/>
        <v>954</v>
      </c>
      <c r="K2272" s="82"/>
      <c r="L2272" s="82"/>
      <c r="M2272" s="82"/>
      <c r="N2272" s="82"/>
      <c r="O2272" s="82">
        <f>VLOOKUP(C2272,'IBGE 2014'!$A$9:$I$120,6,0)</f>
        <v>8.8811186224539416</v>
      </c>
      <c r="P2272" s="82">
        <f t="shared" si="499"/>
        <v>110143.63315567379</v>
      </c>
      <c r="Q2272" s="82">
        <f t="shared" si="500"/>
        <v>0</v>
      </c>
      <c r="R2272" s="82">
        <f t="shared" si="501"/>
        <v>110143.63315567379</v>
      </c>
      <c r="S2272" s="82"/>
      <c r="T2272" s="82"/>
      <c r="U2272" s="82"/>
      <c r="V2272" s="82">
        <f>J2272*13*VLOOKUP(C2272+1,'IBGE 2014'!$A$9:$I$120,6,0)</f>
        <v>106987.68818442788</v>
      </c>
      <c r="W2272" s="82">
        <f>IF(J2272&gt;5839.45,0.11*(J2272-5839.45)*VLOOKUP(C2272+1,'IBGE 2014'!$A$9:$I$120,6,0)*13,0)</f>
        <v>0</v>
      </c>
      <c r="X2272" s="82">
        <f t="shared" si="502"/>
        <v>106987.68818442788</v>
      </c>
      <c r="Y2272" s="120"/>
      <c r="AB2272" s="84">
        <f t="shared" si="503"/>
        <v>0</v>
      </c>
    </row>
    <row r="2273" spans="1:28" s="84" customFormat="1">
      <c r="A2273" s="82">
        <v>2257</v>
      </c>
      <c r="B2273" s="81">
        <v>1</v>
      </c>
      <c r="C2273" s="81">
        <v>62</v>
      </c>
      <c r="D2273" s="82"/>
      <c r="E2273" s="82"/>
      <c r="F2273" s="82"/>
      <c r="G2273" s="82"/>
      <c r="H2273" s="82"/>
      <c r="I2273" s="83">
        <v>954</v>
      </c>
      <c r="J2273" s="83">
        <f t="shared" si="498"/>
        <v>954</v>
      </c>
      <c r="K2273" s="82"/>
      <c r="L2273" s="82"/>
      <c r="M2273" s="82"/>
      <c r="N2273" s="82"/>
      <c r="O2273" s="82">
        <f>VLOOKUP(C2273,'IBGE 2014'!$A$9:$I$120,6,0)</f>
        <v>11.049834511016218</v>
      </c>
      <c r="P2273" s="82">
        <f t="shared" si="499"/>
        <v>137040.04760562314</v>
      </c>
      <c r="Q2273" s="82">
        <f t="shared" si="500"/>
        <v>0</v>
      </c>
      <c r="R2273" s="82">
        <f t="shared" si="501"/>
        <v>137040.04760562314</v>
      </c>
      <c r="S2273" s="82"/>
      <c r="T2273" s="82"/>
      <c r="U2273" s="82"/>
      <c r="V2273" s="82">
        <f>J2273*13*VLOOKUP(C2273+1,'IBGE 2014'!$A$9:$I$120,6,0)</f>
        <v>134254.73935456114</v>
      </c>
      <c r="W2273" s="82">
        <f>IF(J2273&gt;5839.45,0.11*(J2273-5839.45)*VLOOKUP(C2273+1,'IBGE 2014'!$A$9:$I$120,6,0)*13,0)</f>
        <v>0</v>
      </c>
      <c r="X2273" s="82">
        <f t="shared" si="502"/>
        <v>134254.73935456114</v>
      </c>
      <c r="Y2273" s="120"/>
      <c r="AB2273" s="84">
        <f t="shared" si="503"/>
        <v>0</v>
      </c>
    </row>
    <row r="2274" spans="1:28" s="84" customFormat="1">
      <c r="A2274" s="82">
        <v>2258</v>
      </c>
      <c r="B2274" s="81">
        <v>1</v>
      </c>
      <c r="C2274" s="81">
        <v>62</v>
      </c>
      <c r="D2274" s="82"/>
      <c r="E2274" s="82"/>
      <c r="F2274" s="82"/>
      <c r="G2274" s="82"/>
      <c r="H2274" s="82"/>
      <c r="I2274" s="83">
        <v>1004.24</v>
      </c>
      <c r="J2274" s="83">
        <f t="shared" si="498"/>
        <v>1004.24</v>
      </c>
      <c r="K2274" s="82"/>
      <c r="L2274" s="82"/>
      <c r="M2274" s="82"/>
      <c r="N2274" s="82"/>
      <c r="O2274" s="82">
        <f>VLOOKUP(C2274,'IBGE 2014'!$A$9:$I$120,6,0)</f>
        <v>11.049834511016218</v>
      </c>
      <c r="P2274" s="82">
        <f t="shared" si="499"/>
        <v>144256.91552145805</v>
      </c>
      <c r="Q2274" s="82">
        <f t="shared" si="500"/>
        <v>0</v>
      </c>
      <c r="R2274" s="82">
        <f t="shared" si="501"/>
        <v>144256.91552145805</v>
      </c>
      <c r="S2274" s="82"/>
      <c r="T2274" s="82"/>
      <c r="U2274" s="82"/>
      <c r="V2274" s="82">
        <f>J2274*13*VLOOKUP(C2274+1,'IBGE 2014'!$A$9:$I$120,6,0)</f>
        <v>141324.92604761475</v>
      </c>
      <c r="W2274" s="82">
        <f>IF(J2274&gt;5839.45,0.11*(J2274-5839.45)*VLOOKUP(C2274+1,'IBGE 2014'!$A$9:$I$120,6,0)*13,0)</f>
        <v>0</v>
      </c>
      <c r="X2274" s="82">
        <f t="shared" si="502"/>
        <v>141324.92604761475</v>
      </c>
      <c r="Y2274" s="120"/>
      <c r="AB2274" s="84">
        <f t="shared" si="503"/>
        <v>0</v>
      </c>
    </row>
    <row r="2275" spans="1:28" s="84" customFormat="1">
      <c r="A2275" s="82">
        <v>2259</v>
      </c>
      <c r="B2275" s="81">
        <v>1</v>
      </c>
      <c r="C2275" s="81">
        <v>54</v>
      </c>
      <c r="D2275" s="82"/>
      <c r="E2275" s="82"/>
      <c r="F2275" s="82"/>
      <c r="G2275" s="82"/>
      <c r="H2275" s="82"/>
      <c r="I2275" s="83">
        <v>1590.07</v>
      </c>
      <c r="J2275" s="83">
        <f t="shared" si="498"/>
        <v>1590.07</v>
      </c>
      <c r="K2275" s="82"/>
      <c r="L2275" s="82"/>
      <c r="M2275" s="82"/>
      <c r="N2275" s="82"/>
      <c r="O2275" s="82">
        <f>VLOOKUP(C2275,'IBGE 2014'!$A$9:$I$120,6,0)</f>
        <v>12.641642451240626</v>
      </c>
      <c r="P2275" s="82">
        <f t="shared" si="499"/>
        <v>261314.25336177438</v>
      </c>
      <c r="Q2275" s="82">
        <f t="shared" si="500"/>
        <v>0</v>
      </c>
      <c r="R2275" s="82">
        <f t="shared" si="501"/>
        <v>261314.25336177438</v>
      </c>
      <c r="S2275" s="82"/>
      <c r="T2275" s="82"/>
      <c r="U2275" s="82"/>
      <c r="V2275" s="82">
        <f>J2275*13*VLOOKUP(C2275+1,'IBGE 2014'!$A$9:$I$120,6,0)</f>
        <v>257598.07324666818</v>
      </c>
      <c r="W2275" s="82">
        <f>IF(J2275&gt;5839.45,0.11*(J2275-5839.45)*VLOOKUP(C2275+1,'IBGE 2014'!$A$9:$I$120,6,0)*13,0)</f>
        <v>0</v>
      </c>
      <c r="X2275" s="82">
        <f t="shared" si="502"/>
        <v>257598.07324666818</v>
      </c>
      <c r="Y2275" s="120"/>
      <c r="AB2275" s="84">
        <f t="shared" si="503"/>
        <v>0</v>
      </c>
    </row>
    <row r="2276" spans="1:28" s="84" customFormat="1">
      <c r="A2276" s="82">
        <v>2260</v>
      </c>
      <c r="B2276" s="81">
        <v>1</v>
      </c>
      <c r="C2276" s="81">
        <v>64</v>
      </c>
      <c r="D2276" s="82"/>
      <c r="E2276" s="82"/>
      <c r="F2276" s="82"/>
      <c r="G2276" s="82"/>
      <c r="H2276" s="82"/>
      <c r="I2276" s="83">
        <v>1204.5999999999999</v>
      </c>
      <c r="J2276" s="83">
        <f t="shared" si="498"/>
        <v>1204.5999999999999</v>
      </c>
      <c r="K2276" s="82"/>
      <c r="L2276" s="82"/>
      <c r="M2276" s="82"/>
      <c r="N2276" s="82"/>
      <c r="O2276" s="82">
        <f>VLOOKUP(C2276,'IBGE 2014'!$A$9:$I$120,6,0)</f>
        <v>10.595687644814832</v>
      </c>
      <c r="P2276" s="82">
        <f t="shared" si="499"/>
        <v>165926.34938027131</v>
      </c>
      <c r="Q2276" s="82">
        <f t="shared" si="500"/>
        <v>0</v>
      </c>
      <c r="R2276" s="82">
        <f t="shared" si="501"/>
        <v>165926.34938027131</v>
      </c>
      <c r="S2276" s="82"/>
      <c r="T2276" s="82"/>
      <c r="U2276" s="82"/>
      <c r="V2276" s="82">
        <f>J2276*13*VLOOKUP(C2276+1,'IBGE 2014'!$A$9:$I$120,6,0)</f>
        <v>162260.76870012004</v>
      </c>
      <c r="W2276" s="82">
        <f>IF(J2276&gt;5839.45,0.11*(J2276-5839.45)*VLOOKUP(C2276+1,'IBGE 2014'!$A$9:$I$120,6,0)*13,0)</f>
        <v>0</v>
      </c>
      <c r="X2276" s="82">
        <f t="shared" si="502"/>
        <v>162260.76870012004</v>
      </c>
      <c r="Y2276" s="120"/>
      <c r="AB2276" s="84">
        <f t="shared" si="503"/>
        <v>0</v>
      </c>
    </row>
    <row r="2277" spans="1:28" s="84" customFormat="1">
      <c r="A2277" s="82">
        <v>2261</v>
      </c>
      <c r="B2277" s="81">
        <v>1</v>
      </c>
      <c r="C2277" s="81">
        <v>63</v>
      </c>
      <c r="D2277" s="82"/>
      <c r="E2277" s="82"/>
      <c r="F2277" s="82"/>
      <c r="G2277" s="82"/>
      <c r="H2277" s="82"/>
      <c r="I2277" s="83">
        <v>1156.42</v>
      </c>
      <c r="J2277" s="83">
        <f t="shared" si="498"/>
        <v>1156.42</v>
      </c>
      <c r="K2277" s="82"/>
      <c r="L2277" s="82"/>
      <c r="M2277" s="82"/>
      <c r="N2277" s="82"/>
      <c r="O2277" s="82">
        <f>VLOOKUP(C2277,'IBGE 2014'!$A$9:$I$120,6,0)</f>
        <v>10.825249101319233</v>
      </c>
      <c r="P2277" s="82">
        <f t="shared" si="499"/>
        <v>162740.94935471864</v>
      </c>
      <c r="Q2277" s="82">
        <f t="shared" si="500"/>
        <v>0</v>
      </c>
      <c r="R2277" s="82">
        <f t="shared" si="501"/>
        <v>162740.94935471864</v>
      </c>
      <c r="S2277" s="82"/>
      <c r="T2277" s="82"/>
      <c r="U2277" s="82"/>
      <c r="V2277" s="82">
        <f>J2277*13*VLOOKUP(C2277+1,'IBGE 2014'!$A$9:$I$120,6,0)</f>
        <v>159289.84638081799</v>
      </c>
      <c r="W2277" s="82">
        <f>IF(J2277&gt;5839.45,0.11*(J2277-5839.45)*VLOOKUP(C2277+1,'IBGE 2014'!$A$9:$I$120,6,0)*13,0)</f>
        <v>0</v>
      </c>
      <c r="X2277" s="82">
        <f t="shared" si="502"/>
        <v>159289.84638081799</v>
      </c>
      <c r="Y2277" s="120"/>
      <c r="AB2277" s="84">
        <f t="shared" si="503"/>
        <v>0</v>
      </c>
    </row>
    <row r="2278" spans="1:28" s="84" customFormat="1">
      <c r="A2278" s="82">
        <v>2262</v>
      </c>
      <c r="B2278" s="81">
        <v>1</v>
      </c>
      <c r="C2278" s="81">
        <v>82</v>
      </c>
      <c r="D2278" s="82"/>
      <c r="E2278" s="82"/>
      <c r="F2278" s="82"/>
      <c r="G2278" s="82"/>
      <c r="H2278" s="82"/>
      <c r="I2278" s="83">
        <v>954</v>
      </c>
      <c r="J2278" s="83">
        <f t="shared" si="498"/>
        <v>954</v>
      </c>
      <c r="K2278" s="82"/>
      <c r="L2278" s="82"/>
      <c r="M2278" s="82"/>
      <c r="N2278" s="82"/>
      <c r="O2278" s="82">
        <f>VLOOKUP(C2278,'IBGE 2014'!$A$9:$I$120,6,0)</f>
        <v>6.1484940950630724</v>
      </c>
      <c r="P2278" s="82">
        <f t="shared" si="499"/>
        <v>76253.623766972218</v>
      </c>
      <c r="Q2278" s="82">
        <f t="shared" si="500"/>
        <v>0</v>
      </c>
      <c r="R2278" s="82">
        <f t="shared" si="501"/>
        <v>76253.623766972218</v>
      </c>
      <c r="S2278" s="82"/>
      <c r="T2278" s="82"/>
      <c r="U2278" s="82"/>
      <c r="V2278" s="82">
        <f>J2278*13*VLOOKUP(C2278+1,'IBGE 2014'!$A$9:$I$120,6,0)</f>
        <v>73330.218181275544</v>
      </c>
      <c r="W2278" s="82">
        <f>IF(J2278&gt;5839.45,0.11*(J2278-5839.45)*VLOOKUP(C2278+1,'IBGE 2014'!$A$9:$I$120,6,0)*13,0)</f>
        <v>0</v>
      </c>
      <c r="X2278" s="82">
        <f t="shared" si="502"/>
        <v>73330.218181275544</v>
      </c>
      <c r="Y2278" s="120"/>
      <c r="AB2278" s="84">
        <f t="shared" si="503"/>
        <v>0</v>
      </c>
    </row>
    <row r="2279" spans="1:28" s="84" customFormat="1">
      <c r="A2279" s="82">
        <v>2263</v>
      </c>
      <c r="B2279" s="81">
        <v>1</v>
      </c>
      <c r="C2279" s="81">
        <v>55</v>
      </c>
      <c r="D2279" s="82"/>
      <c r="E2279" s="82"/>
      <c r="F2279" s="82"/>
      <c r="G2279" s="82"/>
      <c r="H2279" s="82"/>
      <c r="I2279" s="83">
        <v>1578.09</v>
      </c>
      <c r="J2279" s="83">
        <f t="shared" si="498"/>
        <v>1578.09</v>
      </c>
      <c r="K2279" s="82"/>
      <c r="L2279" s="82"/>
      <c r="M2279" s="82"/>
      <c r="N2279" s="82"/>
      <c r="O2279" s="82">
        <f>VLOOKUP(C2279,'IBGE 2014'!$A$9:$I$120,6,0)</f>
        <v>12.461864196915771</v>
      </c>
      <c r="P2279" s="82">
        <f t="shared" si="499"/>
        <v>255657.26251664051</v>
      </c>
      <c r="Q2279" s="82">
        <f t="shared" si="500"/>
        <v>0</v>
      </c>
      <c r="R2279" s="82">
        <f t="shared" si="501"/>
        <v>255657.26251664051</v>
      </c>
      <c r="S2279" s="82"/>
      <c r="T2279" s="82"/>
      <c r="U2279" s="82"/>
      <c r="V2279" s="82">
        <f>J2279*13*VLOOKUP(C2279+1,'IBGE 2014'!$A$9:$I$120,6,0)</f>
        <v>251862.19672192671</v>
      </c>
      <c r="W2279" s="82">
        <f>IF(J2279&gt;5839.45,0.11*(J2279-5839.45)*VLOOKUP(C2279+1,'IBGE 2014'!$A$9:$I$120,6,0)*13,0)</f>
        <v>0</v>
      </c>
      <c r="X2279" s="82">
        <f t="shared" si="502"/>
        <v>251862.19672192671</v>
      </c>
      <c r="Y2279" s="120"/>
      <c r="AB2279" s="84">
        <f t="shared" si="503"/>
        <v>0</v>
      </c>
    </row>
    <row r="2280" spans="1:28" s="84" customFormat="1">
      <c r="A2280" s="82">
        <v>2264</v>
      </c>
      <c r="B2280" s="81">
        <v>2</v>
      </c>
      <c r="C2280" s="81">
        <v>56</v>
      </c>
      <c r="D2280" s="82"/>
      <c r="E2280" s="82"/>
      <c r="F2280" s="82"/>
      <c r="G2280" s="82"/>
      <c r="H2280" s="82"/>
      <c r="I2280" s="83">
        <v>1782.81</v>
      </c>
      <c r="J2280" s="83">
        <f t="shared" si="498"/>
        <v>1782.81</v>
      </c>
      <c r="K2280" s="82"/>
      <c r="L2280" s="82"/>
      <c r="M2280" s="82"/>
      <c r="N2280" s="82"/>
      <c r="O2280" s="82">
        <f>VLOOKUP(C2280,'IBGE 2014'!$A$9:$I$120,6,0)</f>
        <v>12.276875927517381</v>
      </c>
      <c r="P2280" s="82">
        <f t="shared" si="499"/>
        <v>284535.3832403844</v>
      </c>
      <c r="Q2280" s="82">
        <f t="shared" si="500"/>
        <v>0</v>
      </c>
      <c r="R2280" s="82">
        <f t="shared" si="501"/>
        <v>284535.3832403844</v>
      </c>
      <c r="S2280" s="82"/>
      <c r="T2280" s="82"/>
      <c r="U2280" s="82"/>
      <c r="V2280" s="82">
        <f>J2280*13*VLOOKUP(C2280+1,'IBGE 2014'!$A$9:$I$120,6,0)</f>
        <v>280126.51118794054</v>
      </c>
      <c r="W2280" s="82">
        <f>IF(J2280&gt;5839.45,0.11*(J2280-5839.45)*VLOOKUP(C2280+1,'IBGE 2014'!$A$9:$I$120,6,0)*13,0)</f>
        <v>0</v>
      </c>
      <c r="X2280" s="82">
        <f t="shared" si="502"/>
        <v>280126.51118794054</v>
      </c>
      <c r="Y2280" s="120"/>
      <c r="AB2280" s="84">
        <f t="shared" si="503"/>
        <v>0</v>
      </c>
    </row>
    <row r="2281" spans="1:28" s="84" customFormat="1">
      <c r="A2281" s="82">
        <v>2265</v>
      </c>
      <c r="B2281" s="81">
        <v>1</v>
      </c>
      <c r="C2281" s="81">
        <v>58</v>
      </c>
      <c r="D2281" s="82"/>
      <c r="E2281" s="82"/>
      <c r="F2281" s="82"/>
      <c r="G2281" s="82"/>
      <c r="H2281" s="82"/>
      <c r="I2281" s="83">
        <v>5699.92</v>
      </c>
      <c r="J2281" s="83">
        <f t="shared" si="498"/>
        <v>5699.92</v>
      </c>
      <c r="K2281" s="82"/>
      <c r="L2281" s="82"/>
      <c r="M2281" s="82"/>
      <c r="N2281" s="82"/>
      <c r="O2281" s="82">
        <f>VLOOKUP(C2281,'IBGE 2014'!$A$9:$I$120,6,0)</f>
        <v>11.890960856490537</v>
      </c>
      <c r="P2281" s="82">
        <f t="shared" si="499"/>
        <v>881107.83286665811</v>
      </c>
      <c r="Q2281" s="82">
        <f t="shared" si="500"/>
        <v>0</v>
      </c>
      <c r="R2281" s="82">
        <f t="shared" si="501"/>
        <v>881107.83286665811</v>
      </c>
      <c r="S2281" s="82"/>
      <c r="T2281" s="82"/>
      <c r="U2281" s="82"/>
      <c r="V2281" s="82">
        <f>J2281*13*VLOOKUP(C2281+1,'IBGE 2014'!$A$9:$I$120,6,0)</f>
        <v>866183.14863186539</v>
      </c>
      <c r="W2281" s="82">
        <f>IF(J2281&gt;5839.45,0.11*(J2281-5839.45)*VLOOKUP(C2281+1,'IBGE 2014'!$A$9:$I$120,6,0)*13,0)</f>
        <v>0</v>
      </c>
      <c r="X2281" s="82">
        <f t="shared" si="502"/>
        <v>866183.14863186539</v>
      </c>
      <c r="Y2281" s="120"/>
      <c r="AB2281" s="84">
        <f t="shared" si="503"/>
        <v>0</v>
      </c>
    </row>
    <row r="2282" spans="1:28" s="84" customFormat="1">
      <c r="A2282" s="82">
        <v>2266</v>
      </c>
      <c r="B2282" s="81">
        <v>2</v>
      </c>
      <c r="C2282" s="81">
        <v>76</v>
      </c>
      <c r="D2282" s="82"/>
      <c r="E2282" s="82"/>
      <c r="F2282" s="82"/>
      <c r="G2282" s="82"/>
      <c r="H2282" s="82"/>
      <c r="I2282" s="83">
        <v>1015.23</v>
      </c>
      <c r="J2282" s="83">
        <f t="shared" si="498"/>
        <v>1015.23</v>
      </c>
      <c r="K2282" s="82"/>
      <c r="L2282" s="82"/>
      <c r="M2282" s="82"/>
      <c r="N2282" s="82"/>
      <c r="O2282" s="82">
        <f>VLOOKUP(C2282,'IBGE 2014'!$A$9:$I$120,6,0)</f>
        <v>7.6088824512136037</v>
      </c>
      <c r="P2282" s="82">
        <f t="shared" si="499"/>
        <v>100421.95450229263</v>
      </c>
      <c r="Q2282" s="82">
        <f t="shared" si="500"/>
        <v>0</v>
      </c>
      <c r="R2282" s="82">
        <f t="shared" si="501"/>
        <v>100421.95450229263</v>
      </c>
      <c r="S2282" s="82"/>
      <c r="T2282" s="82"/>
      <c r="U2282" s="82"/>
      <c r="V2282" s="82">
        <f>J2282*13*VLOOKUP(C2282+1,'IBGE 2014'!$A$9:$I$120,6,0)</f>
        <v>97106.021806708799</v>
      </c>
      <c r="W2282" s="82">
        <f>IF(J2282&gt;5839.45,0.11*(J2282-5839.45)*VLOOKUP(C2282+1,'IBGE 2014'!$A$9:$I$120,6,0)*13,0)</f>
        <v>0</v>
      </c>
      <c r="X2282" s="82">
        <f t="shared" si="502"/>
        <v>97106.021806708799</v>
      </c>
      <c r="Y2282" s="120"/>
      <c r="AB2282" s="84">
        <f t="shared" si="503"/>
        <v>0</v>
      </c>
    </row>
    <row r="2283" spans="1:28" s="84" customFormat="1">
      <c r="A2283" s="82">
        <v>2267</v>
      </c>
      <c r="B2283" s="81">
        <v>1</v>
      </c>
      <c r="C2283" s="81">
        <v>66</v>
      </c>
      <c r="D2283" s="82"/>
      <c r="E2283" s="82"/>
      <c r="F2283" s="82"/>
      <c r="G2283" s="82"/>
      <c r="H2283" s="82"/>
      <c r="I2283" s="83">
        <v>954</v>
      </c>
      <c r="J2283" s="83">
        <f t="shared" si="498"/>
        <v>954</v>
      </c>
      <c r="K2283" s="82"/>
      <c r="L2283" s="82"/>
      <c r="M2283" s="82"/>
      <c r="N2283" s="82"/>
      <c r="O2283" s="82">
        <f>VLOOKUP(C2283,'IBGE 2014'!$A$9:$I$120,6,0)</f>
        <v>10.123135778995065</v>
      </c>
      <c r="P2283" s="82">
        <f t="shared" si="499"/>
        <v>125547.1299310968</v>
      </c>
      <c r="Q2283" s="82">
        <f t="shared" si="500"/>
        <v>0</v>
      </c>
      <c r="R2283" s="82">
        <f t="shared" si="501"/>
        <v>125547.1299310968</v>
      </c>
      <c r="S2283" s="82"/>
      <c r="T2283" s="82"/>
      <c r="U2283" s="82"/>
      <c r="V2283" s="82">
        <f>J2283*13*VLOOKUP(C2283+1,'IBGE 2014'!$A$9:$I$120,6,0)</f>
        <v>122537.19708629504</v>
      </c>
      <c r="W2283" s="82">
        <f>IF(J2283&gt;5839.45,0.11*(J2283-5839.45)*VLOOKUP(C2283+1,'IBGE 2014'!$A$9:$I$120,6,0)*13,0)</f>
        <v>0</v>
      </c>
      <c r="X2283" s="82">
        <f t="shared" si="502"/>
        <v>122537.19708629504</v>
      </c>
      <c r="Y2283" s="120"/>
      <c r="AB2283" s="84">
        <f t="shared" si="503"/>
        <v>0</v>
      </c>
    </row>
    <row r="2284" spans="1:28" s="84" customFormat="1">
      <c r="A2284" s="82">
        <v>2268</v>
      </c>
      <c r="B2284" s="81">
        <v>1</v>
      </c>
      <c r="C2284" s="81">
        <v>67</v>
      </c>
      <c r="D2284" s="82"/>
      <c r="E2284" s="82"/>
      <c r="F2284" s="82"/>
      <c r="G2284" s="82"/>
      <c r="H2284" s="82"/>
      <c r="I2284" s="83">
        <v>1830.99</v>
      </c>
      <c r="J2284" s="83">
        <f t="shared" si="498"/>
        <v>1830.99</v>
      </c>
      <c r="K2284" s="82"/>
      <c r="L2284" s="82"/>
      <c r="M2284" s="82"/>
      <c r="N2284" s="82"/>
      <c r="O2284" s="82">
        <f>VLOOKUP(C2284,'IBGE 2014'!$A$9:$I$120,6,0)</f>
        <v>9.8804384039908921</v>
      </c>
      <c r="P2284" s="82">
        <f t="shared" si="499"/>
        <v>235182.79087320267</v>
      </c>
      <c r="Q2284" s="82">
        <f t="shared" si="500"/>
        <v>0</v>
      </c>
      <c r="R2284" s="82">
        <f t="shared" si="501"/>
        <v>235182.79087320267</v>
      </c>
      <c r="S2284" s="82"/>
      <c r="T2284" s="82"/>
      <c r="U2284" s="82"/>
      <c r="V2284" s="82">
        <f>J2284*13*VLOOKUP(C2284+1,'IBGE 2014'!$A$9:$I$120,6,0)</f>
        <v>229320.56266982804</v>
      </c>
      <c r="W2284" s="82">
        <f>IF(J2284&gt;5839.45,0.11*(J2284-5839.45)*VLOOKUP(C2284+1,'IBGE 2014'!$A$9:$I$120,6,0)*13,0)</f>
        <v>0</v>
      </c>
      <c r="X2284" s="82">
        <f t="shared" si="502"/>
        <v>229320.56266982804</v>
      </c>
      <c r="Y2284" s="120"/>
      <c r="AB2284" s="84">
        <f t="shared" si="503"/>
        <v>0</v>
      </c>
    </row>
    <row r="2285" spans="1:28" s="84" customFormat="1">
      <c r="A2285" s="82">
        <v>2269</v>
      </c>
      <c r="B2285" s="81">
        <v>1</v>
      </c>
      <c r="C2285" s="81">
        <v>64</v>
      </c>
      <c r="D2285" s="82"/>
      <c r="E2285" s="82"/>
      <c r="F2285" s="82"/>
      <c r="G2285" s="82"/>
      <c r="H2285" s="82"/>
      <c r="I2285" s="83">
        <v>3590.86</v>
      </c>
      <c r="J2285" s="83">
        <f t="shared" si="498"/>
        <v>3590.86</v>
      </c>
      <c r="K2285" s="82"/>
      <c r="L2285" s="82"/>
      <c r="M2285" s="82"/>
      <c r="N2285" s="82"/>
      <c r="O2285" s="82">
        <f>VLOOKUP(C2285,'IBGE 2014'!$A$9:$I$120,6,0)</f>
        <v>10.595687644814832</v>
      </c>
      <c r="P2285" s="82">
        <f t="shared" si="499"/>
        <v>494619.20217137726</v>
      </c>
      <c r="Q2285" s="82">
        <f t="shared" si="500"/>
        <v>0</v>
      </c>
      <c r="R2285" s="82">
        <f t="shared" si="501"/>
        <v>494619.20217137726</v>
      </c>
      <c r="S2285" s="82"/>
      <c r="T2285" s="82"/>
      <c r="U2285" s="82"/>
      <c r="V2285" s="82">
        <f>J2285*13*VLOOKUP(C2285+1,'IBGE 2014'!$A$9:$I$120,6,0)</f>
        <v>483692.26622489875</v>
      </c>
      <c r="W2285" s="82">
        <f>IF(J2285&gt;5839.45,0.11*(J2285-5839.45)*VLOOKUP(C2285+1,'IBGE 2014'!$A$9:$I$120,6,0)*13,0)</f>
        <v>0</v>
      </c>
      <c r="X2285" s="82">
        <f t="shared" si="502"/>
        <v>483692.26622489875</v>
      </c>
      <c r="Y2285" s="120"/>
      <c r="AB2285" s="84">
        <f t="shared" si="503"/>
        <v>0</v>
      </c>
    </row>
    <row r="2286" spans="1:28" s="84" customFormat="1">
      <c r="A2286" s="82">
        <v>2270</v>
      </c>
      <c r="B2286" s="81">
        <v>1</v>
      </c>
      <c r="C2286" s="81">
        <v>62</v>
      </c>
      <c r="D2286" s="82"/>
      <c r="E2286" s="82"/>
      <c r="F2286" s="82"/>
      <c r="G2286" s="82"/>
      <c r="H2286" s="82"/>
      <c r="I2286" s="83">
        <v>5334.83</v>
      </c>
      <c r="J2286" s="83">
        <f t="shared" si="498"/>
        <v>5334.83</v>
      </c>
      <c r="K2286" s="82"/>
      <c r="L2286" s="82"/>
      <c r="M2286" s="82"/>
      <c r="N2286" s="82"/>
      <c r="O2286" s="82">
        <f>VLOOKUP(C2286,'IBGE 2014'!$A$9:$I$120,6,0)</f>
        <v>11.049834511016218</v>
      </c>
      <c r="P2286" s="82">
        <f t="shared" si="499"/>
        <v>766336.85237726045</v>
      </c>
      <c r="Q2286" s="82">
        <f t="shared" si="500"/>
        <v>0</v>
      </c>
      <c r="R2286" s="82">
        <f t="shared" si="501"/>
        <v>766336.85237726045</v>
      </c>
      <c r="S2286" s="82"/>
      <c r="T2286" s="82"/>
      <c r="U2286" s="82"/>
      <c r="V2286" s="82">
        <f>J2286*13*VLOOKUP(C2286+1,'IBGE 2014'!$A$9:$I$120,6,0)</f>
        <v>750761.2276214814</v>
      </c>
      <c r="W2286" s="82">
        <f>IF(J2286&gt;5839.45,0.11*(J2286-5839.45)*VLOOKUP(C2286+1,'IBGE 2014'!$A$9:$I$120,6,0)*13,0)</f>
        <v>0</v>
      </c>
      <c r="X2286" s="82">
        <f t="shared" si="502"/>
        <v>750761.2276214814</v>
      </c>
      <c r="Y2286" s="120"/>
      <c r="AB2286" s="84">
        <f t="shared" si="503"/>
        <v>0</v>
      </c>
    </row>
    <row r="2287" spans="1:28" s="84" customFormat="1">
      <c r="A2287" s="82">
        <v>2271</v>
      </c>
      <c r="B2287" s="81">
        <v>1</v>
      </c>
      <c r="C2287" s="81">
        <v>58</v>
      </c>
      <c r="D2287" s="82"/>
      <c r="E2287" s="82"/>
      <c r="F2287" s="82"/>
      <c r="G2287" s="82"/>
      <c r="H2287" s="82"/>
      <c r="I2287" s="83">
        <v>3014.4</v>
      </c>
      <c r="J2287" s="83">
        <f t="shared" si="498"/>
        <v>3014.4</v>
      </c>
      <c r="K2287" s="82"/>
      <c r="L2287" s="82"/>
      <c r="M2287" s="82"/>
      <c r="N2287" s="82"/>
      <c r="O2287" s="82">
        <f>VLOOKUP(C2287,'IBGE 2014'!$A$9:$I$120,6,0)</f>
        <v>11.890960856490537</v>
      </c>
      <c r="P2287" s="82">
        <f t="shared" si="499"/>
        <v>465973.46127546602</v>
      </c>
      <c r="Q2287" s="82">
        <f t="shared" si="500"/>
        <v>0</v>
      </c>
      <c r="R2287" s="82">
        <f t="shared" si="501"/>
        <v>465973.46127546602</v>
      </c>
      <c r="S2287" s="82"/>
      <c r="T2287" s="82"/>
      <c r="U2287" s="82"/>
      <c r="V2287" s="82">
        <f>J2287*13*VLOOKUP(C2287+1,'IBGE 2014'!$A$9:$I$120,6,0)</f>
        <v>458080.54906663514</v>
      </c>
      <c r="W2287" s="82">
        <f>IF(J2287&gt;5839.45,0.11*(J2287-5839.45)*VLOOKUP(C2287+1,'IBGE 2014'!$A$9:$I$120,6,0)*13,0)</f>
        <v>0</v>
      </c>
      <c r="X2287" s="82">
        <f t="shared" si="502"/>
        <v>458080.54906663514</v>
      </c>
      <c r="Y2287" s="120"/>
      <c r="AB2287" s="84">
        <f t="shared" si="503"/>
        <v>0</v>
      </c>
    </row>
    <row r="2288" spans="1:28" s="84" customFormat="1">
      <c r="A2288" s="82">
        <v>2272</v>
      </c>
      <c r="B2288" s="81">
        <v>1</v>
      </c>
      <c r="C2288" s="81">
        <v>62</v>
      </c>
      <c r="D2288" s="82"/>
      <c r="E2288" s="82"/>
      <c r="F2288" s="82"/>
      <c r="G2288" s="82"/>
      <c r="H2288" s="82"/>
      <c r="I2288" s="83">
        <v>6584.13</v>
      </c>
      <c r="J2288" s="83">
        <f t="shared" si="498"/>
        <v>6584.13</v>
      </c>
      <c r="K2288" s="82"/>
      <c r="L2288" s="82"/>
      <c r="M2288" s="82"/>
      <c r="N2288" s="82"/>
      <c r="O2288" s="82">
        <f>VLOOKUP(C2288,'IBGE 2014'!$A$9:$I$120,6,0)</f>
        <v>11.049834511016218</v>
      </c>
      <c r="P2288" s="82">
        <f t="shared" si="499"/>
        <v>945796.1096872238</v>
      </c>
      <c r="Q2288" s="82">
        <f t="shared" si="500"/>
        <v>11766.884792038893</v>
      </c>
      <c r="R2288" s="82">
        <f t="shared" si="501"/>
        <v>934029.22489518486</v>
      </c>
      <c r="S2288" s="82"/>
      <c r="T2288" s="82"/>
      <c r="U2288" s="82"/>
      <c r="V2288" s="82">
        <f>J2288*13*VLOOKUP(C2288+1,'IBGE 2014'!$A$9:$I$120,6,0)</f>
        <v>926573.01575109712</v>
      </c>
      <c r="W2288" s="82">
        <f>IF(J2288&gt;5839.45,0.11*(J2288-5839.45)*VLOOKUP(C2288+1,'IBGE 2014'!$A$9:$I$120,6,0)*13,0)</f>
        <v>11527.725496101684</v>
      </c>
      <c r="X2288" s="82">
        <f t="shared" si="502"/>
        <v>915045.29025499546</v>
      </c>
      <c r="Y2288" s="120"/>
      <c r="AB2288" s="84">
        <f t="shared" si="503"/>
        <v>744.68000000000029</v>
      </c>
    </row>
    <row r="2289" spans="1:28" s="84" customFormat="1">
      <c r="A2289" s="82">
        <v>2273</v>
      </c>
      <c r="B2289" s="81">
        <v>1</v>
      </c>
      <c r="C2289" s="81">
        <v>54</v>
      </c>
      <c r="D2289" s="82"/>
      <c r="E2289" s="82"/>
      <c r="F2289" s="82"/>
      <c r="G2289" s="82"/>
      <c r="H2289" s="82"/>
      <c r="I2289" s="83">
        <v>2518.11</v>
      </c>
      <c r="J2289" s="83">
        <f t="shared" si="498"/>
        <v>2518.11</v>
      </c>
      <c r="K2289" s="82"/>
      <c r="L2289" s="82"/>
      <c r="M2289" s="82"/>
      <c r="N2289" s="82"/>
      <c r="O2289" s="82">
        <f>VLOOKUP(C2289,'IBGE 2014'!$A$9:$I$120,6,0)</f>
        <v>12.641642451240626</v>
      </c>
      <c r="P2289" s="82">
        <f t="shared" si="499"/>
        <v>413829.60154761595</v>
      </c>
      <c r="Q2289" s="82">
        <f t="shared" si="500"/>
        <v>0</v>
      </c>
      <c r="R2289" s="82">
        <f t="shared" si="501"/>
        <v>413829.60154761595</v>
      </c>
      <c r="S2289" s="82"/>
      <c r="T2289" s="82"/>
      <c r="U2289" s="82"/>
      <c r="V2289" s="82">
        <f>J2289*13*VLOOKUP(C2289+1,'IBGE 2014'!$A$9:$I$120,6,0)</f>
        <v>407944.48308764247</v>
      </c>
      <c r="W2289" s="82">
        <f>IF(J2289&gt;5839.45,0.11*(J2289-5839.45)*VLOOKUP(C2289+1,'IBGE 2014'!$A$9:$I$120,6,0)*13,0)</f>
        <v>0</v>
      </c>
      <c r="X2289" s="82">
        <f t="shared" si="502"/>
        <v>407944.48308764247</v>
      </c>
      <c r="Y2289" s="120"/>
      <c r="AB2289" s="84">
        <f t="shared" si="503"/>
        <v>0</v>
      </c>
    </row>
    <row r="2290" spans="1:28" s="84" customFormat="1">
      <c r="A2290" s="82">
        <v>2274</v>
      </c>
      <c r="B2290" s="81">
        <v>1</v>
      </c>
      <c r="C2290" s="81">
        <v>62</v>
      </c>
      <c r="D2290" s="82"/>
      <c r="E2290" s="82"/>
      <c r="F2290" s="82"/>
      <c r="G2290" s="82"/>
      <c r="H2290" s="82"/>
      <c r="I2290" s="83">
        <v>1830.99</v>
      </c>
      <c r="J2290" s="83">
        <f t="shared" si="498"/>
        <v>1830.99</v>
      </c>
      <c r="K2290" s="82"/>
      <c r="L2290" s="82"/>
      <c r="M2290" s="82"/>
      <c r="N2290" s="82"/>
      <c r="O2290" s="82">
        <f>VLOOKUP(C2290,'IBGE 2014'!$A$9:$I$120,6,0)</f>
        <v>11.049834511016218</v>
      </c>
      <c r="P2290" s="82">
        <f t="shared" si="499"/>
        <v>263017.77438723261</v>
      </c>
      <c r="Q2290" s="82">
        <f t="shared" si="500"/>
        <v>0</v>
      </c>
      <c r="R2290" s="82">
        <f t="shared" si="501"/>
        <v>263017.77438723261</v>
      </c>
      <c r="S2290" s="82"/>
      <c r="T2290" s="82"/>
      <c r="U2290" s="82"/>
      <c r="V2290" s="82">
        <f>J2290*13*VLOOKUP(C2290+1,'IBGE 2014'!$A$9:$I$120,6,0)</f>
        <v>257671.99707631854</v>
      </c>
      <c r="W2290" s="82">
        <f>IF(J2290&gt;5839.45,0.11*(J2290-5839.45)*VLOOKUP(C2290+1,'IBGE 2014'!$A$9:$I$120,6,0)*13,0)</f>
        <v>0</v>
      </c>
      <c r="X2290" s="82">
        <f t="shared" si="502"/>
        <v>257671.99707631854</v>
      </c>
      <c r="Y2290" s="120"/>
      <c r="AB2290" s="84">
        <f t="shared" si="503"/>
        <v>0</v>
      </c>
    </row>
    <row r="2291" spans="1:28" s="84" customFormat="1">
      <c r="A2291" s="82">
        <v>2275</v>
      </c>
      <c r="B2291" s="81">
        <v>2</v>
      </c>
      <c r="C2291" s="81">
        <v>83</v>
      </c>
      <c r="D2291" s="82"/>
      <c r="E2291" s="82"/>
      <c r="F2291" s="82"/>
      <c r="G2291" s="82"/>
      <c r="H2291" s="82"/>
      <c r="I2291" s="83">
        <v>1304.04</v>
      </c>
      <c r="J2291" s="83">
        <f t="shared" si="498"/>
        <v>1304.04</v>
      </c>
      <c r="K2291" s="82"/>
      <c r="L2291" s="82"/>
      <c r="M2291" s="82"/>
      <c r="N2291" s="82"/>
      <c r="O2291" s="82">
        <f>VLOOKUP(C2291,'IBGE 2014'!$A$9:$I$120,6,0)</f>
        <v>5.9127735995222981</v>
      </c>
      <c r="P2291" s="82">
        <f t="shared" si="499"/>
        <v>100236.41270137375</v>
      </c>
      <c r="Q2291" s="82">
        <f t="shared" si="500"/>
        <v>0</v>
      </c>
      <c r="R2291" s="82">
        <f t="shared" si="501"/>
        <v>100236.41270137375</v>
      </c>
      <c r="S2291" s="82"/>
      <c r="T2291" s="82"/>
      <c r="U2291" s="82"/>
      <c r="V2291" s="82">
        <f>J2291*13*VLOOKUP(C2291+1,'IBGE 2014'!$A$9:$I$120,6,0)</f>
        <v>96254.072449073064</v>
      </c>
      <c r="W2291" s="82">
        <f>IF(J2291&gt;5839.45,0.11*(J2291-5839.45)*VLOOKUP(C2291+1,'IBGE 2014'!$A$9:$I$120,6,0)*13,0)</f>
        <v>0</v>
      </c>
      <c r="X2291" s="82">
        <f t="shared" si="502"/>
        <v>96254.072449073064</v>
      </c>
      <c r="Y2291" s="120"/>
      <c r="AB2291" s="84">
        <f t="shared" si="503"/>
        <v>0</v>
      </c>
    </row>
    <row r="2292" spans="1:28" s="84" customFormat="1">
      <c r="A2292" s="82">
        <v>2276</v>
      </c>
      <c r="B2292" s="81">
        <v>1</v>
      </c>
      <c r="C2292" s="81">
        <v>64</v>
      </c>
      <c r="D2292" s="82"/>
      <c r="E2292" s="82"/>
      <c r="F2292" s="82"/>
      <c r="G2292" s="82"/>
      <c r="H2292" s="82"/>
      <c r="I2292" s="83">
        <v>1590.07</v>
      </c>
      <c r="J2292" s="83">
        <f t="shared" si="498"/>
        <v>1590.07</v>
      </c>
      <c r="K2292" s="82"/>
      <c r="L2292" s="82"/>
      <c r="M2292" s="82"/>
      <c r="N2292" s="82"/>
      <c r="O2292" s="82">
        <f>VLOOKUP(C2292,'IBGE 2014'!$A$9:$I$120,6,0)</f>
        <v>10.595687644814832</v>
      </c>
      <c r="P2292" s="82">
        <f t="shared" si="499"/>
        <v>219022.50569407936</v>
      </c>
      <c r="Q2292" s="82">
        <f t="shared" si="500"/>
        <v>0</v>
      </c>
      <c r="R2292" s="82">
        <f t="shared" si="501"/>
        <v>219022.50569407936</v>
      </c>
      <c r="S2292" s="82"/>
      <c r="T2292" s="82"/>
      <c r="U2292" s="82"/>
      <c r="V2292" s="82">
        <f>J2292*13*VLOOKUP(C2292+1,'IBGE 2014'!$A$9:$I$120,6,0)</f>
        <v>214183.94528225125</v>
      </c>
      <c r="W2292" s="82">
        <f>IF(J2292&gt;5839.45,0.11*(J2292-5839.45)*VLOOKUP(C2292+1,'IBGE 2014'!$A$9:$I$120,6,0)*13,0)</f>
        <v>0</v>
      </c>
      <c r="X2292" s="82">
        <f t="shared" si="502"/>
        <v>214183.94528225125</v>
      </c>
      <c r="Y2292" s="120"/>
      <c r="AB2292" s="84">
        <f t="shared" si="503"/>
        <v>0</v>
      </c>
    </row>
    <row r="2293" spans="1:28" s="84" customFormat="1">
      <c r="A2293" s="82">
        <v>2277</v>
      </c>
      <c r="B2293" s="81">
        <v>1</v>
      </c>
      <c r="C2293" s="81">
        <v>69</v>
      </c>
      <c r="D2293" s="82"/>
      <c r="E2293" s="82"/>
      <c r="F2293" s="82"/>
      <c r="G2293" s="82"/>
      <c r="H2293" s="82"/>
      <c r="I2293" s="83">
        <v>4622.34</v>
      </c>
      <c r="J2293" s="83">
        <f t="shared" si="498"/>
        <v>4622.34</v>
      </c>
      <c r="K2293" s="82"/>
      <c r="L2293" s="82"/>
      <c r="M2293" s="82"/>
      <c r="N2293" s="82"/>
      <c r="O2293" s="82">
        <f>VLOOKUP(C2293,'IBGE 2014'!$A$9:$I$120,6,0)</f>
        <v>9.3851093167233657</v>
      </c>
      <c r="P2293" s="82">
        <f t="shared" si="499"/>
        <v>563955.16058782011</v>
      </c>
      <c r="Q2293" s="82">
        <f t="shared" si="500"/>
        <v>0</v>
      </c>
      <c r="R2293" s="82">
        <f t="shared" si="501"/>
        <v>563955.16058782011</v>
      </c>
      <c r="S2293" s="82"/>
      <c r="T2293" s="82"/>
      <c r="U2293" s="82"/>
      <c r="V2293" s="82">
        <f>J2293*13*VLOOKUP(C2293+1,'IBGE 2014'!$A$9:$I$120,6,0)</f>
        <v>548866.90697139839</v>
      </c>
      <c r="W2293" s="82">
        <f>IF(J2293&gt;5839.45,0.11*(J2293-5839.45)*VLOOKUP(C2293+1,'IBGE 2014'!$A$9:$I$120,6,0)*13,0)</f>
        <v>0</v>
      </c>
      <c r="X2293" s="82">
        <f t="shared" si="502"/>
        <v>548866.90697139839</v>
      </c>
      <c r="Y2293" s="120"/>
      <c r="AB2293" s="84">
        <f t="shared" si="503"/>
        <v>0</v>
      </c>
    </row>
    <row r="2294" spans="1:28" s="84" customFormat="1">
      <c r="A2294" s="82">
        <v>2278</v>
      </c>
      <c r="B2294" s="81">
        <v>2</v>
      </c>
      <c r="C2294" s="81">
        <v>53</v>
      </c>
      <c r="D2294" s="82"/>
      <c r="E2294" s="82"/>
      <c r="F2294" s="82"/>
      <c r="G2294" s="82"/>
      <c r="H2294" s="82"/>
      <c r="I2294" s="83">
        <v>1578.09</v>
      </c>
      <c r="J2294" s="83">
        <f t="shared" si="498"/>
        <v>1578.09</v>
      </c>
      <c r="K2294" s="82"/>
      <c r="L2294" s="82"/>
      <c r="M2294" s="82"/>
      <c r="N2294" s="82"/>
      <c r="O2294" s="82">
        <f>VLOOKUP(C2294,'IBGE 2014'!$A$9:$I$120,6,0)</f>
        <v>12.816192854953975</v>
      </c>
      <c r="P2294" s="82">
        <f t="shared" si="499"/>
        <v>262926.3751721661</v>
      </c>
      <c r="Q2294" s="82">
        <f t="shared" si="500"/>
        <v>0</v>
      </c>
      <c r="R2294" s="82">
        <f t="shared" si="501"/>
        <v>262926.3751721661</v>
      </c>
      <c r="S2294" s="82"/>
      <c r="T2294" s="82"/>
      <c r="U2294" s="82"/>
      <c r="V2294" s="82">
        <f>J2294*13*VLOOKUP(C2294+1,'IBGE 2014'!$A$9:$I$120,6,0)</f>
        <v>259345.44396641813</v>
      </c>
      <c r="W2294" s="82">
        <f>IF(J2294&gt;5839.45,0.11*(J2294-5839.45)*VLOOKUP(C2294+1,'IBGE 2014'!$A$9:$I$120,6,0)*13,0)</f>
        <v>0</v>
      </c>
      <c r="X2294" s="82">
        <f t="shared" si="502"/>
        <v>259345.44396641813</v>
      </c>
      <c r="Y2294" s="120"/>
      <c r="AB2294" s="84">
        <f t="shared" si="503"/>
        <v>0</v>
      </c>
    </row>
    <row r="2295" spans="1:28" s="84" customFormat="1">
      <c r="A2295" s="82">
        <v>2279</v>
      </c>
      <c r="B2295" s="81">
        <v>2</v>
      </c>
      <c r="C2295" s="81">
        <v>70</v>
      </c>
      <c r="D2295" s="82"/>
      <c r="E2295" s="82"/>
      <c r="F2295" s="82"/>
      <c r="G2295" s="82"/>
      <c r="H2295" s="82"/>
      <c r="I2295" s="83">
        <v>1054.72</v>
      </c>
      <c r="J2295" s="83">
        <f t="shared" ref="J2295:J2358" si="504">I2295</f>
        <v>1054.72</v>
      </c>
      <c r="K2295" s="82"/>
      <c r="L2295" s="82"/>
      <c r="M2295" s="82"/>
      <c r="N2295" s="82"/>
      <c r="O2295" s="82">
        <f>VLOOKUP(C2295,'IBGE 2014'!$A$9:$I$120,6,0)</f>
        <v>9.1340168195096396</v>
      </c>
      <c r="P2295" s="82">
        <f t="shared" ref="P2295:P2358" si="505">J2295*13*O2295</f>
        <v>125239.79285835169</v>
      </c>
      <c r="Q2295" s="82">
        <f t="shared" ref="Q2295:Q2358" si="506">IF(J2295&gt;5839.45,0.11*(J2295-5839.45)*O2295*13,0)</f>
        <v>0</v>
      </c>
      <c r="R2295" s="82">
        <f t="shared" ref="R2295:R2358" si="507">P2295-Q2295</f>
        <v>125239.79285835169</v>
      </c>
      <c r="S2295" s="82"/>
      <c r="T2295" s="82"/>
      <c r="U2295" s="82"/>
      <c r="V2295" s="82">
        <f>J2295*13*VLOOKUP(C2295+1,'IBGE 2014'!$A$9:$I$120,6,0)</f>
        <v>121772.21463517008</v>
      </c>
      <c r="W2295" s="82">
        <f>IF(J2295&gt;5839.45,0.11*(J2295-5839.45)*VLOOKUP(C2295+1,'IBGE 2014'!$A$9:$I$120,6,0)*13,0)</f>
        <v>0</v>
      </c>
      <c r="X2295" s="82">
        <f t="shared" ref="X2295:X2358" si="508">V2295-W2295</f>
        <v>121772.21463517008</v>
      </c>
      <c r="Y2295" s="120"/>
      <c r="AB2295" s="84">
        <f t="shared" ref="AB2295:AB2358" si="509">IF(J2295&gt;5839.45,J2295-5839.45,0)</f>
        <v>0</v>
      </c>
    </row>
    <row r="2296" spans="1:28" s="84" customFormat="1">
      <c r="A2296" s="82">
        <v>2280</v>
      </c>
      <c r="B2296" s="81">
        <v>1</v>
      </c>
      <c r="C2296" s="81">
        <v>55</v>
      </c>
      <c r="D2296" s="82"/>
      <c r="E2296" s="82"/>
      <c r="F2296" s="82"/>
      <c r="G2296" s="82"/>
      <c r="H2296" s="82"/>
      <c r="I2296" s="83">
        <v>3443.69</v>
      </c>
      <c r="J2296" s="83">
        <f t="shared" si="504"/>
        <v>3443.69</v>
      </c>
      <c r="K2296" s="82"/>
      <c r="L2296" s="82"/>
      <c r="M2296" s="82"/>
      <c r="N2296" s="82"/>
      <c r="O2296" s="82">
        <f>VLOOKUP(C2296,'IBGE 2014'!$A$9:$I$120,6,0)</f>
        <v>12.461864196915771</v>
      </c>
      <c r="P2296" s="82">
        <f t="shared" si="505"/>
        <v>557892.36251159932</v>
      </c>
      <c r="Q2296" s="82">
        <f t="shared" si="506"/>
        <v>0</v>
      </c>
      <c r="R2296" s="82">
        <f t="shared" si="507"/>
        <v>557892.36251159932</v>
      </c>
      <c r="S2296" s="82"/>
      <c r="T2296" s="82"/>
      <c r="U2296" s="82"/>
      <c r="V2296" s="82">
        <f>J2296*13*VLOOKUP(C2296+1,'IBGE 2014'!$A$9:$I$120,6,0)</f>
        <v>549610.81321682024</v>
      </c>
      <c r="W2296" s="82">
        <f>IF(J2296&gt;5839.45,0.11*(J2296-5839.45)*VLOOKUP(C2296+1,'IBGE 2014'!$A$9:$I$120,6,0)*13,0)</f>
        <v>0</v>
      </c>
      <c r="X2296" s="82">
        <f t="shared" si="508"/>
        <v>549610.81321682024</v>
      </c>
      <c r="Y2296" s="120"/>
      <c r="AB2296" s="84">
        <f t="shared" si="509"/>
        <v>0</v>
      </c>
    </row>
    <row r="2297" spans="1:28" s="84" customFormat="1">
      <c r="A2297" s="82">
        <v>2281</v>
      </c>
      <c r="B2297" s="81">
        <v>1</v>
      </c>
      <c r="C2297" s="81">
        <v>61</v>
      </c>
      <c r="D2297" s="82"/>
      <c r="E2297" s="82"/>
      <c r="F2297" s="82"/>
      <c r="G2297" s="82"/>
      <c r="H2297" s="82"/>
      <c r="I2297" s="83">
        <v>2709.94</v>
      </c>
      <c r="J2297" s="83">
        <f t="shared" si="504"/>
        <v>2709.94</v>
      </c>
      <c r="K2297" s="82"/>
      <c r="L2297" s="82"/>
      <c r="M2297" s="82"/>
      <c r="N2297" s="82"/>
      <c r="O2297" s="82">
        <f>VLOOKUP(C2297,'IBGE 2014'!$A$9:$I$120,6,0)</f>
        <v>11.26894206432668</v>
      </c>
      <c r="P2297" s="82">
        <f t="shared" si="505"/>
        <v>396996.03915141878</v>
      </c>
      <c r="Q2297" s="82">
        <f t="shared" si="506"/>
        <v>0</v>
      </c>
      <c r="R2297" s="82">
        <f t="shared" si="507"/>
        <v>396996.03915141878</v>
      </c>
      <c r="S2297" s="82"/>
      <c r="T2297" s="82"/>
      <c r="U2297" s="82"/>
      <c r="V2297" s="82">
        <f>J2297*13*VLOOKUP(C2297+1,'IBGE 2014'!$A$9:$I$120,6,0)</f>
        <v>389277.05095218279</v>
      </c>
      <c r="W2297" s="82">
        <f>IF(J2297&gt;5839.45,0.11*(J2297-5839.45)*VLOOKUP(C2297+1,'IBGE 2014'!$A$9:$I$120,6,0)*13,0)</f>
        <v>0</v>
      </c>
      <c r="X2297" s="82">
        <f t="shared" si="508"/>
        <v>389277.05095218279</v>
      </c>
      <c r="Y2297" s="120"/>
      <c r="AB2297" s="84">
        <f t="shared" si="509"/>
        <v>0</v>
      </c>
    </row>
    <row r="2298" spans="1:28" s="84" customFormat="1">
      <c r="A2298" s="82">
        <v>2282</v>
      </c>
      <c r="B2298" s="81">
        <v>1</v>
      </c>
      <c r="C2298" s="81">
        <v>66</v>
      </c>
      <c r="D2298" s="82"/>
      <c r="E2298" s="82"/>
      <c r="F2298" s="82"/>
      <c r="G2298" s="82"/>
      <c r="H2298" s="82"/>
      <c r="I2298" s="83">
        <v>3562.44</v>
      </c>
      <c r="J2298" s="83">
        <f t="shared" si="504"/>
        <v>3562.44</v>
      </c>
      <c r="K2298" s="82"/>
      <c r="L2298" s="82"/>
      <c r="M2298" s="82"/>
      <c r="N2298" s="82"/>
      <c r="O2298" s="82">
        <f>VLOOKUP(C2298,'IBGE 2014'!$A$9:$I$120,6,0)</f>
        <v>10.123135778995065</v>
      </c>
      <c r="P2298" s="82">
        <f t="shared" si="505"/>
        <v>468819.82971880137</v>
      </c>
      <c r="Q2298" s="82">
        <f t="shared" si="506"/>
        <v>0</v>
      </c>
      <c r="R2298" s="82">
        <f t="shared" si="507"/>
        <v>468819.82971880137</v>
      </c>
      <c r="S2298" s="82"/>
      <c r="T2298" s="82"/>
      <c r="U2298" s="82"/>
      <c r="V2298" s="82">
        <f>J2298*13*VLOOKUP(C2298+1,'IBGE 2014'!$A$9:$I$120,6,0)</f>
        <v>457580.09684287308</v>
      </c>
      <c r="W2298" s="82">
        <f>IF(J2298&gt;5839.45,0.11*(J2298-5839.45)*VLOOKUP(C2298+1,'IBGE 2014'!$A$9:$I$120,6,0)*13,0)</f>
        <v>0</v>
      </c>
      <c r="X2298" s="82">
        <f t="shared" si="508"/>
        <v>457580.09684287308</v>
      </c>
      <c r="Y2298" s="120"/>
      <c r="AB2298" s="84">
        <f t="shared" si="509"/>
        <v>0</v>
      </c>
    </row>
    <row r="2299" spans="1:28" s="84" customFormat="1">
      <c r="A2299" s="82">
        <v>2283</v>
      </c>
      <c r="B2299" s="81">
        <v>1</v>
      </c>
      <c r="C2299" s="81">
        <v>63</v>
      </c>
      <c r="D2299" s="82"/>
      <c r="E2299" s="82"/>
      <c r="F2299" s="82"/>
      <c r="G2299" s="82"/>
      <c r="H2299" s="82"/>
      <c r="I2299" s="83">
        <v>1638.25</v>
      </c>
      <c r="J2299" s="83">
        <f t="shared" si="504"/>
        <v>1638.25</v>
      </c>
      <c r="K2299" s="82"/>
      <c r="L2299" s="82"/>
      <c r="M2299" s="82"/>
      <c r="N2299" s="82"/>
      <c r="O2299" s="82">
        <f>VLOOKUP(C2299,'IBGE 2014'!$A$9:$I$120,6,0)</f>
        <v>10.825249101319233</v>
      </c>
      <c r="P2299" s="82">
        <f t="shared" si="505"/>
        <v>230548.03642307105</v>
      </c>
      <c r="Q2299" s="82">
        <f t="shared" si="506"/>
        <v>0</v>
      </c>
      <c r="R2299" s="82">
        <f t="shared" si="507"/>
        <v>230548.03642307105</v>
      </c>
      <c r="S2299" s="82"/>
      <c r="T2299" s="82"/>
      <c r="U2299" s="82"/>
      <c r="V2299" s="82">
        <f>J2299*13*VLOOKUP(C2299+1,'IBGE 2014'!$A$9:$I$120,6,0)</f>
        <v>225659.0086935327</v>
      </c>
      <c r="W2299" s="82">
        <f>IF(J2299&gt;5839.45,0.11*(J2299-5839.45)*VLOOKUP(C2299+1,'IBGE 2014'!$A$9:$I$120,6,0)*13,0)</f>
        <v>0</v>
      </c>
      <c r="X2299" s="82">
        <f t="shared" si="508"/>
        <v>225659.0086935327</v>
      </c>
      <c r="Y2299" s="120"/>
      <c r="AB2299" s="84">
        <f t="shared" si="509"/>
        <v>0</v>
      </c>
    </row>
    <row r="2300" spans="1:28" s="84" customFormat="1">
      <c r="A2300" s="82">
        <v>2284</v>
      </c>
      <c r="B2300" s="81">
        <v>1</v>
      </c>
      <c r="C2300" s="81">
        <v>62</v>
      </c>
      <c r="D2300" s="82"/>
      <c r="E2300" s="82"/>
      <c r="F2300" s="82"/>
      <c r="G2300" s="82"/>
      <c r="H2300" s="82"/>
      <c r="I2300" s="83">
        <v>954</v>
      </c>
      <c r="J2300" s="83">
        <f t="shared" si="504"/>
        <v>954</v>
      </c>
      <c r="K2300" s="82"/>
      <c r="L2300" s="82"/>
      <c r="M2300" s="82"/>
      <c r="N2300" s="82"/>
      <c r="O2300" s="82">
        <f>VLOOKUP(C2300,'IBGE 2014'!$A$9:$I$120,6,0)</f>
        <v>11.049834511016218</v>
      </c>
      <c r="P2300" s="82">
        <f t="shared" si="505"/>
        <v>137040.04760562314</v>
      </c>
      <c r="Q2300" s="82">
        <f t="shared" si="506"/>
        <v>0</v>
      </c>
      <c r="R2300" s="82">
        <f t="shared" si="507"/>
        <v>137040.04760562314</v>
      </c>
      <c r="S2300" s="82"/>
      <c r="T2300" s="82"/>
      <c r="U2300" s="82"/>
      <c r="V2300" s="82">
        <f>J2300*13*VLOOKUP(C2300+1,'IBGE 2014'!$A$9:$I$120,6,0)</f>
        <v>134254.73935456114</v>
      </c>
      <c r="W2300" s="82">
        <f>IF(J2300&gt;5839.45,0.11*(J2300-5839.45)*VLOOKUP(C2300+1,'IBGE 2014'!$A$9:$I$120,6,0)*13,0)</f>
        <v>0</v>
      </c>
      <c r="X2300" s="82">
        <f t="shared" si="508"/>
        <v>134254.73935456114</v>
      </c>
      <c r="Y2300" s="120"/>
      <c r="AB2300" s="84">
        <f t="shared" si="509"/>
        <v>0</v>
      </c>
    </row>
    <row r="2301" spans="1:28" s="84" customFormat="1">
      <c r="A2301" s="82">
        <v>2285</v>
      </c>
      <c r="B2301" s="81">
        <v>1</v>
      </c>
      <c r="C2301" s="81">
        <v>62</v>
      </c>
      <c r="D2301" s="82"/>
      <c r="E2301" s="82"/>
      <c r="F2301" s="82"/>
      <c r="G2301" s="82"/>
      <c r="H2301" s="82"/>
      <c r="I2301" s="83">
        <v>1156.42</v>
      </c>
      <c r="J2301" s="83">
        <f t="shared" si="504"/>
        <v>1156.42</v>
      </c>
      <c r="K2301" s="82"/>
      <c r="L2301" s="82"/>
      <c r="M2301" s="82"/>
      <c r="N2301" s="82"/>
      <c r="O2301" s="82">
        <f>VLOOKUP(C2301,'IBGE 2014'!$A$9:$I$120,6,0)</f>
        <v>11.049834511016218</v>
      </c>
      <c r="P2301" s="82">
        <f t="shared" si="505"/>
        <v>166117.24512798188</v>
      </c>
      <c r="Q2301" s="82">
        <f t="shared" si="506"/>
        <v>0</v>
      </c>
      <c r="R2301" s="82">
        <f t="shared" si="507"/>
        <v>166117.24512798188</v>
      </c>
      <c r="S2301" s="82"/>
      <c r="T2301" s="82"/>
      <c r="U2301" s="82"/>
      <c r="V2301" s="82">
        <f>J2301*13*VLOOKUP(C2301+1,'IBGE 2014'!$A$9:$I$120,6,0)</f>
        <v>162740.94935471864</v>
      </c>
      <c r="W2301" s="82">
        <f>IF(J2301&gt;5839.45,0.11*(J2301-5839.45)*VLOOKUP(C2301+1,'IBGE 2014'!$A$9:$I$120,6,0)*13,0)</f>
        <v>0</v>
      </c>
      <c r="X2301" s="82">
        <f t="shared" si="508"/>
        <v>162740.94935471864</v>
      </c>
      <c r="Y2301" s="120"/>
      <c r="AB2301" s="84">
        <f t="shared" si="509"/>
        <v>0</v>
      </c>
    </row>
    <row r="2302" spans="1:28" s="84" customFormat="1">
      <c r="A2302" s="82">
        <v>2286</v>
      </c>
      <c r="B2302" s="81">
        <v>1</v>
      </c>
      <c r="C2302" s="81">
        <v>72</v>
      </c>
      <c r="D2302" s="82"/>
      <c r="E2302" s="82"/>
      <c r="F2302" s="82"/>
      <c r="G2302" s="82"/>
      <c r="H2302" s="82"/>
      <c r="I2302" s="83">
        <v>954</v>
      </c>
      <c r="J2302" s="83">
        <f t="shared" si="504"/>
        <v>954</v>
      </c>
      <c r="K2302" s="82"/>
      <c r="L2302" s="82"/>
      <c r="M2302" s="82"/>
      <c r="N2302" s="82"/>
      <c r="O2302" s="82">
        <f>VLOOKUP(C2302,'IBGE 2014'!$A$9:$I$120,6,0)</f>
        <v>8.6266479748772689</v>
      </c>
      <c r="P2302" s="82">
        <f t="shared" si="505"/>
        <v>106987.68818442788</v>
      </c>
      <c r="Q2302" s="82">
        <f t="shared" si="506"/>
        <v>0</v>
      </c>
      <c r="R2302" s="82">
        <f t="shared" si="507"/>
        <v>106987.68818442788</v>
      </c>
      <c r="S2302" s="82"/>
      <c r="T2302" s="82"/>
      <c r="U2302" s="82"/>
      <c r="V2302" s="82">
        <f>J2302*13*VLOOKUP(C2302+1,'IBGE 2014'!$A$9:$I$120,6,0)</f>
        <v>103821.35775615598</v>
      </c>
      <c r="W2302" s="82">
        <f>IF(J2302&gt;5839.45,0.11*(J2302-5839.45)*VLOOKUP(C2302+1,'IBGE 2014'!$A$9:$I$120,6,0)*13,0)</f>
        <v>0</v>
      </c>
      <c r="X2302" s="82">
        <f t="shared" si="508"/>
        <v>103821.35775615598</v>
      </c>
      <c r="Y2302" s="120"/>
      <c r="AB2302" s="84">
        <f t="shared" si="509"/>
        <v>0</v>
      </c>
    </row>
    <row r="2303" spans="1:28" s="84" customFormat="1">
      <c r="A2303" s="82">
        <v>2287</v>
      </c>
      <c r="B2303" s="81">
        <v>1</v>
      </c>
      <c r="C2303" s="81">
        <v>83</v>
      </c>
      <c r="D2303" s="82"/>
      <c r="E2303" s="82"/>
      <c r="F2303" s="82"/>
      <c r="G2303" s="82"/>
      <c r="H2303" s="82"/>
      <c r="I2303" s="83">
        <v>954</v>
      </c>
      <c r="J2303" s="83">
        <f t="shared" si="504"/>
        <v>954</v>
      </c>
      <c r="K2303" s="82"/>
      <c r="L2303" s="82"/>
      <c r="M2303" s="82"/>
      <c r="N2303" s="82"/>
      <c r="O2303" s="82">
        <f>VLOOKUP(C2303,'IBGE 2014'!$A$9:$I$120,6,0)</f>
        <v>5.9127735995222981</v>
      </c>
      <c r="P2303" s="82">
        <f t="shared" si="505"/>
        <v>73330.218181275544</v>
      </c>
      <c r="Q2303" s="82">
        <f t="shared" si="506"/>
        <v>0</v>
      </c>
      <c r="R2303" s="82">
        <f t="shared" si="507"/>
        <v>73330.218181275544</v>
      </c>
      <c r="S2303" s="82"/>
      <c r="T2303" s="82"/>
      <c r="U2303" s="82"/>
      <c r="V2303" s="82">
        <f>J2303*13*VLOOKUP(C2303+1,'IBGE 2014'!$A$9:$I$120,6,0)</f>
        <v>70416.846965135803</v>
      </c>
      <c r="W2303" s="82">
        <f>IF(J2303&gt;5839.45,0.11*(J2303-5839.45)*VLOOKUP(C2303+1,'IBGE 2014'!$A$9:$I$120,6,0)*13,0)</f>
        <v>0</v>
      </c>
      <c r="X2303" s="82">
        <f t="shared" si="508"/>
        <v>70416.846965135803</v>
      </c>
      <c r="Y2303" s="120"/>
      <c r="AB2303" s="84">
        <f t="shared" si="509"/>
        <v>0</v>
      </c>
    </row>
    <row r="2304" spans="1:28" s="84" customFormat="1">
      <c r="A2304" s="82">
        <v>2288</v>
      </c>
      <c r="B2304" s="81">
        <v>1</v>
      </c>
      <c r="C2304" s="81">
        <v>58</v>
      </c>
      <c r="D2304" s="82"/>
      <c r="E2304" s="82"/>
      <c r="F2304" s="82"/>
      <c r="G2304" s="82"/>
      <c r="H2304" s="82"/>
      <c r="I2304" s="83">
        <v>4274.93</v>
      </c>
      <c r="J2304" s="83">
        <f t="shared" si="504"/>
        <v>4274.93</v>
      </c>
      <c r="K2304" s="82"/>
      <c r="L2304" s="82"/>
      <c r="M2304" s="82"/>
      <c r="N2304" s="82"/>
      <c r="O2304" s="82">
        <f>VLOOKUP(C2304,'IBGE 2014'!$A$9:$I$120,6,0)</f>
        <v>11.890960856490537</v>
      </c>
      <c r="P2304" s="82">
        <f t="shared" si="505"/>
        <v>660829.32882508228</v>
      </c>
      <c r="Q2304" s="82">
        <f t="shared" si="506"/>
        <v>0</v>
      </c>
      <c r="R2304" s="82">
        <f t="shared" si="507"/>
        <v>660829.32882508228</v>
      </c>
      <c r="S2304" s="82"/>
      <c r="T2304" s="82"/>
      <c r="U2304" s="82"/>
      <c r="V2304" s="82">
        <f>J2304*13*VLOOKUP(C2304+1,'IBGE 2014'!$A$9:$I$120,6,0)</f>
        <v>649635.84183301171</v>
      </c>
      <c r="W2304" s="82">
        <f>IF(J2304&gt;5839.45,0.11*(J2304-5839.45)*VLOOKUP(C2304+1,'IBGE 2014'!$A$9:$I$120,6,0)*13,0)</f>
        <v>0</v>
      </c>
      <c r="X2304" s="82">
        <f t="shared" si="508"/>
        <v>649635.84183301171</v>
      </c>
      <c r="Y2304" s="120"/>
      <c r="AB2304" s="84">
        <f t="shared" si="509"/>
        <v>0</v>
      </c>
    </row>
    <row r="2305" spans="1:28" s="84" customFormat="1">
      <c r="A2305" s="82">
        <v>2289</v>
      </c>
      <c r="B2305" s="81">
        <v>1</v>
      </c>
      <c r="C2305" s="81">
        <v>52</v>
      </c>
      <c r="D2305" s="82"/>
      <c r="E2305" s="82"/>
      <c r="F2305" s="82"/>
      <c r="G2305" s="82"/>
      <c r="H2305" s="82"/>
      <c r="I2305" s="83">
        <v>4274.93</v>
      </c>
      <c r="J2305" s="83">
        <f t="shared" si="504"/>
        <v>4274.93</v>
      </c>
      <c r="K2305" s="82"/>
      <c r="L2305" s="82"/>
      <c r="M2305" s="82"/>
      <c r="N2305" s="82"/>
      <c r="O2305" s="82">
        <f>VLOOKUP(C2305,'IBGE 2014'!$A$9:$I$120,6,0)</f>
        <v>12.985628972521697</v>
      </c>
      <c r="P2305" s="82">
        <f t="shared" si="505"/>
        <v>721664.51322552841</v>
      </c>
      <c r="Q2305" s="82">
        <f t="shared" si="506"/>
        <v>0</v>
      </c>
      <c r="R2305" s="82">
        <f t="shared" si="507"/>
        <v>721664.51322552841</v>
      </c>
      <c r="S2305" s="82"/>
      <c r="T2305" s="82"/>
      <c r="U2305" s="82"/>
      <c r="V2305" s="82">
        <f>J2305*13*VLOOKUP(C2305+1,'IBGE 2014'!$A$9:$I$120,6,0)</f>
        <v>712248.25517856923</v>
      </c>
      <c r="W2305" s="82">
        <f>IF(J2305&gt;5839.45,0.11*(J2305-5839.45)*VLOOKUP(C2305+1,'IBGE 2014'!$A$9:$I$120,6,0)*13,0)</f>
        <v>0</v>
      </c>
      <c r="X2305" s="82">
        <f t="shared" si="508"/>
        <v>712248.25517856923</v>
      </c>
      <c r="Y2305" s="120"/>
      <c r="AB2305" s="84">
        <f t="shared" si="509"/>
        <v>0</v>
      </c>
    </row>
    <row r="2306" spans="1:28" s="84" customFormat="1">
      <c r="A2306" s="82">
        <v>2290</v>
      </c>
      <c r="B2306" s="81">
        <v>1</v>
      </c>
      <c r="C2306" s="81">
        <v>53</v>
      </c>
      <c r="D2306" s="82"/>
      <c r="E2306" s="82"/>
      <c r="F2306" s="82"/>
      <c r="G2306" s="82"/>
      <c r="H2306" s="82"/>
      <c r="I2306" s="83">
        <v>4274.93</v>
      </c>
      <c r="J2306" s="83">
        <f t="shared" si="504"/>
        <v>4274.93</v>
      </c>
      <c r="K2306" s="82"/>
      <c r="L2306" s="82"/>
      <c r="M2306" s="82"/>
      <c r="N2306" s="82"/>
      <c r="O2306" s="82">
        <f>VLOOKUP(C2306,'IBGE 2014'!$A$9:$I$120,6,0)</f>
        <v>12.816192854953975</v>
      </c>
      <c r="P2306" s="82">
        <f t="shared" si="505"/>
        <v>712248.25517856923</v>
      </c>
      <c r="Q2306" s="82">
        <f t="shared" si="506"/>
        <v>0</v>
      </c>
      <c r="R2306" s="82">
        <f t="shared" si="507"/>
        <v>712248.25517856923</v>
      </c>
      <c r="S2306" s="82"/>
      <c r="T2306" s="82"/>
      <c r="U2306" s="82"/>
      <c r="V2306" s="82">
        <f>J2306*13*VLOOKUP(C2306+1,'IBGE 2014'!$A$9:$I$120,6,0)</f>
        <v>702547.77533306717</v>
      </c>
      <c r="W2306" s="82">
        <f>IF(J2306&gt;5839.45,0.11*(J2306-5839.45)*VLOOKUP(C2306+1,'IBGE 2014'!$A$9:$I$120,6,0)*13,0)</f>
        <v>0</v>
      </c>
      <c r="X2306" s="82">
        <f t="shared" si="508"/>
        <v>702547.77533306717</v>
      </c>
      <c r="Y2306" s="120"/>
      <c r="AB2306" s="84">
        <f t="shared" si="509"/>
        <v>0</v>
      </c>
    </row>
    <row r="2307" spans="1:28" s="84" customFormat="1">
      <c r="A2307" s="82">
        <v>2291</v>
      </c>
      <c r="B2307" s="81">
        <v>1</v>
      </c>
      <c r="C2307" s="81">
        <v>65</v>
      </c>
      <c r="D2307" s="82"/>
      <c r="E2307" s="82"/>
      <c r="F2307" s="82"/>
      <c r="G2307" s="82"/>
      <c r="H2307" s="82"/>
      <c r="I2307" s="83">
        <v>1156.42</v>
      </c>
      <c r="J2307" s="83">
        <f t="shared" si="504"/>
        <v>1156.42</v>
      </c>
      <c r="K2307" s="82"/>
      <c r="L2307" s="82"/>
      <c r="M2307" s="82"/>
      <c r="N2307" s="82"/>
      <c r="O2307" s="82">
        <f>VLOOKUP(C2307,'IBGE 2014'!$A$9:$I$120,6,0)</f>
        <v>10.361611814973374</v>
      </c>
      <c r="P2307" s="82">
        <f t="shared" si="505"/>
        <v>155770.87675592964</v>
      </c>
      <c r="Q2307" s="82">
        <f t="shared" si="506"/>
        <v>0</v>
      </c>
      <c r="R2307" s="82">
        <f t="shared" si="507"/>
        <v>155770.87675592964</v>
      </c>
      <c r="S2307" s="82"/>
      <c r="T2307" s="82"/>
      <c r="U2307" s="82"/>
      <c r="V2307" s="82">
        <f>J2307*13*VLOOKUP(C2307+1,'IBGE 2014'!$A$9:$I$120,6,0)</f>
        <v>152185.75680809116</v>
      </c>
      <c r="W2307" s="82">
        <f>IF(J2307&gt;5839.45,0.11*(J2307-5839.45)*VLOOKUP(C2307+1,'IBGE 2014'!$A$9:$I$120,6,0)*13,0)</f>
        <v>0</v>
      </c>
      <c r="X2307" s="82">
        <f t="shared" si="508"/>
        <v>152185.75680809116</v>
      </c>
      <c r="Y2307" s="120"/>
      <c r="AB2307" s="84">
        <f t="shared" si="509"/>
        <v>0</v>
      </c>
    </row>
    <row r="2308" spans="1:28" s="84" customFormat="1">
      <c r="A2308" s="82">
        <v>2292</v>
      </c>
      <c r="B2308" s="81">
        <v>1</v>
      </c>
      <c r="C2308" s="81">
        <v>68</v>
      </c>
      <c r="D2308" s="82"/>
      <c r="E2308" s="82"/>
      <c r="F2308" s="82"/>
      <c r="G2308" s="82"/>
      <c r="H2308" s="82"/>
      <c r="I2308" s="83">
        <v>954</v>
      </c>
      <c r="J2308" s="83">
        <f t="shared" si="504"/>
        <v>954</v>
      </c>
      <c r="K2308" s="82"/>
      <c r="L2308" s="82"/>
      <c r="M2308" s="82"/>
      <c r="N2308" s="82"/>
      <c r="O2308" s="82">
        <f>VLOOKUP(C2308,'IBGE 2014'!$A$9:$I$120,6,0)</f>
        <v>9.6341559933666847</v>
      </c>
      <c r="P2308" s="82">
        <f t="shared" si="505"/>
        <v>119482.80262973362</v>
      </c>
      <c r="Q2308" s="82">
        <f t="shared" si="506"/>
        <v>0</v>
      </c>
      <c r="R2308" s="82">
        <f t="shared" si="507"/>
        <v>119482.80262973362</v>
      </c>
      <c r="S2308" s="82"/>
      <c r="T2308" s="82"/>
      <c r="U2308" s="82"/>
      <c r="V2308" s="82">
        <f>J2308*13*VLOOKUP(C2308+1,'IBGE 2014'!$A$9:$I$120,6,0)</f>
        <v>116394.12574600318</v>
      </c>
      <c r="W2308" s="82">
        <f>IF(J2308&gt;5839.45,0.11*(J2308-5839.45)*VLOOKUP(C2308+1,'IBGE 2014'!$A$9:$I$120,6,0)*13,0)</f>
        <v>0</v>
      </c>
      <c r="X2308" s="82">
        <f t="shared" si="508"/>
        <v>116394.12574600318</v>
      </c>
      <c r="Y2308" s="120"/>
      <c r="AB2308" s="84">
        <f t="shared" si="509"/>
        <v>0</v>
      </c>
    </row>
    <row r="2309" spans="1:28" s="84" customFormat="1">
      <c r="A2309" s="82">
        <v>2293</v>
      </c>
      <c r="B2309" s="81">
        <v>1</v>
      </c>
      <c r="C2309" s="81">
        <v>68</v>
      </c>
      <c r="D2309" s="82"/>
      <c r="E2309" s="82"/>
      <c r="F2309" s="82"/>
      <c r="G2309" s="82"/>
      <c r="H2309" s="82"/>
      <c r="I2309" s="83">
        <v>954</v>
      </c>
      <c r="J2309" s="83">
        <f t="shared" si="504"/>
        <v>954</v>
      </c>
      <c r="K2309" s="82"/>
      <c r="L2309" s="82"/>
      <c r="M2309" s="82"/>
      <c r="N2309" s="82"/>
      <c r="O2309" s="82">
        <f>VLOOKUP(C2309,'IBGE 2014'!$A$9:$I$120,6,0)</f>
        <v>9.6341559933666847</v>
      </c>
      <c r="P2309" s="82">
        <f t="shared" si="505"/>
        <v>119482.80262973362</v>
      </c>
      <c r="Q2309" s="82">
        <f t="shared" si="506"/>
        <v>0</v>
      </c>
      <c r="R2309" s="82">
        <f t="shared" si="507"/>
        <v>119482.80262973362</v>
      </c>
      <c r="S2309" s="82"/>
      <c r="T2309" s="82"/>
      <c r="U2309" s="82"/>
      <c r="V2309" s="82">
        <f>J2309*13*VLOOKUP(C2309+1,'IBGE 2014'!$A$9:$I$120,6,0)</f>
        <v>116394.12574600318</v>
      </c>
      <c r="W2309" s="82">
        <f>IF(J2309&gt;5839.45,0.11*(J2309-5839.45)*VLOOKUP(C2309+1,'IBGE 2014'!$A$9:$I$120,6,0)*13,0)</f>
        <v>0</v>
      </c>
      <c r="X2309" s="82">
        <f t="shared" si="508"/>
        <v>116394.12574600318</v>
      </c>
      <c r="Y2309" s="120"/>
      <c r="AB2309" s="84">
        <f t="shared" si="509"/>
        <v>0</v>
      </c>
    </row>
    <row r="2310" spans="1:28" s="84" customFormat="1">
      <c r="A2310" s="82">
        <v>2294</v>
      </c>
      <c r="B2310" s="81">
        <v>1</v>
      </c>
      <c r="C2310" s="81">
        <v>64</v>
      </c>
      <c r="D2310" s="82"/>
      <c r="E2310" s="82"/>
      <c r="F2310" s="82"/>
      <c r="G2310" s="82"/>
      <c r="H2310" s="82"/>
      <c r="I2310" s="83">
        <v>1063.23</v>
      </c>
      <c r="J2310" s="83">
        <f t="shared" si="504"/>
        <v>1063.23</v>
      </c>
      <c r="K2310" s="82"/>
      <c r="L2310" s="82"/>
      <c r="M2310" s="82"/>
      <c r="N2310" s="82"/>
      <c r="O2310" s="82">
        <f>VLOOKUP(C2310,'IBGE 2014'!$A$9:$I$120,6,0)</f>
        <v>10.595687644814832</v>
      </c>
      <c r="P2310" s="82">
        <f t="shared" si="505"/>
        <v>146453.48866975415</v>
      </c>
      <c r="Q2310" s="82">
        <f t="shared" si="506"/>
        <v>0</v>
      </c>
      <c r="R2310" s="82">
        <f t="shared" si="507"/>
        <v>146453.48866975415</v>
      </c>
      <c r="S2310" s="82"/>
      <c r="T2310" s="82"/>
      <c r="U2310" s="82"/>
      <c r="V2310" s="82">
        <f>J2310*13*VLOOKUP(C2310+1,'IBGE 2014'!$A$9:$I$120,6,0)</f>
        <v>143218.09489044381</v>
      </c>
      <c r="W2310" s="82">
        <f>IF(J2310&gt;5839.45,0.11*(J2310-5839.45)*VLOOKUP(C2310+1,'IBGE 2014'!$A$9:$I$120,6,0)*13,0)</f>
        <v>0</v>
      </c>
      <c r="X2310" s="82">
        <f t="shared" si="508"/>
        <v>143218.09489044381</v>
      </c>
      <c r="Y2310" s="120"/>
      <c r="AB2310" s="84">
        <f t="shared" si="509"/>
        <v>0</v>
      </c>
    </row>
    <row r="2311" spans="1:28" s="84" customFormat="1">
      <c r="A2311" s="82">
        <v>2295</v>
      </c>
      <c r="B2311" s="81">
        <v>1</v>
      </c>
      <c r="C2311" s="81">
        <v>72</v>
      </c>
      <c r="D2311" s="82"/>
      <c r="E2311" s="82"/>
      <c r="F2311" s="82"/>
      <c r="G2311" s="82"/>
      <c r="H2311" s="82"/>
      <c r="I2311" s="83">
        <v>5509.92</v>
      </c>
      <c r="J2311" s="83">
        <f t="shared" si="504"/>
        <v>5509.92</v>
      </c>
      <c r="K2311" s="82"/>
      <c r="L2311" s="82"/>
      <c r="M2311" s="82"/>
      <c r="N2311" s="82"/>
      <c r="O2311" s="82">
        <f>VLOOKUP(C2311,'IBGE 2014'!$A$9:$I$120,6,0)</f>
        <v>8.6266479748772689</v>
      </c>
      <c r="P2311" s="82">
        <f t="shared" si="505"/>
        <v>617917.82272656495</v>
      </c>
      <c r="Q2311" s="82">
        <f t="shared" si="506"/>
        <v>0</v>
      </c>
      <c r="R2311" s="82">
        <f t="shared" si="507"/>
        <v>617917.82272656495</v>
      </c>
      <c r="S2311" s="82"/>
      <c r="T2311" s="82"/>
      <c r="U2311" s="82"/>
      <c r="V2311" s="82">
        <f>J2311*13*VLOOKUP(C2311+1,'IBGE 2014'!$A$9:$I$120,6,0)</f>
        <v>599630.37267064885</v>
      </c>
      <c r="W2311" s="82">
        <f>IF(J2311&gt;5839.45,0.11*(J2311-5839.45)*VLOOKUP(C2311+1,'IBGE 2014'!$A$9:$I$120,6,0)*13,0)</f>
        <v>0</v>
      </c>
      <c r="X2311" s="82">
        <f t="shared" si="508"/>
        <v>599630.37267064885</v>
      </c>
      <c r="Y2311" s="120"/>
      <c r="AB2311" s="84">
        <f t="shared" si="509"/>
        <v>0</v>
      </c>
    </row>
    <row r="2312" spans="1:28" s="84" customFormat="1">
      <c r="A2312" s="82">
        <v>2296</v>
      </c>
      <c r="B2312" s="81">
        <v>1</v>
      </c>
      <c r="C2312" s="81">
        <v>62</v>
      </c>
      <c r="D2312" s="82"/>
      <c r="E2312" s="82"/>
      <c r="F2312" s="82"/>
      <c r="G2312" s="82"/>
      <c r="H2312" s="82"/>
      <c r="I2312" s="83">
        <v>954</v>
      </c>
      <c r="J2312" s="83">
        <f t="shared" si="504"/>
        <v>954</v>
      </c>
      <c r="K2312" s="82"/>
      <c r="L2312" s="82"/>
      <c r="M2312" s="82"/>
      <c r="N2312" s="82"/>
      <c r="O2312" s="82">
        <f>VLOOKUP(C2312,'IBGE 2014'!$A$9:$I$120,6,0)</f>
        <v>11.049834511016218</v>
      </c>
      <c r="P2312" s="82">
        <f t="shared" si="505"/>
        <v>137040.04760562314</v>
      </c>
      <c r="Q2312" s="82">
        <f t="shared" si="506"/>
        <v>0</v>
      </c>
      <c r="R2312" s="82">
        <f t="shared" si="507"/>
        <v>137040.04760562314</v>
      </c>
      <c r="S2312" s="82"/>
      <c r="T2312" s="82"/>
      <c r="U2312" s="82"/>
      <c r="V2312" s="82">
        <f>J2312*13*VLOOKUP(C2312+1,'IBGE 2014'!$A$9:$I$120,6,0)</f>
        <v>134254.73935456114</v>
      </c>
      <c r="W2312" s="82">
        <f>IF(J2312&gt;5839.45,0.11*(J2312-5839.45)*VLOOKUP(C2312+1,'IBGE 2014'!$A$9:$I$120,6,0)*13,0)</f>
        <v>0</v>
      </c>
      <c r="X2312" s="82">
        <f t="shared" si="508"/>
        <v>134254.73935456114</v>
      </c>
      <c r="Y2312" s="120"/>
      <c r="AB2312" s="84">
        <f t="shared" si="509"/>
        <v>0</v>
      </c>
    </row>
    <row r="2313" spans="1:28" s="84" customFormat="1">
      <c r="A2313" s="82">
        <v>2297</v>
      </c>
      <c r="B2313" s="81">
        <v>1</v>
      </c>
      <c r="C2313" s="81">
        <v>61</v>
      </c>
      <c r="D2313" s="82"/>
      <c r="E2313" s="82"/>
      <c r="F2313" s="82"/>
      <c r="G2313" s="82"/>
      <c r="H2313" s="82"/>
      <c r="I2313" s="83">
        <v>6255.78</v>
      </c>
      <c r="J2313" s="83">
        <f t="shared" si="504"/>
        <v>6255.78</v>
      </c>
      <c r="K2313" s="82"/>
      <c r="L2313" s="82"/>
      <c r="M2313" s="82"/>
      <c r="N2313" s="82"/>
      <c r="O2313" s="82">
        <f>VLOOKUP(C2313,'IBGE 2014'!$A$9:$I$120,6,0)</f>
        <v>11.26894206432668</v>
      </c>
      <c r="P2313" s="82">
        <f t="shared" si="505"/>
        <v>916448.29103325622</v>
      </c>
      <c r="Q2313" s="82">
        <f t="shared" si="506"/>
        <v>6708.9860689868101</v>
      </c>
      <c r="R2313" s="82">
        <f t="shared" si="507"/>
        <v>909739.30496426939</v>
      </c>
      <c r="S2313" s="82"/>
      <c r="T2313" s="82"/>
      <c r="U2313" s="82"/>
      <c r="V2313" s="82">
        <f>J2313*13*VLOOKUP(C2313+1,'IBGE 2014'!$A$9:$I$120,6,0)</f>
        <v>898629.33858522552</v>
      </c>
      <c r="W2313" s="82">
        <f>IF(J2313&gt;5839.45,0.11*(J2313-5839.45)*VLOOKUP(C2313+1,'IBGE 2014'!$A$9:$I$120,6,0)*13,0)</f>
        <v>6578.5399708190753</v>
      </c>
      <c r="X2313" s="82">
        <f t="shared" si="508"/>
        <v>892050.79861440649</v>
      </c>
      <c r="Y2313" s="120"/>
      <c r="AB2313" s="84">
        <f t="shared" si="509"/>
        <v>416.32999999999993</v>
      </c>
    </row>
    <row r="2314" spans="1:28" s="84" customFormat="1">
      <c r="A2314" s="82">
        <v>2298</v>
      </c>
      <c r="B2314" s="81">
        <v>2</v>
      </c>
      <c r="C2314" s="81">
        <v>68</v>
      </c>
      <c r="D2314" s="82"/>
      <c r="E2314" s="82"/>
      <c r="F2314" s="82"/>
      <c r="G2314" s="82"/>
      <c r="H2314" s="82"/>
      <c r="I2314" s="83">
        <v>4580.3100000000004</v>
      </c>
      <c r="J2314" s="83">
        <f t="shared" si="504"/>
        <v>4580.3100000000004</v>
      </c>
      <c r="K2314" s="82"/>
      <c r="L2314" s="82"/>
      <c r="M2314" s="82"/>
      <c r="N2314" s="82"/>
      <c r="O2314" s="82">
        <f>VLOOKUP(C2314,'IBGE 2014'!$A$9:$I$120,6,0)</f>
        <v>9.6341559933666847</v>
      </c>
      <c r="P2314" s="82">
        <f t="shared" si="505"/>
        <v>573656.47349370574</v>
      </c>
      <c r="Q2314" s="82">
        <f t="shared" si="506"/>
        <v>0</v>
      </c>
      <c r="R2314" s="82">
        <f t="shared" si="507"/>
        <v>573656.47349370574</v>
      </c>
      <c r="S2314" s="82"/>
      <c r="T2314" s="82"/>
      <c r="U2314" s="82"/>
      <c r="V2314" s="82">
        <f>J2314*13*VLOOKUP(C2314+1,'IBGE 2014'!$A$9:$I$120,6,0)</f>
        <v>558827.23070825567</v>
      </c>
      <c r="W2314" s="82">
        <f>IF(J2314&gt;5839.45,0.11*(J2314-5839.45)*VLOOKUP(C2314+1,'IBGE 2014'!$A$9:$I$120,6,0)*13,0)</f>
        <v>0</v>
      </c>
      <c r="X2314" s="82">
        <f t="shared" si="508"/>
        <v>558827.23070825567</v>
      </c>
      <c r="Y2314" s="120"/>
      <c r="AB2314" s="84">
        <f t="shared" si="509"/>
        <v>0</v>
      </c>
    </row>
    <row r="2315" spans="1:28" s="84" customFormat="1">
      <c r="A2315" s="82">
        <v>2299</v>
      </c>
      <c r="B2315" s="81">
        <v>2</v>
      </c>
      <c r="C2315" s="81">
        <v>49</v>
      </c>
      <c r="D2315" s="82"/>
      <c r="E2315" s="82"/>
      <c r="F2315" s="82"/>
      <c r="G2315" s="82"/>
      <c r="H2315" s="82"/>
      <c r="I2315" s="83">
        <v>1114.18</v>
      </c>
      <c r="J2315" s="83">
        <f t="shared" si="504"/>
        <v>1114.18</v>
      </c>
      <c r="K2315" s="82"/>
      <c r="L2315" s="82"/>
      <c r="M2315" s="82"/>
      <c r="N2315" s="82"/>
      <c r="O2315" s="82">
        <f>VLOOKUP(C2315,'IBGE 2014'!$A$9:$I$120,6,0)</f>
        <v>13.464396904937397</v>
      </c>
      <c r="P2315" s="82">
        <f t="shared" si="505"/>
        <v>195022.90266606092</v>
      </c>
      <c r="Q2315" s="82">
        <f t="shared" si="506"/>
        <v>0</v>
      </c>
      <c r="R2315" s="82">
        <f t="shared" si="507"/>
        <v>195022.90266606092</v>
      </c>
      <c r="S2315" s="82"/>
      <c r="T2315" s="82"/>
      <c r="U2315" s="82"/>
      <c r="V2315" s="82">
        <f>J2315*13*VLOOKUP(C2315+1,'IBGE 2014'!$A$9:$I$120,6,0)</f>
        <v>192781.50100012211</v>
      </c>
      <c r="W2315" s="82">
        <f>IF(J2315&gt;5839.45,0.11*(J2315-5839.45)*VLOOKUP(C2315+1,'IBGE 2014'!$A$9:$I$120,6,0)*13,0)</f>
        <v>0</v>
      </c>
      <c r="X2315" s="82">
        <f t="shared" si="508"/>
        <v>192781.50100012211</v>
      </c>
      <c r="Y2315" s="120"/>
      <c r="AB2315" s="84">
        <f t="shared" si="509"/>
        <v>0</v>
      </c>
    </row>
    <row r="2316" spans="1:28" s="84" customFormat="1">
      <c r="A2316" s="82">
        <v>2300</v>
      </c>
      <c r="B2316" s="81">
        <v>2</v>
      </c>
      <c r="C2316" s="81">
        <v>76</v>
      </c>
      <c r="D2316" s="82"/>
      <c r="E2316" s="82"/>
      <c r="F2316" s="82"/>
      <c r="G2316" s="82"/>
      <c r="H2316" s="82"/>
      <c r="I2316" s="83">
        <v>1830.99</v>
      </c>
      <c r="J2316" s="83">
        <f t="shared" si="504"/>
        <v>1830.99</v>
      </c>
      <c r="K2316" s="82"/>
      <c r="L2316" s="82"/>
      <c r="M2316" s="82"/>
      <c r="N2316" s="82"/>
      <c r="O2316" s="82">
        <f>VLOOKUP(C2316,'IBGE 2014'!$A$9:$I$120,6,0)</f>
        <v>7.6088824512136037</v>
      </c>
      <c r="P2316" s="82">
        <f t="shared" si="505"/>
        <v>181113.23983151873</v>
      </c>
      <c r="Q2316" s="82">
        <f t="shared" si="506"/>
        <v>0</v>
      </c>
      <c r="R2316" s="82">
        <f t="shared" si="507"/>
        <v>181113.23983151873</v>
      </c>
      <c r="S2316" s="82"/>
      <c r="T2316" s="82"/>
      <c r="U2316" s="82"/>
      <c r="V2316" s="82">
        <f>J2316*13*VLOOKUP(C2316+1,'IBGE 2014'!$A$9:$I$120,6,0)</f>
        <v>175132.88108888204</v>
      </c>
      <c r="W2316" s="82">
        <f>IF(J2316&gt;5839.45,0.11*(J2316-5839.45)*VLOOKUP(C2316+1,'IBGE 2014'!$A$9:$I$120,6,0)*13,0)</f>
        <v>0</v>
      </c>
      <c r="X2316" s="82">
        <f t="shared" si="508"/>
        <v>175132.88108888204</v>
      </c>
      <c r="Y2316" s="120"/>
      <c r="AB2316" s="84">
        <f t="shared" si="509"/>
        <v>0</v>
      </c>
    </row>
    <row r="2317" spans="1:28" s="84" customFormat="1">
      <c r="A2317" s="82">
        <v>2301</v>
      </c>
      <c r="B2317" s="81">
        <v>1</v>
      </c>
      <c r="C2317" s="81">
        <v>54</v>
      </c>
      <c r="D2317" s="82"/>
      <c r="E2317" s="82"/>
      <c r="F2317" s="82"/>
      <c r="G2317" s="82"/>
      <c r="H2317" s="82"/>
      <c r="I2317" s="83">
        <v>4132.43</v>
      </c>
      <c r="J2317" s="83">
        <f t="shared" si="504"/>
        <v>4132.43</v>
      </c>
      <c r="K2317" s="82"/>
      <c r="L2317" s="82"/>
      <c r="M2317" s="82"/>
      <c r="N2317" s="82"/>
      <c r="O2317" s="82">
        <f>VLOOKUP(C2317,'IBGE 2014'!$A$9:$I$120,6,0)</f>
        <v>12.641642451240626</v>
      </c>
      <c r="P2317" s="82">
        <f t="shared" si="505"/>
        <v>679129.13269214402</v>
      </c>
      <c r="Q2317" s="82">
        <f t="shared" si="506"/>
        <v>0</v>
      </c>
      <c r="R2317" s="82">
        <f t="shared" si="507"/>
        <v>679129.13269214402</v>
      </c>
      <c r="S2317" s="82"/>
      <c r="T2317" s="82"/>
      <c r="U2317" s="82"/>
      <c r="V2317" s="82">
        <f>J2317*13*VLOOKUP(C2317+1,'IBGE 2014'!$A$9:$I$120,6,0)</f>
        <v>669471.1590223884</v>
      </c>
      <c r="W2317" s="82">
        <f>IF(J2317&gt;5839.45,0.11*(J2317-5839.45)*VLOOKUP(C2317+1,'IBGE 2014'!$A$9:$I$120,6,0)*13,0)</f>
        <v>0</v>
      </c>
      <c r="X2317" s="82">
        <f t="shared" si="508"/>
        <v>669471.1590223884</v>
      </c>
      <c r="Y2317" s="120"/>
      <c r="AB2317" s="84">
        <f t="shared" si="509"/>
        <v>0</v>
      </c>
    </row>
    <row r="2318" spans="1:28" s="84" customFormat="1">
      <c r="A2318" s="82">
        <v>2302</v>
      </c>
      <c r="B2318" s="81">
        <v>1</v>
      </c>
      <c r="C2318" s="81">
        <v>71</v>
      </c>
      <c r="D2318" s="82"/>
      <c r="E2318" s="82"/>
      <c r="F2318" s="82"/>
      <c r="G2318" s="82"/>
      <c r="H2318" s="82"/>
      <c r="I2318" s="83">
        <v>1156.42</v>
      </c>
      <c r="J2318" s="83">
        <f t="shared" si="504"/>
        <v>1156.42</v>
      </c>
      <c r="K2318" s="82"/>
      <c r="L2318" s="82"/>
      <c r="M2318" s="82"/>
      <c r="N2318" s="82"/>
      <c r="O2318" s="82">
        <f>VLOOKUP(C2318,'IBGE 2014'!$A$9:$I$120,6,0)</f>
        <v>8.8811186224539416</v>
      </c>
      <c r="P2318" s="82">
        <f t="shared" si="505"/>
        <v>133513.94156591644</v>
      </c>
      <c r="Q2318" s="82">
        <f t="shared" si="506"/>
        <v>0</v>
      </c>
      <c r="R2318" s="82">
        <f t="shared" si="507"/>
        <v>133513.94156591644</v>
      </c>
      <c r="S2318" s="82"/>
      <c r="T2318" s="82"/>
      <c r="U2318" s="82"/>
      <c r="V2318" s="82">
        <f>J2318*13*VLOOKUP(C2318+1,'IBGE 2014'!$A$9:$I$120,6,0)</f>
        <v>129688.36726439843</v>
      </c>
      <c r="W2318" s="82">
        <f>IF(J2318&gt;5839.45,0.11*(J2318-5839.45)*VLOOKUP(C2318+1,'IBGE 2014'!$A$9:$I$120,6,0)*13,0)</f>
        <v>0</v>
      </c>
      <c r="X2318" s="82">
        <f t="shared" si="508"/>
        <v>129688.36726439843</v>
      </c>
      <c r="Y2318" s="120"/>
      <c r="AB2318" s="84">
        <f t="shared" si="509"/>
        <v>0</v>
      </c>
    </row>
    <row r="2319" spans="1:28" s="84" customFormat="1">
      <c r="A2319" s="82">
        <v>2303</v>
      </c>
      <c r="B2319" s="81">
        <v>2</v>
      </c>
      <c r="C2319" s="81">
        <v>56</v>
      </c>
      <c r="D2319" s="82"/>
      <c r="E2319" s="82"/>
      <c r="F2319" s="82"/>
      <c r="G2319" s="82"/>
      <c r="H2319" s="82"/>
      <c r="I2319" s="83">
        <v>1004.24</v>
      </c>
      <c r="J2319" s="83">
        <f t="shared" si="504"/>
        <v>1004.24</v>
      </c>
      <c r="K2319" s="82"/>
      <c r="L2319" s="82"/>
      <c r="M2319" s="82"/>
      <c r="N2319" s="82"/>
      <c r="O2319" s="82">
        <f>VLOOKUP(C2319,'IBGE 2014'!$A$9:$I$120,6,0)</f>
        <v>12.276875927517381</v>
      </c>
      <c r="P2319" s="82">
        <f t="shared" si="505"/>
        <v>160276.08845885072</v>
      </c>
      <c r="Q2319" s="82">
        <f t="shared" si="506"/>
        <v>0</v>
      </c>
      <c r="R2319" s="82">
        <f t="shared" si="507"/>
        <v>160276.08845885072</v>
      </c>
      <c r="S2319" s="82"/>
      <c r="T2319" s="82"/>
      <c r="U2319" s="82"/>
      <c r="V2319" s="82">
        <f>J2319*13*VLOOKUP(C2319+1,'IBGE 2014'!$A$9:$I$120,6,0)</f>
        <v>157792.61255847648</v>
      </c>
      <c r="W2319" s="82">
        <f>IF(J2319&gt;5839.45,0.11*(J2319-5839.45)*VLOOKUP(C2319+1,'IBGE 2014'!$A$9:$I$120,6,0)*13,0)</f>
        <v>0</v>
      </c>
      <c r="X2319" s="82">
        <f t="shared" si="508"/>
        <v>157792.61255847648</v>
      </c>
      <c r="Y2319" s="120"/>
      <c r="AB2319" s="84">
        <f t="shared" si="509"/>
        <v>0</v>
      </c>
    </row>
    <row r="2320" spans="1:28" s="84" customFormat="1">
      <c r="A2320" s="82">
        <v>2304</v>
      </c>
      <c r="B2320" s="81">
        <v>1</v>
      </c>
      <c r="C2320" s="81">
        <v>51</v>
      </c>
      <c r="D2320" s="82"/>
      <c r="E2320" s="82"/>
      <c r="F2320" s="82"/>
      <c r="G2320" s="82"/>
      <c r="H2320" s="82"/>
      <c r="I2320" s="83">
        <v>4823.05</v>
      </c>
      <c r="J2320" s="83">
        <f t="shared" si="504"/>
        <v>4823.05</v>
      </c>
      <c r="K2320" s="82"/>
      <c r="L2320" s="82"/>
      <c r="M2320" s="82"/>
      <c r="N2320" s="82"/>
      <c r="O2320" s="82">
        <f>VLOOKUP(C2320,'IBGE 2014'!$A$9:$I$120,6,0)</f>
        <v>13.150078479264636</v>
      </c>
      <c r="P2320" s="82">
        <f t="shared" si="505"/>
        <v>824505.31812242488</v>
      </c>
      <c r="Q2320" s="82">
        <f t="shared" si="506"/>
        <v>0</v>
      </c>
      <c r="R2320" s="82">
        <f t="shared" si="507"/>
        <v>824505.31812242488</v>
      </c>
      <c r="S2320" s="82"/>
      <c r="T2320" s="82"/>
      <c r="U2320" s="82"/>
      <c r="V2320" s="82">
        <f>J2320*13*VLOOKUP(C2320+1,'IBGE 2014'!$A$9:$I$120,6,0)</f>
        <v>814194.39160696999</v>
      </c>
      <c r="W2320" s="82">
        <f>IF(J2320&gt;5839.45,0.11*(J2320-5839.45)*VLOOKUP(C2320+1,'IBGE 2014'!$A$9:$I$120,6,0)*13,0)</f>
        <v>0</v>
      </c>
      <c r="X2320" s="82">
        <f t="shared" si="508"/>
        <v>814194.39160696999</v>
      </c>
      <c r="Y2320" s="120"/>
      <c r="AB2320" s="84">
        <f t="shared" si="509"/>
        <v>0</v>
      </c>
    </row>
    <row r="2321" spans="1:28" s="84" customFormat="1">
      <c r="A2321" s="82">
        <v>2305</v>
      </c>
      <c r="B2321" s="81">
        <v>1</v>
      </c>
      <c r="C2321" s="81">
        <v>71</v>
      </c>
      <c r="D2321" s="82"/>
      <c r="E2321" s="82"/>
      <c r="F2321" s="82"/>
      <c r="G2321" s="82"/>
      <c r="H2321" s="82"/>
      <c r="I2321" s="83">
        <v>1176.22</v>
      </c>
      <c r="J2321" s="83">
        <f t="shared" si="504"/>
        <v>1176.22</v>
      </c>
      <c r="K2321" s="82"/>
      <c r="L2321" s="82"/>
      <c r="M2321" s="82"/>
      <c r="N2321" s="82"/>
      <c r="O2321" s="82">
        <f>VLOOKUP(C2321,'IBGE 2014'!$A$9:$I$120,6,0)</f>
        <v>8.8811186224539416</v>
      </c>
      <c r="P2321" s="82">
        <f t="shared" si="505"/>
        <v>135799.94149933607</v>
      </c>
      <c r="Q2321" s="82">
        <f t="shared" si="506"/>
        <v>0</v>
      </c>
      <c r="R2321" s="82">
        <f t="shared" si="507"/>
        <v>135799.94149933607</v>
      </c>
      <c r="S2321" s="82"/>
      <c r="T2321" s="82"/>
      <c r="U2321" s="82"/>
      <c r="V2321" s="82">
        <f>J2321*13*VLOOKUP(C2321+1,'IBGE 2014'!$A$9:$I$120,6,0)</f>
        <v>131908.86645313184</v>
      </c>
      <c r="W2321" s="82">
        <f>IF(J2321&gt;5839.45,0.11*(J2321-5839.45)*VLOOKUP(C2321+1,'IBGE 2014'!$A$9:$I$120,6,0)*13,0)</f>
        <v>0</v>
      </c>
      <c r="X2321" s="82">
        <f t="shared" si="508"/>
        <v>131908.86645313184</v>
      </c>
      <c r="Y2321" s="120"/>
      <c r="AB2321" s="84">
        <f t="shared" si="509"/>
        <v>0</v>
      </c>
    </row>
    <row r="2322" spans="1:28" s="84" customFormat="1">
      <c r="A2322" s="82">
        <v>2306</v>
      </c>
      <c r="B2322" s="81">
        <v>1</v>
      </c>
      <c r="C2322" s="81">
        <v>76</v>
      </c>
      <c r="D2322" s="82"/>
      <c r="E2322" s="82"/>
      <c r="F2322" s="82"/>
      <c r="G2322" s="82"/>
      <c r="H2322" s="82"/>
      <c r="I2322" s="83">
        <v>954</v>
      </c>
      <c r="J2322" s="83">
        <f t="shared" si="504"/>
        <v>954</v>
      </c>
      <c r="K2322" s="82"/>
      <c r="L2322" s="82"/>
      <c r="M2322" s="82"/>
      <c r="N2322" s="82"/>
      <c r="O2322" s="82">
        <f>VLOOKUP(C2322,'IBGE 2014'!$A$9:$I$120,6,0)</f>
        <v>7.6088824512136037</v>
      </c>
      <c r="P2322" s="82">
        <f t="shared" si="505"/>
        <v>94365.360159951117</v>
      </c>
      <c r="Q2322" s="82">
        <f t="shared" si="506"/>
        <v>0</v>
      </c>
      <c r="R2322" s="82">
        <f t="shared" si="507"/>
        <v>94365.360159951117</v>
      </c>
      <c r="S2322" s="82"/>
      <c r="T2322" s="82"/>
      <c r="U2322" s="82"/>
      <c r="V2322" s="82">
        <f>J2322*13*VLOOKUP(C2322+1,'IBGE 2014'!$A$9:$I$120,6,0)</f>
        <v>91249.416194951089</v>
      </c>
      <c r="W2322" s="82">
        <f>IF(J2322&gt;5839.45,0.11*(J2322-5839.45)*VLOOKUP(C2322+1,'IBGE 2014'!$A$9:$I$120,6,0)*13,0)</f>
        <v>0</v>
      </c>
      <c r="X2322" s="82">
        <f t="shared" si="508"/>
        <v>91249.416194951089</v>
      </c>
      <c r="Y2322" s="120"/>
      <c r="AB2322" s="84">
        <f t="shared" si="509"/>
        <v>0</v>
      </c>
    </row>
    <row r="2323" spans="1:28" s="84" customFormat="1">
      <c r="A2323" s="82">
        <v>2307</v>
      </c>
      <c r="B2323" s="81">
        <v>1</v>
      </c>
      <c r="C2323" s="81">
        <v>71</v>
      </c>
      <c r="D2323" s="82"/>
      <c r="E2323" s="82"/>
      <c r="F2323" s="82"/>
      <c r="G2323" s="82"/>
      <c r="H2323" s="82"/>
      <c r="I2323" s="83">
        <v>957.62</v>
      </c>
      <c r="J2323" s="83">
        <f t="shared" si="504"/>
        <v>957.62</v>
      </c>
      <c r="K2323" s="82"/>
      <c r="L2323" s="82"/>
      <c r="M2323" s="82"/>
      <c r="N2323" s="82"/>
      <c r="O2323" s="82">
        <f>VLOOKUP(C2323,'IBGE 2014'!$A$9:$I$120,6,0)</f>
        <v>8.8811186224539416</v>
      </c>
      <c r="P2323" s="82">
        <f t="shared" si="505"/>
        <v>110561.57859804646</v>
      </c>
      <c r="Q2323" s="82">
        <f t="shared" si="506"/>
        <v>0</v>
      </c>
      <c r="R2323" s="82">
        <f t="shared" si="507"/>
        <v>110561.57859804646</v>
      </c>
      <c r="S2323" s="82"/>
      <c r="T2323" s="82"/>
      <c r="U2323" s="82"/>
      <c r="V2323" s="82">
        <f>J2323*13*VLOOKUP(C2323+1,'IBGE 2014'!$A$9:$I$120,6,0)</f>
        <v>107393.6582381256</v>
      </c>
      <c r="W2323" s="82">
        <f>IF(J2323&gt;5839.45,0.11*(J2323-5839.45)*VLOOKUP(C2323+1,'IBGE 2014'!$A$9:$I$120,6,0)*13,0)</f>
        <v>0</v>
      </c>
      <c r="X2323" s="82">
        <f t="shared" si="508"/>
        <v>107393.6582381256</v>
      </c>
      <c r="Y2323" s="120"/>
      <c r="AB2323" s="84">
        <f t="shared" si="509"/>
        <v>0</v>
      </c>
    </row>
    <row r="2324" spans="1:28" s="84" customFormat="1">
      <c r="A2324" s="82">
        <v>2308</v>
      </c>
      <c r="B2324" s="81">
        <v>1</v>
      </c>
      <c r="C2324" s="81">
        <v>58</v>
      </c>
      <c r="D2324" s="82"/>
      <c r="E2324" s="82"/>
      <c r="F2324" s="82"/>
      <c r="G2324" s="82"/>
      <c r="H2324" s="82"/>
      <c r="I2324" s="83">
        <v>7819.73</v>
      </c>
      <c r="J2324" s="83">
        <f t="shared" si="504"/>
        <v>7819.73</v>
      </c>
      <c r="K2324" s="82"/>
      <c r="L2324" s="82"/>
      <c r="M2324" s="82"/>
      <c r="N2324" s="82"/>
      <c r="O2324" s="82">
        <f>VLOOKUP(C2324,'IBGE 2014'!$A$9:$I$120,6,0)</f>
        <v>11.890960856490537</v>
      </c>
      <c r="P2324" s="82">
        <f t="shared" si="505"/>
        <v>1208793.3433982215</v>
      </c>
      <c r="Q2324" s="82">
        <f t="shared" si="506"/>
        <v>33672.827709794241</v>
      </c>
      <c r="R2324" s="82">
        <f t="shared" si="507"/>
        <v>1175120.5156884273</v>
      </c>
      <c r="S2324" s="82"/>
      <c r="T2324" s="82"/>
      <c r="U2324" s="82"/>
      <c r="V2324" s="82">
        <f>J2324*13*VLOOKUP(C2324+1,'IBGE 2014'!$A$9:$I$120,6,0)</f>
        <v>1188318.1435618491</v>
      </c>
      <c r="W2324" s="82">
        <f>IF(J2324&gt;5839.45,0.11*(J2324-5839.45)*VLOOKUP(C2324+1,'IBGE 2014'!$A$9:$I$120,6,0)*13,0)</f>
        <v>33102.459019249058</v>
      </c>
      <c r="X2324" s="82">
        <f t="shared" si="508"/>
        <v>1155215.6845426001</v>
      </c>
      <c r="Y2324" s="120"/>
      <c r="AB2324" s="84">
        <f t="shared" si="509"/>
        <v>1980.2799999999997</v>
      </c>
    </row>
    <row r="2325" spans="1:28" s="84" customFormat="1">
      <c r="A2325" s="82">
        <v>2309</v>
      </c>
      <c r="B2325" s="81">
        <v>1</v>
      </c>
      <c r="C2325" s="81">
        <v>58</v>
      </c>
      <c r="D2325" s="82"/>
      <c r="E2325" s="82"/>
      <c r="F2325" s="82"/>
      <c r="G2325" s="82"/>
      <c r="H2325" s="82"/>
      <c r="I2325" s="83">
        <v>3496.7</v>
      </c>
      <c r="J2325" s="83">
        <f t="shared" si="504"/>
        <v>3496.7</v>
      </c>
      <c r="K2325" s="82"/>
      <c r="L2325" s="82"/>
      <c r="M2325" s="82"/>
      <c r="N2325" s="82"/>
      <c r="O2325" s="82">
        <f>VLOOKUP(C2325,'IBGE 2014'!$A$9:$I$120,6,0)</f>
        <v>11.890960856490537</v>
      </c>
      <c r="P2325" s="82">
        <f t="shared" si="505"/>
        <v>540528.59674957593</v>
      </c>
      <c r="Q2325" s="82">
        <f t="shared" si="506"/>
        <v>0</v>
      </c>
      <c r="R2325" s="82">
        <f t="shared" si="507"/>
        <v>540528.59674957593</v>
      </c>
      <c r="S2325" s="82"/>
      <c r="T2325" s="82"/>
      <c r="U2325" s="82"/>
      <c r="V2325" s="82">
        <f>J2325*13*VLOOKUP(C2325+1,'IBGE 2014'!$A$9:$I$120,6,0)</f>
        <v>531372.82906094182</v>
      </c>
      <c r="W2325" s="82">
        <f>IF(J2325&gt;5839.45,0.11*(J2325-5839.45)*VLOOKUP(C2325+1,'IBGE 2014'!$A$9:$I$120,6,0)*13,0)</f>
        <v>0</v>
      </c>
      <c r="X2325" s="82">
        <f t="shared" si="508"/>
        <v>531372.82906094182</v>
      </c>
      <c r="Y2325" s="120"/>
      <c r="AB2325" s="84">
        <f t="shared" si="509"/>
        <v>0</v>
      </c>
    </row>
    <row r="2326" spans="1:28" s="84" customFormat="1">
      <c r="A2326" s="82">
        <v>2310</v>
      </c>
      <c r="B2326" s="81">
        <v>1</v>
      </c>
      <c r="C2326" s="81">
        <v>69</v>
      </c>
      <c r="D2326" s="82"/>
      <c r="E2326" s="82"/>
      <c r="F2326" s="82"/>
      <c r="G2326" s="82"/>
      <c r="H2326" s="82"/>
      <c r="I2326" s="83">
        <v>1930.78</v>
      </c>
      <c r="J2326" s="83">
        <f t="shared" si="504"/>
        <v>1930.78</v>
      </c>
      <c r="K2326" s="82"/>
      <c r="L2326" s="82"/>
      <c r="M2326" s="82"/>
      <c r="N2326" s="82"/>
      <c r="O2326" s="82">
        <f>VLOOKUP(C2326,'IBGE 2014'!$A$9:$I$120,6,0)</f>
        <v>9.3851093167233657</v>
      </c>
      <c r="P2326" s="82">
        <f t="shared" si="505"/>
        <v>235567.5577650608</v>
      </c>
      <c r="Q2326" s="82">
        <f t="shared" si="506"/>
        <v>0</v>
      </c>
      <c r="R2326" s="82">
        <f t="shared" si="507"/>
        <v>235567.5577650608</v>
      </c>
      <c r="S2326" s="82"/>
      <c r="T2326" s="82"/>
      <c r="U2326" s="82"/>
      <c r="V2326" s="82">
        <f>J2326*13*VLOOKUP(C2326+1,'IBGE 2014'!$A$9:$I$120,6,0)</f>
        <v>229265.10093204668</v>
      </c>
      <c r="W2326" s="82">
        <f>IF(J2326&gt;5839.45,0.11*(J2326-5839.45)*VLOOKUP(C2326+1,'IBGE 2014'!$A$9:$I$120,6,0)*13,0)</f>
        <v>0</v>
      </c>
      <c r="X2326" s="82">
        <f t="shared" si="508"/>
        <v>229265.10093204668</v>
      </c>
      <c r="Y2326" s="120"/>
      <c r="AB2326" s="84">
        <f t="shared" si="509"/>
        <v>0</v>
      </c>
    </row>
    <row r="2327" spans="1:28" s="84" customFormat="1">
      <c r="A2327" s="82">
        <v>2311</v>
      </c>
      <c r="B2327" s="81">
        <v>2</v>
      </c>
      <c r="C2327" s="81">
        <v>62</v>
      </c>
      <c r="D2327" s="82"/>
      <c r="E2327" s="82"/>
      <c r="F2327" s="82"/>
      <c r="G2327" s="82"/>
      <c r="H2327" s="82"/>
      <c r="I2327" s="83">
        <v>1830.99</v>
      </c>
      <c r="J2327" s="83">
        <f t="shared" si="504"/>
        <v>1830.99</v>
      </c>
      <c r="K2327" s="82"/>
      <c r="L2327" s="82"/>
      <c r="M2327" s="82"/>
      <c r="N2327" s="82"/>
      <c r="O2327" s="82">
        <f>VLOOKUP(C2327,'IBGE 2014'!$A$9:$I$120,6,0)</f>
        <v>11.049834511016218</v>
      </c>
      <c r="P2327" s="82">
        <f t="shared" si="505"/>
        <v>263017.77438723261</v>
      </c>
      <c r="Q2327" s="82">
        <f t="shared" si="506"/>
        <v>0</v>
      </c>
      <c r="R2327" s="82">
        <f t="shared" si="507"/>
        <v>263017.77438723261</v>
      </c>
      <c r="S2327" s="82"/>
      <c r="T2327" s="82"/>
      <c r="U2327" s="82"/>
      <c r="V2327" s="82">
        <f>J2327*13*VLOOKUP(C2327+1,'IBGE 2014'!$A$9:$I$120,6,0)</f>
        <v>257671.99707631854</v>
      </c>
      <c r="W2327" s="82">
        <f>IF(J2327&gt;5839.45,0.11*(J2327-5839.45)*VLOOKUP(C2327+1,'IBGE 2014'!$A$9:$I$120,6,0)*13,0)</f>
        <v>0</v>
      </c>
      <c r="X2327" s="82">
        <f t="shared" si="508"/>
        <v>257671.99707631854</v>
      </c>
      <c r="Y2327" s="120"/>
      <c r="AB2327" s="84">
        <f t="shared" si="509"/>
        <v>0</v>
      </c>
    </row>
    <row r="2328" spans="1:28" s="84" customFormat="1">
      <c r="A2328" s="82">
        <v>2312</v>
      </c>
      <c r="B2328" s="81">
        <v>1</v>
      </c>
      <c r="C2328" s="81">
        <v>57</v>
      </c>
      <c r="D2328" s="82"/>
      <c r="E2328" s="82"/>
      <c r="F2328" s="82"/>
      <c r="G2328" s="82"/>
      <c r="H2328" s="82"/>
      <c r="I2328" s="83">
        <v>5358.8</v>
      </c>
      <c r="J2328" s="83">
        <f t="shared" si="504"/>
        <v>5358.8</v>
      </c>
      <c r="K2328" s="82"/>
      <c r="L2328" s="82"/>
      <c r="M2328" s="82"/>
      <c r="N2328" s="82"/>
      <c r="O2328" s="82">
        <f>VLOOKUP(C2328,'IBGE 2014'!$A$9:$I$120,6,0)</f>
        <v>12.086645895133593</v>
      </c>
      <c r="P2328" s="82">
        <f t="shared" si="505"/>
        <v>842008.93429694476</v>
      </c>
      <c r="Q2328" s="82">
        <f t="shared" si="506"/>
        <v>0</v>
      </c>
      <c r="R2328" s="82">
        <f t="shared" si="507"/>
        <v>842008.93429694476</v>
      </c>
      <c r="S2328" s="82"/>
      <c r="T2328" s="82"/>
      <c r="U2328" s="82"/>
      <c r="V2328" s="82">
        <f>J2328*13*VLOOKUP(C2328+1,'IBGE 2014'!$A$9:$I$120,6,0)</f>
        <v>828376.65349089948</v>
      </c>
      <c r="W2328" s="82">
        <f>IF(J2328&gt;5839.45,0.11*(J2328-5839.45)*VLOOKUP(C2328+1,'IBGE 2014'!$A$9:$I$120,6,0)*13,0)</f>
        <v>0</v>
      </c>
      <c r="X2328" s="82">
        <f t="shared" si="508"/>
        <v>828376.65349089948</v>
      </c>
      <c r="Y2328" s="120"/>
      <c r="AB2328" s="84">
        <f t="shared" si="509"/>
        <v>0</v>
      </c>
    </row>
    <row r="2329" spans="1:28" s="84" customFormat="1">
      <c r="A2329" s="82">
        <v>2313</v>
      </c>
      <c r="B2329" s="81">
        <v>1</v>
      </c>
      <c r="C2329" s="81">
        <v>58</v>
      </c>
      <c r="D2329" s="82"/>
      <c r="E2329" s="82"/>
      <c r="F2329" s="82"/>
      <c r="G2329" s="82"/>
      <c r="H2329" s="82"/>
      <c r="I2329" s="83">
        <v>4274.93</v>
      </c>
      <c r="J2329" s="83">
        <f t="shared" si="504"/>
        <v>4274.93</v>
      </c>
      <c r="K2329" s="82"/>
      <c r="L2329" s="82"/>
      <c r="M2329" s="82"/>
      <c r="N2329" s="82"/>
      <c r="O2329" s="82">
        <f>VLOOKUP(C2329,'IBGE 2014'!$A$9:$I$120,6,0)</f>
        <v>11.890960856490537</v>
      </c>
      <c r="P2329" s="82">
        <f t="shared" si="505"/>
        <v>660829.32882508228</v>
      </c>
      <c r="Q2329" s="82">
        <f t="shared" si="506"/>
        <v>0</v>
      </c>
      <c r="R2329" s="82">
        <f t="shared" si="507"/>
        <v>660829.32882508228</v>
      </c>
      <c r="S2329" s="82"/>
      <c r="T2329" s="82"/>
      <c r="U2329" s="82"/>
      <c r="V2329" s="82">
        <f>J2329*13*VLOOKUP(C2329+1,'IBGE 2014'!$A$9:$I$120,6,0)</f>
        <v>649635.84183301171</v>
      </c>
      <c r="W2329" s="82">
        <f>IF(J2329&gt;5839.45,0.11*(J2329-5839.45)*VLOOKUP(C2329+1,'IBGE 2014'!$A$9:$I$120,6,0)*13,0)</f>
        <v>0</v>
      </c>
      <c r="X2329" s="82">
        <f t="shared" si="508"/>
        <v>649635.84183301171</v>
      </c>
      <c r="Y2329" s="120"/>
      <c r="AB2329" s="84">
        <f t="shared" si="509"/>
        <v>0</v>
      </c>
    </row>
    <row r="2330" spans="1:28" s="84" customFormat="1">
      <c r="A2330" s="82">
        <v>2314</v>
      </c>
      <c r="B2330" s="81">
        <v>1</v>
      </c>
      <c r="C2330" s="81">
        <v>51</v>
      </c>
      <c r="D2330" s="82"/>
      <c r="E2330" s="82"/>
      <c r="F2330" s="82"/>
      <c r="G2330" s="82"/>
      <c r="H2330" s="82"/>
      <c r="I2330" s="83">
        <v>4274.93</v>
      </c>
      <c r="J2330" s="83">
        <f t="shared" si="504"/>
        <v>4274.93</v>
      </c>
      <c r="K2330" s="82"/>
      <c r="L2330" s="82"/>
      <c r="M2330" s="82"/>
      <c r="N2330" s="82"/>
      <c r="O2330" s="82">
        <f>VLOOKUP(C2330,'IBGE 2014'!$A$9:$I$120,6,0)</f>
        <v>13.150078479264636</v>
      </c>
      <c r="P2330" s="82">
        <f t="shared" si="505"/>
        <v>730803.64491371601</v>
      </c>
      <c r="Q2330" s="82">
        <f t="shared" si="506"/>
        <v>0</v>
      </c>
      <c r="R2330" s="82">
        <f t="shared" si="507"/>
        <v>730803.64491371601</v>
      </c>
      <c r="S2330" s="82"/>
      <c r="T2330" s="82"/>
      <c r="U2330" s="82"/>
      <c r="V2330" s="82">
        <f>J2330*13*VLOOKUP(C2330+1,'IBGE 2014'!$A$9:$I$120,6,0)</f>
        <v>721664.51322552841</v>
      </c>
      <c r="W2330" s="82">
        <f>IF(J2330&gt;5839.45,0.11*(J2330-5839.45)*VLOOKUP(C2330+1,'IBGE 2014'!$A$9:$I$120,6,0)*13,0)</f>
        <v>0</v>
      </c>
      <c r="X2330" s="82">
        <f t="shared" si="508"/>
        <v>721664.51322552841</v>
      </c>
      <c r="Y2330" s="120"/>
      <c r="AB2330" s="84">
        <f t="shared" si="509"/>
        <v>0</v>
      </c>
    </row>
    <row r="2331" spans="1:28" s="84" customFormat="1">
      <c r="A2331" s="82">
        <v>2315</v>
      </c>
      <c r="B2331" s="81">
        <v>1</v>
      </c>
      <c r="C2331" s="81">
        <v>62</v>
      </c>
      <c r="D2331" s="82"/>
      <c r="E2331" s="82"/>
      <c r="F2331" s="82"/>
      <c r="G2331" s="82"/>
      <c r="H2331" s="82"/>
      <c r="I2331" s="83">
        <v>1204.5999999999999</v>
      </c>
      <c r="J2331" s="83">
        <f t="shared" si="504"/>
        <v>1204.5999999999999</v>
      </c>
      <c r="K2331" s="82"/>
      <c r="L2331" s="82"/>
      <c r="M2331" s="82"/>
      <c r="N2331" s="82"/>
      <c r="O2331" s="82">
        <f>VLOOKUP(C2331,'IBGE 2014'!$A$9:$I$120,6,0)</f>
        <v>11.049834511016218</v>
      </c>
      <c r="P2331" s="82">
        <f t="shared" si="505"/>
        <v>173038.19847561177</v>
      </c>
      <c r="Q2331" s="82">
        <f t="shared" si="506"/>
        <v>0</v>
      </c>
      <c r="R2331" s="82">
        <f t="shared" si="507"/>
        <v>173038.19847561177</v>
      </c>
      <c r="S2331" s="82"/>
      <c r="T2331" s="82"/>
      <c r="U2331" s="82"/>
      <c r="V2331" s="82">
        <f>J2331*13*VLOOKUP(C2331+1,'IBGE 2014'!$A$9:$I$120,6,0)</f>
        <v>169521.23587683891</v>
      </c>
      <c r="W2331" s="82">
        <f>IF(J2331&gt;5839.45,0.11*(J2331-5839.45)*VLOOKUP(C2331+1,'IBGE 2014'!$A$9:$I$120,6,0)*13,0)</f>
        <v>0</v>
      </c>
      <c r="X2331" s="82">
        <f t="shared" si="508"/>
        <v>169521.23587683891</v>
      </c>
      <c r="Y2331" s="120"/>
      <c r="AB2331" s="84">
        <f t="shared" si="509"/>
        <v>0</v>
      </c>
    </row>
    <row r="2332" spans="1:28" s="84" customFormat="1">
      <c r="A2332" s="82">
        <v>2316</v>
      </c>
      <c r="B2332" s="81">
        <v>2</v>
      </c>
      <c r="C2332" s="81">
        <v>84</v>
      </c>
      <c r="D2332" s="82"/>
      <c r="E2332" s="82"/>
      <c r="F2332" s="82"/>
      <c r="G2332" s="82"/>
      <c r="H2332" s="82"/>
      <c r="I2332" s="83">
        <v>954</v>
      </c>
      <c r="J2332" s="83">
        <f t="shared" si="504"/>
        <v>954</v>
      </c>
      <c r="K2332" s="82"/>
      <c r="L2332" s="82"/>
      <c r="M2332" s="82"/>
      <c r="N2332" s="82"/>
      <c r="O2332" s="82">
        <f>VLOOKUP(C2332,'IBGE 2014'!$A$9:$I$120,6,0)</f>
        <v>5.6778621968340435</v>
      </c>
      <c r="P2332" s="82">
        <f t="shared" si="505"/>
        <v>70416.846965135803</v>
      </c>
      <c r="Q2332" s="82">
        <f t="shared" si="506"/>
        <v>0</v>
      </c>
      <c r="R2332" s="82">
        <f t="shared" si="507"/>
        <v>70416.846965135803</v>
      </c>
      <c r="S2332" s="82"/>
      <c r="T2332" s="82"/>
      <c r="U2332" s="82"/>
      <c r="V2332" s="82">
        <f>J2332*13*VLOOKUP(C2332+1,'IBGE 2014'!$A$9:$I$120,6,0)</f>
        <v>67509.528033555544</v>
      </c>
      <c r="W2332" s="82">
        <f>IF(J2332&gt;5839.45,0.11*(J2332-5839.45)*VLOOKUP(C2332+1,'IBGE 2014'!$A$9:$I$120,6,0)*13,0)</f>
        <v>0</v>
      </c>
      <c r="X2332" s="82">
        <f t="shared" si="508"/>
        <v>67509.528033555544</v>
      </c>
      <c r="Y2332" s="120"/>
      <c r="AB2332" s="84">
        <f t="shared" si="509"/>
        <v>0</v>
      </c>
    </row>
    <row r="2333" spans="1:28" s="84" customFormat="1">
      <c r="A2333" s="82">
        <v>2317</v>
      </c>
      <c r="B2333" s="81">
        <v>1</v>
      </c>
      <c r="C2333" s="81">
        <v>68</v>
      </c>
      <c r="D2333" s="82"/>
      <c r="E2333" s="82"/>
      <c r="F2333" s="82"/>
      <c r="G2333" s="82"/>
      <c r="H2333" s="82"/>
      <c r="I2333" s="83">
        <v>954</v>
      </c>
      <c r="J2333" s="83">
        <f t="shared" si="504"/>
        <v>954</v>
      </c>
      <c r="K2333" s="82"/>
      <c r="L2333" s="82"/>
      <c r="M2333" s="82"/>
      <c r="N2333" s="82"/>
      <c r="O2333" s="82">
        <f>VLOOKUP(C2333,'IBGE 2014'!$A$9:$I$120,6,0)</f>
        <v>9.6341559933666847</v>
      </c>
      <c r="P2333" s="82">
        <f t="shared" si="505"/>
        <v>119482.80262973362</v>
      </c>
      <c r="Q2333" s="82">
        <f t="shared" si="506"/>
        <v>0</v>
      </c>
      <c r="R2333" s="82">
        <f t="shared" si="507"/>
        <v>119482.80262973362</v>
      </c>
      <c r="S2333" s="82"/>
      <c r="T2333" s="82"/>
      <c r="U2333" s="82"/>
      <c r="V2333" s="82">
        <f>J2333*13*VLOOKUP(C2333+1,'IBGE 2014'!$A$9:$I$120,6,0)</f>
        <v>116394.12574600318</v>
      </c>
      <c r="W2333" s="82">
        <f>IF(J2333&gt;5839.45,0.11*(J2333-5839.45)*VLOOKUP(C2333+1,'IBGE 2014'!$A$9:$I$120,6,0)*13,0)</f>
        <v>0</v>
      </c>
      <c r="X2333" s="82">
        <f t="shared" si="508"/>
        <v>116394.12574600318</v>
      </c>
      <c r="Y2333" s="120"/>
      <c r="AB2333" s="84">
        <f t="shared" si="509"/>
        <v>0</v>
      </c>
    </row>
    <row r="2334" spans="1:28" s="84" customFormat="1">
      <c r="A2334" s="82">
        <v>2318</v>
      </c>
      <c r="B2334" s="81">
        <v>2</v>
      </c>
      <c r="C2334" s="81">
        <v>82</v>
      </c>
      <c r="D2334" s="82"/>
      <c r="E2334" s="82"/>
      <c r="F2334" s="82"/>
      <c r="G2334" s="82"/>
      <c r="H2334" s="82"/>
      <c r="I2334" s="83">
        <v>1682.21</v>
      </c>
      <c r="J2334" s="83">
        <f t="shared" si="504"/>
        <v>1682.21</v>
      </c>
      <c r="K2334" s="82"/>
      <c r="L2334" s="82"/>
      <c r="M2334" s="82"/>
      <c r="N2334" s="82"/>
      <c r="O2334" s="82">
        <f>VLOOKUP(C2334,'IBGE 2014'!$A$9:$I$120,6,0)</f>
        <v>6.1484940950630724</v>
      </c>
      <c r="P2334" s="82">
        <f t="shared" si="505"/>
        <v>134459.75727152865</v>
      </c>
      <c r="Q2334" s="82">
        <f t="shared" si="506"/>
        <v>0</v>
      </c>
      <c r="R2334" s="82">
        <f t="shared" si="507"/>
        <v>134459.75727152865</v>
      </c>
      <c r="S2334" s="82"/>
      <c r="T2334" s="82"/>
      <c r="U2334" s="82"/>
      <c r="V2334" s="82">
        <f>J2334*13*VLOOKUP(C2334+1,'IBGE 2014'!$A$9:$I$120,6,0)</f>
        <v>129304.84939908126</v>
      </c>
      <c r="W2334" s="82">
        <f>IF(J2334&gt;5839.45,0.11*(J2334-5839.45)*VLOOKUP(C2334+1,'IBGE 2014'!$A$9:$I$120,6,0)*13,0)</f>
        <v>0</v>
      </c>
      <c r="X2334" s="82">
        <f t="shared" si="508"/>
        <v>129304.84939908126</v>
      </c>
      <c r="Y2334" s="120"/>
      <c r="AB2334" s="84">
        <f t="shared" si="509"/>
        <v>0</v>
      </c>
    </row>
    <row r="2335" spans="1:28" s="84" customFormat="1">
      <c r="A2335" s="82">
        <v>2319</v>
      </c>
      <c r="B2335" s="81">
        <v>2</v>
      </c>
      <c r="C2335" s="81">
        <v>72</v>
      </c>
      <c r="D2335" s="82"/>
      <c r="E2335" s="82"/>
      <c r="F2335" s="82"/>
      <c r="G2335" s="82"/>
      <c r="H2335" s="82"/>
      <c r="I2335" s="83">
        <v>954</v>
      </c>
      <c r="J2335" s="83">
        <f t="shared" si="504"/>
        <v>954</v>
      </c>
      <c r="K2335" s="82"/>
      <c r="L2335" s="82"/>
      <c r="M2335" s="82"/>
      <c r="N2335" s="82"/>
      <c r="O2335" s="82">
        <f>VLOOKUP(C2335,'IBGE 2014'!$A$9:$I$120,6,0)</f>
        <v>8.6266479748772689</v>
      </c>
      <c r="P2335" s="82">
        <f t="shared" si="505"/>
        <v>106987.68818442788</v>
      </c>
      <c r="Q2335" s="82">
        <f t="shared" si="506"/>
        <v>0</v>
      </c>
      <c r="R2335" s="82">
        <f t="shared" si="507"/>
        <v>106987.68818442788</v>
      </c>
      <c r="S2335" s="82"/>
      <c r="T2335" s="82"/>
      <c r="U2335" s="82"/>
      <c r="V2335" s="82">
        <f>J2335*13*VLOOKUP(C2335+1,'IBGE 2014'!$A$9:$I$120,6,0)</f>
        <v>103821.35775615598</v>
      </c>
      <c r="W2335" s="82">
        <f>IF(J2335&gt;5839.45,0.11*(J2335-5839.45)*VLOOKUP(C2335+1,'IBGE 2014'!$A$9:$I$120,6,0)*13,0)</f>
        <v>0</v>
      </c>
      <c r="X2335" s="82">
        <f t="shared" si="508"/>
        <v>103821.35775615598</v>
      </c>
      <c r="Y2335" s="120"/>
      <c r="AB2335" s="84">
        <f t="shared" si="509"/>
        <v>0</v>
      </c>
    </row>
    <row r="2336" spans="1:28" s="84" customFormat="1">
      <c r="A2336" s="82">
        <v>2320</v>
      </c>
      <c r="B2336" s="81">
        <v>1</v>
      </c>
      <c r="C2336" s="81">
        <v>53</v>
      </c>
      <c r="D2336" s="82"/>
      <c r="E2336" s="82"/>
      <c r="F2336" s="82"/>
      <c r="G2336" s="82"/>
      <c r="H2336" s="82"/>
      <c r="I2336" s="83">
        <v>4132.43</v>
      </c>
      <c r="J2336" s="83">
        <f t="shared" si="504"/>
        <v>4132.43</v>
      </c>
      <c r="K2336" s="82"/>
      <c r="L2336" s="82"/>
      <c r="M2336" s="82"/>
      <c r="N2336" s="82"/>
      <c r="O2336" s="82">
        <f>VLOOKUP(C2336,'IBGE 2014'!$A$9:$I$120,6,0)</f>
        <v>12.816192854953975</v>
      </c>
      <c r="P2336" s="82">
        <f t="shared" si="505"/>
        <v>688506.25791476702</v>
      </c>
      <c r="Q2336" s="82">
        <f t="shared" si="506"/>
        <v>0</v>
      </c>
      <c r="R2336" s="82">
        <f t="shared" si="507"/>
        <v>688506.25791476702</v>
      </c>
      <c r="S2336" s="82"/>
      <c r="T2336" s="82"/>
      <c r="U2336" s="82"/>
      <c r="V2336" s="82">
        <f>J2336*13*VLOOKUP(C2336+1,'IBGE 2014'!$A$9:$I$120,6,0)</f>
        <v>679129.13269214402</v>
      </c>
      <c r="W2336" s="82">
        <f>IF(J2336&gt;5839.45,0.11*(J2336-5839.45)*VLOOKUP(C2336+1,'IBGE 2014'!$A$9:$I$120,6,0)*13,0)</f>
        <v>0</v>
      </c>
      <c r="X2336" s="82">
        <f t="shared" si="508"/>
        <v>679129.13269214402</v>
      </c>
      <c r="Y2336" s="120"/>
      <c r="AB2336" s="84">
        <f t="shared" si="509"/>
        <v>0</v>
      </c>
    </row>
    <row r="2337" spans="1:28" s="84" customFormat="1">
      <c r="A2337" s="82">
        <v>2321</v>
      </c>
      <c r="B2337" s="81">
        <v>1</v>
      </c>
      <c r="C2337" s="81">
        <v>61</v>
      </c>
      <c r="D2337" s="82"/>
      <c r="E2337" s="82"/>
      <c r="F2337" s="82"/>
      <c r="G2337" s="82"/>
      <c r="H2337" s="82"/>
      <c r="I2337" s="83">
        <v>5699.92</v>
      </c>
      <c r="J2337" s="83">
        <f t="shared" si="504"/>
        <v>5699.92</v>
      </c>
      <c r="K2337" s="82"/>
      <c r="L2337" s="82"/>
      <c r="M2337" s="82"/>
      <c r="N2337" s="82"/>
      <c r="O2337" s="82">
        <f>VLOOKUP(C2337,'IBGE 2014'!$A$9:$I$120,6,0)</f>
        <v>11.26894206432668</v>
      </c>
      <c r="P2337" s="82">
        <f t="shared" si="505"/>
        <v>835016.88726686011</v>
      </c>
      <c r="Q2337" s="82">
        <f t="shared" si="506"/>
        <v>0</v>
      </c>
      <c r="R2337" s="82">
        <f t="shared" si="507"/>
        <v>835016.88726686011</v>
      </c>
      <c r="S2337" s="82"/>
      <c r="T2337" s="82"/>
      <c r="U2337" s="82"/>
      <c r="V2337" s="82">
        <f>J2337*13*VLOOKUP(C2337+1,'IBGE 2014'!$A$9:$I$120,6,0)</f>
        <v>818781.24543841043</v>
      </c>
      <c r="W2337" s="82">
        <f>IF(J2337&gt;5839.45,0.11*(J2337-5839.45)*VLOOKUP(C2337+1,'IBGE 2014'!$A$9:$I$120,6,0)*13,0)</f>
        <v>0</v>
      </c>
      <c r="X2337" s="82">
        <f t="shared" si="508"/>
        <v>818781.24543841043</v>
      </c>
      <c r="Y2337" s="120"/>
      <c r="AB2337" s="84">
        <f t="shared" si="509"/>
        <v>0</v>
      </c>
    </row>
    <row r="2338" spans="1:28" s="84" customFormat="1">
      <c r="A2338" s="82">
        <v>2322</v>
      </c>
      <c r="B2338" s="81">
        <v>1</v>
      </c>
      <c r="C2338" s="81">
        <v>69</v>
      </c>
      <c r="D2338" s="82"/>
      <c r="E2338" s="82"/>
      <c r="F2338" s="82"/>
      <c r="G2338" s="82"/>
      <c r="H2338" s="82"/>
      <c r="I2338" s="83">
        <v>3496.7</v>
      </c>
      <c r="J2338" s="83">
        <f t="shared" si="504"/>
        <v>3496.7</v>
      </c>
      <c r="K2338" s="82"/>
      <c r="L2338" s="82"/>
      <c r="M2338" s="82"/>
      <c r="N2338" s="82"/>
      <c r="O2338" s="82">
        <f>VLOOKUP(C2338,'IBGE 2014'!$A$9:$I$120,6,0)</f>
        <v>9.3851093167233657</v>
      </c>
      <c r="P2338" s="82">
        <f t="shared" si="505"/>
        <v>426619.8527212257</v>
      </c>
      <c r="Q2338" s="82">
        <f t="shared" si="506"/>
        <v>0</v>
      </c>
      <c r="R2338" s="82">
        <f t="shared" si="507"/>
        <v>426619.8527212257</v>
      </c>
      <c r="S2338" s="82"/>
      <c r="T2338" s="82"/>
      <c r="U2338" s="82"/>
      <c r="V2338" s="82">
        <f>J2338*13*VLOOKUP(C2338+1,'IBGE 2014'!$A$9:$I$120,6,0)</f>
        <v>415205.91596613161</v>
      </c>
      <c r="W2338" s="82">
        <f>IF(J2338&gt;5839.45,0.11*(J2338-5839.45)*VLOOKUP(C2338+1,'IBGE 2014'!$A$9:$I$120,6,0)*13,0)</f>
        <v>0</v>
      </c>
      <c r="X2338" s="82">
        <f t="shared" si="508"/>
        <v>415205.91596613161</v>
      </c>
      <c r="Y2338" s="120"/>
      <c r="AB2338" s="84">
        <f t="shared" si="509"/>
        <v>0</v>
      </c>
    </row>
    <row r="2339" spans="1:28" s="84" customFormat="1">
      <c r="A2339" s="82">
        <v>2323</v>
      </c>
      <c r="B2339" s="81">
        <v>1</v>
      </c>
      <c r="C2339" s="81">
        <v>63</v>
      </c>
      <c r="D2339" s="82"/>
      <c r="E2339" s="82"/>
      <c r="F2339" s="82"/>
      <c r="G2339" s="82"/>
      <c r="H2339" s="82"/>
      <c r="I2339" s="83">
        <v>1638.25</v>
      </c>
      <c r="J2339" s="83">
        <f t="shared" si="504"/>
        <v>1638.25</v>
      </c>
      <c r="K2339" s="82"/>
      <c r="L2339" s="82"/>
      <c r="M2339" s="82"/>
      <c r="N2339" s="82"/>
      <c r="O2339" s="82">
        <f>VLOOKUP(C2339,'IBGE 2014'!$A$9:$I$120,6,0)</f>
        <v>10.825249101319233</v>
      </c>
      <c r="P2339" s="82">
        <f t="shared" si="505"/>
        <v>230548.03642307105</v>
      </c>
      <c r="Q2339" s="82">
        <f t="shared" si="506"/>
        <v>0</v>
      </c>
      <c r="R2339" s="82">
        <f t="shared" si="507"/>
        <v>230548.03642307105</v>
      </c>
      <c r="S2339" s="82"/>
      <c r="T2339" s="82"/>
      <c r="U2339" s="82"/>
      <c r="V2339" s="82">
        <f>J2339*13*VLOOKUP(C2339+1,'IBGE 2014'!$A$9:$I$120,6,0)</f>
        <v>225659.0086935327</v>
      </c>
      <c r="W2339" s="82">
        <f>IF(J2339&gt;5839.45,0.11*(J2339-5839.45)*VLOOKUP(C2339+1,'IBGE 2014'!$A$9:$I$120,6,0)*13,0)</f>
        <v>0</v>
      </c>
      <c r="X2339" s="82">
        <f t="shared" si="508"/>
        <v>225659.0086935327</v>
      </c>
      <c r="Y2339" s="120"/>
      <c r="AB2339" s="84">
        <f t="shared" si="509"/>
        <v>0</v>
      </c>
    </row>
    <row r="2340" spans="1:28" s="84" customFormat="1">
      <c r="A2340" s="82">
        <v>2324</v>
      </c>
      <c r="B2340" s="81">
        <v>1</v>
      </c>
      <c r="C2340" s="81">
        <v>67</v>
      </c>
      <c r="D2340" s="82"/>
      <c r="E2340" s="82"/>
      <c r="F2340" s="82"/>
      <c r="G2340" s="82"/>
      <c r="H2340" s="82"/>
      <c r="I2340" s="83">
        <v>1105.45</v>
      </c>
      <c r="J2340" s="83">
        <f t="shared" si="504"/>
        <v>1105.45</v>
      </c>
      <c r="K2340" s="82"/>
      <c r="L2340" s="82"/>
      <c r="M2340" s="82"/>
      <c r="N2340" s="82"/>
      <c r="O2340" s="82">
        <f>VLOOKUP(C2340,'IBGE 2014'!$A$9:$I$120,6,0)</f>
        <v>9.8804384039908921</v>
      </c>
      <c r="P2340" s="82">
        <f t="shared" si="505"/>
        <v>141990.29823799251</v>
      </c>
      <c r="Q2340" s="82">
        <f t="shared" si="506"/>
        <v>0</v>
      </c>
      <c r="R2340" s="82">
        <f t="shared" si="507"/>
        <v>141990.29823799251</v>
      </c>
      <c r="S2340" s="82"/>
      <c r="T2340" s="82"/>
      <c r="U2340" s="82"/>
      <c r="V2340" s="82">
        <f>J2340*13*VLOOKUP(C2340+1,'IBGE 2014'!$A$9:$I$120,6,0)</f>
        <v>138451.01065727361</v>
      </c>
      <c r="W2340" s="82">
        <f>IF(J2340&gt;5839.45,0.11*(J2340-5839.45)*VLOOKUP(C2340+1,'IBGE 2014'!$A$9:$I$120,6,0)*13,0)</f>
        <v>0</v>
      </c>
      <c r="X2340" s="82">
        <f t="shared" si="508"/>
        <v>138451.01065727361</v>
      </c>
      <c r="Y2340" s="120"/>
      <c r="AB2340" s="84">
        <f t="shared" si="509"/>
        <v>0</v>
      </c>
    </row>
    <row r="2341" spans="1:28" s="84" customFormat="1">
      <c r="A2341" s="82">
        <v>2325</v>
      </c>
      <c r="B2341" s="81">
        <v>1</v>
      </c>
      <c r="C2341" s="81">
        <v>60</v>
      </c>
      <c r="D2341" s="82"/>
      <c r="E2341" s="82"/>
      <c r="F2341" s="82"/>
      <c r="G2341" s="82"/>
      <c r="H2341" s="82"/>
      <c r="I2341" s="83">
        <v>1105.45</v>
      </c>
      <c r="J2341" s="83">
        <f t="shared" si="504"/>
        <v>1105.45</v>
      </c>
      <c r="K2341" s="82"/>
      <c r="L2341" s="82"/>
      <c r="M2341" s="82"/>
      <c r="N2341" s="82"/>
      <c r="O2341" s="82">
        <f>VLOOKUP(C2341,'IBGE 2014'!$A$9:$I$120,6,0)</f>
        <v>11.482229001501651</v>
      </c>
      <c r="P2341" s="82">
        <f t="shared" si="505"/>
        <v>165009.39064622999</v>
      </c>
      <c r="Q2341" s="82">
        <f t="shared" si="506"/>
        <v>0</v>
      </c>
      <c r="R2341" s="82">
        <f t="shared" si="507"/>
        <v>165009.39064622999</v>
      </c>
      <c r="S2341" s="82"/>
      <c r="T2341" s="82"/>
      <c r="U2341" s="82"/>
      <c r="V2341" s="82">
        <f>J2341*13*VLOOKUP(C2341+1,'IBGE 2014'!$A$9:$I$120,6,0)</f>
        <v>161944.27606512906</v>
      </c>
      <c r="W2341" s="82">
        <f>IF(J2341&gt;5839.45,0.11*(J2341-5839.45)*VLOOKUP(C2341+1,'IBGE 2014'!$A$9:$I$120,6,0)*13,0)</f>
        <v>0</v>
      </c>
      <c r="X2341" s="82">
        <f t="shared" si="508"/>
        <v>161944.27606512906</v>
      </c>
      <c r="Y2341" s="120"/>
      <c r="AB2341" s="84">
        <f t="shared" si="509"/>
        <v>0</v>
      </c>
    </row>
    <row r="2342" spans="1:28" s="84" customFormat="1">
      <c r="A2342" s="82">
        <v>2326</v>
      </c>
      <c r="B2342" s="81">
        <v>1</v>
      </c>
      <c r="C2342" s="81">
        <v>62</v>
      </c>
      <c r="D2342" s="82"/>
      <c r="E2342" s="82"/>
      <c r="F2342" s="82"/>
      <c r="G2342" s="82"/>
      <c r="H2342" s="82"/>
      <c r="I2342" s="83">
        <v>1047.42</v>
      </c>
      <c r="J2342" s="83">
        <f t="shared" si="504"/>
        <v>1047.42</v>
      </c>
      <c r="K2342" s="82"/>
      <c r="L2342" s="82"/>
      <c r="M2342" s="82"/>
      <c r="N2342" s="82"/>
      <c r="O2342" s="82">
        <f>VLOOKUP(C2342,'IBGE 2014'!$A$9:$I$120,6,0)</f>
        <v>11.049834511016218</v>
      </c>
      <c r="P2342" s="82">
        <f t="shared" si="505"/>
        <v>150459.62962587189</v>
      </c>
      <c r="Q2342" s="82">
        <f t="shared" si="506"/>
        <v>0</v>
      </c>
      <c r="R2342" s="82">
        <f t="shared" si="507"/>
        <v>150459.62962587189</v>
      </c>
      <c r="S2342" s="82"/>
      <c r="T2342" s="82"/>
      <c r="U2342" s="82"/>
      <c r="V2342" s="82">
        <f>J2342*13*VLOOKUP(C2342+1,'IBGE 2014'!$A$9:$I$120,6,0)</f>
        <v>147401.5713781493</v>
      </c>
      <c r="W2342" s="82">
        <f>IF(J2342&gt;5839.45,0.11*(J2342-5839.45)*VLOOKUP(C2342+1,'IBGE 2014'!$A$9:$I$120,6,0)*13,0)</f>
        <v>0</v>
      </c>
      <c r="X2342" s="82">
        <f t="shared" si="508"/>
        <v>147401.5713781493</v>
      </c>
      <c r="Y2342" s="120"/>
      <c r="AB2342" s="84">
        <f t="shared" si="509"/>
        <v>0</v>
      </c>
    </row>
    <row r="2343" spans="1:28" s="84" customFormat="1">
      <c r="A2343" s="82">
        <v>2327</v>
      </c>
      <c r="B2343" s="81">
        <v>1</v>
      </c>
      <c r="C2343" s="81">
        <v>70</v>
      </c>
      <c r="D2343" s="82"/>
      <c r="E2343" s="82"/>
      <c r="F2343" s="82"/>
      <c r="G2343" s="82"/>
      <c r="H2343" s="82"/>
      <c r="I2343" s="83">
        <v>954</v>
      </c>
      <c r="J2343" s="83">
        <f t="shared" si="504"/>
        <v>954</v>
      </c>
      <c r="K2343" s="82"/>
      <c r="L2343" s="82"/>
      <c r="M2343" s="82"/>
      <c r="N2343" s="82"/>
      <c r="O2343" s="82">
        <f>VLOOKUP(C2343,'IBGE 2014'!$A$9:$I$120,6,0)</f>
        <v>9.1340168195096396</v>
      </c>
      <c r="P2343" s="82">
        <f t="shared" si="505"/>
        <v>113280.07659555855</v>
      </c>
      <c r="Q2343" s="82">
        <f t="shared" si="506"/>
        <v>0</v>
      </c>
      <c r="R2343" s="82">
        <f t="shared" si="507"/>
        <v>113280.07659555855</v>
      </c>
      <c r="S2343" s="82"/>
      <c r="T2343" s="82"/>
      <c r="U2343" s="82"/>
      <c r="V2343" s="82">
        <f>J2343*13*VLOOKUP(C2343+1,'IBGE 2014'!$A$9:$I$120,6,0)</f>
        <v>110143.63315567379</v>
      </c>
      <c r="W2343" s="82">
        <f>IF(J2343&gt;5839.45,0.11*(J2343-5839.45)*VLOOKUP(C2343+1,'IBGE 2014'!$A$9:$I$120,6,0)*13,0)</f>
        <v>0</v>
      </c>
      <c r="X2343" s="82">
        <f t="shared" si="508"/>
        <v>110143.63315567379</v>
      </c>
      <c r="Y2343" s="120"/>
      <c r="AB2343" s="84">
        <f t="shared" si="509"/>
        <v>0</v>
      </c>
    </row>
    <row r="2344" spans="1:28" s="84" customFormat="1">
      <c r="A2344" s="82">
        <v>2328</v>
      </c>
      <c r="B2344" s="81">
        <v>1</v>
      </c>
      <c r="C2344" s="81">
        <v>60</v>
      </c>
      <c r="D2344" s="82"/>
      <c r="E2344" s="82"/>
      <c r="F2344" s="82"/>
      <c r="G2344" s="82"/>
      <c r="H2344" s="82"/>
      <c r="I2344" s="83">
        <v>2390.8000000000002</v>
      </c>
      <c r="J2344" s="83">
        <f t="shared" si="504"/>
        <v>2390.8000000000002</v>
      </c>
      <c r="K2344" s="82"/>
      <c r="L2344" s="82"/>
      <c r="M2344" s="82"/>
      <c r="N2344" s="82"/>
      <c r="O2344" s="82">
        <f>VLOOKUP(C2344,'IBGE 2014'!$A$9:$I$120,6,0)</f>
        <v>11.482229001501651</v>
      </c>
      <c r="P2344" s="82">
        <f t="shared" si="505"/>
        <v>356872.27025827189</v>
      </c>
      <c r="Q2344" s="82">
        <f t="shared" si="506"/>
        <v>0</v>
      </c>
      <c r="R2344" s="82">
        <f t="shared" si="507"/>
        <v>356872.27025827189</v>
      </c>
      <c r="S2344" s="82"/>
      <c r="T2344" s="82"/>
      <c r="U2344" s="82"/>
      <c r="V2344" s="82">
        <f>J2344*13*VLOOKUP(C2344+1,'IBGE 2014'!$A$9:$I$120,6,0)</f>
        <v>350243.22693609894</v>
      </c>
      <c r="W2344" s="82">
        <f>IF(J2344&gt;5839.45,0.11*(J2344-5839.45)*VLOOKUP(C2344+1,'IBGE 2014'!$A$9:$I$120,6,0)*13,0)</f>
        <v>0</v>
      </c>
      <c r="X2344" s="82">
        <f t="shared" si="508"/>
        <v>350243.22693609894</v>
      </c>
      <c r="Y2344" s="120"/>
      <c r="AB2344" s="84">
        <f t="shared" si="509"/>
        <v>0</v>
      </c>
    </row>
    <row r="2345" spans="1:28" s="84" customFormat="1">
      <c r="A2345" s="82">
        <v>2329</v>
      </c>
      <c r="B2345" s="81">
        <v>2</v>
      </c>
      <c r="C2345" s="81">
        <v>65</v>
      </c>
      <c r="D2345" s="82"/>
      <c r="E2345" s="82"/>
      <c r="F2345" s="82"/>
      <c r="G2345" s="82"/>
      <c r="H2345" s="82"/>
      <c r="I2345" s="83">
        <v>11564.16</v>
      </c>
      <c r="J2345" s="83">
        <f t="shared" si="504"/>
        <v>11564.16</v>
      </c>
      <c r="K2345" s="82"/>
      <c r="L2345" s="82"/>
      <c r="M2345" s="82"/>
      <c r="N2345" s="82"/>
      <c r="O2345" s="82">
        <f>VLOOKUP(C2345,'IBGE 2014'!$A$9:$I$120,6,0)</f>
        <v>10.361611814973374</v>
      </c>
      <c r="P2345" s="82">
        <f t="shared" si="505"/>
        <v>1557703.3795211522</v>
      </c>
      <c r="Q2345" s="82">
        <f t="shared" si="506"/>
        <v>84823.628565813604</v>
      </c>
      <c r="R2345" s="82">
        <f t="shared" si="507"/>
        <v>1472879.7509553386</v>
      </c>
      <c r="S2345" s="82"/>
      <c r="T2345" s="82"/>
      <c r="U2345" s="82"/>
      <c r="V2345" s="82">
        <f>J2345*13*VLOOKUP(C2345+1,'IBGE 2014'!$A$9:$I$120,6,0)</f>
        <v>1521852.3040503063</v>
      </c>
      <c r="W2345" s="82">
        <f>IF(J2345&gt;5839.45,0.11*(J2345-5839.45)*VLOOKUP(C2345+1,'IBGE 2014'!$A$9:$I$120,6,0)*13,0)</f>
        <v>82871.383774280301</v>
      </c>
      <c r="X2345" s="82">
        <f t="shared" si="508"/>
        <v>1438980.920276026</v>
      </c>
      <c r="Y2345" s="120"/>
      <c r="AB2345" s="84">
        <f t="shared" si="509"/>
        <v>5724.71</v>
      </c>
    </row>
    <row r="2346" spans="1:28" s="84" customFormat="1">
      <c r="A2346" s="82">
        <v>2330</v>
      </c>
      <c r="B2346" s="81">
        <v>1</v>
      </c>
      <c r="C2346" s="81">
        <v>68</v>
      </c>
      <c r="D2346" s="82"/>
      <c r="E2346" s="82"/>
      <c r="F2346" s="82"/>
      <c r="G2346" s="82"/>
      <c r="H2346" s="82"/>
      <c r="I2346" s="83">
        <v>3562.44</v>
      </c>
      <c r="J2346" s="83">
        <f t="shared" si="504"/>
        <v>3562.44</v>
      </c>
      <c r="K2346" s="82"/>
      <c r="L2346" s="82"/>
      <c r="M2346" s="82"/>
      <c r="N2346" s="82"/>
      <c r="O2346" s="82">
        <f>VLOOKUP(C2346,'IBGE 2014'!$A$9:$I$120,6,0)</f>
        <v>9.6341559933666847</v>
      </c>
      <c r="P2346" s="82">
        <f t="shared" si="505"/>
        <v>446174.33480111975</v>
      </c>
      <c r="Q2346" s="82">
        <f t="shared" si="506"/>
        <v>0</v>
      </c>
      <c r="R2346" s="82">
        <f t="shared" si="507"/>
        <v>446174.33480111975</v>
      </c>
      <c r="S2346" s="82"/>
      <c r="T2346" s="82"/>
      <c r="U2346" s="82"/>
      <c r="V2346" s="82">
        <f>J2346*13*VLOOKUP(C2346+1,'IBGE 2014'!$A$9:$I$120,6,0)</f>
        <v>434640.55484548386</v>
      </c>
      <c r="W2346" s="82">
        <f>IF(J2346&gt;5839.45,0.11*(J2346-5839.45)*VLOOKUP(C2346+1,'IBGE 2014'!$A$9:$I$120,6,0)*13,0)</f>
        <v>0</v>
      </c>
      <c r="X2346" s="82">
        <f t="shared" si="508"/>
        <v>434640.55484548386</v>
      </c>
      <c r="Y2346" s="120"/>
      <c r="AB2346" s="84">
        <f t="shared" si="509"/>
        <v>0</v>
      </c>
    </row>
    <row r="2347" spans="1:28" s="84" customFormat="1">
      <c r="A2347" s="82">
        <v>2331</v>
      </c>
      <c r="B2347" s="81">
        <v>1</v>
      </c>
      <c r="C2347" s="81">
        <v>70</v>
      </c>
      <c r="D2347" s="82"/>
      <c r="E2347" s="82"/>
      <c r="F2347" s="82"/>
      <c r="G2347" s="82"/>
      <c r="H2347" s="82"/>
      <c r="I2347" s="83">
        <v>954</v>
      </c>
      <c r="J2347" s="83">
        <f t="shared" si="504"/>
        <v>954</v>
      </c>
      <c r="K2347" s="82"/>
      <c r="L2347" s="82"/>
      <c r="M2347" s="82"/>
      <c r="N2347" s="82"/>
      <c r="O2347" s="82">
        <f>VLOOKUP(C2347,'IBGE 2014'!$A$9:$I$120,6,0)</f>
        <v>9.1340168195096396</v>
      </c>
      <c r="P2347" s="82">
        <f t="shared" si="505"/>
        <v>113280.07659555855</v>
      </c>
      <c r="Q2347" s="82">
        <f t="shared" si="506"/>
        <v>0</v>
      </c>
      <c r="R2347" s="82">
        <f t="shared" si="507"/>
        <v>113280.07659555855</v>
      </c>
      <c r="S2347" s="82"/>
      <c r="T2347" s="82"/>
      <c r="U2347" s="82"/>
      <c r="V2347" s="82">
        <f>J2347*13*VLOOKUP(C2347+1,'IBGE 2014'!$A$9:$I$120,6,0)</f>
        <v>110143.63315567379</v>
      </c>
      <c r="W2347" s="82">
        <f>IF(J2347&gt;5839.45,0.11*(J2347-5839.45)*VLOOKUP(C2347+1,'IBGE 2014'!$A$9:$I$120,6,0)*13,0)</f>
        <v>0</v>
      </c>
      <c r="X2347" s="82">
        <f t="shared" si="508"/>
        <v>110143.63315567379</v>
      </c>
      <c r="Y2347" s="120"/>
      <c r="AB2347" s="84">
        <f t="shared" si="509"/>
        <v>0</v>
      </c>
    </row>
    <row r="2348" spans="1:28" s="84" customFormat="1">
      <c r="A2348" s="82">
        <v>2332</v>
      </c>
      <c r="B2348" s="81">
        <v>2</v>
      </c>
      <c r="C2348" s="81">
        <v>86</v>
      </c>
      <c r="D2348" s="82"/>
      <c r="E2348" s="82"/>
      <c r="F2348" s="82"/>
      <c r="G2348" s="82"/>
      <c r="H2348" s="82"/>
      <c r="I2348" s="83">
        <v>954</v>
      </c>
      <c r="J2348" s="83">
        <f t="shared" si="504"/>
        <v>954</v>
      </c>
      <c r="K2348" s="82"/>
      <c r="L2348" s="82"/>
      <c r="M2348" s="82"/>
      <c r="N2348" s="82"/>
      <c r="O2348" s="82">
        <f>VLOOKUP(C2348,'IBGE 2014'!$A$9:$I$120,6,0)</f>
        <v>5.2091959818651263</v>
      </c>
      <c r="P2348" s="82">
        <f t="shared" si="505"/>
        <v>64604.448567091298</v>
      </c>
      <c r="Q2348" s="82">
        <f t="shared" si="506"/>
        <v>0</v>
      </c>
      <c r="R2348" s="82">
        <f t="shared" si="507"/>
        <v>64604.448567091298</v>
      </c>
      <c r="S2348" s="82"/>
      <c r="T2348" s="82"/>
      <c r="U2348" s="82"/>
      <c r="V2348" s="82">
        <f>J2348*13*VLOOKUP(C2348+1,'IBGE 2014'!$A$9:$I$120,6,0)</f>
        <v>61697.961697003484</v>
      </c>
      <c r="W2348" s="82">
        <f>IF(J2348&gt;5839.45,0.11*(J2348-5839.45)*VLOOKUP(C2348+1,'IBGE 2014'!$A$9:$I$120,6,0)*13,0)</f>
        <v>0</v>
      </c>
      <c r="X2348" s="82">
        <f t="shared" si="508"/>
        <v>61697.961697003484</v>
      </c>
      <c r="Y2348" s="120"/>
      <c r="AB2348" s="84">
        <f t="shared" si="509"/>
        <v>0</v>
      </c>
    </row>
    <row r="2349" spans="1:28" s="84" customFormat="1">
      <c r="A2349" s="82">
        <v>2333</v>
      </c>
      <c r="B2349" s="81">
        <v>1</v>
      </c>
      <c r="C2349" s="81">
        <v>65</v>
      </c>
      <c r="D2349" s="82"/>
      <c r="E2349" s="82"/>
      <c r="F2349" s="82"/>
      <c r="G2349" s="82"/>
      <c r="H2349" s="82"/>
      <c r="I2349" s="83">
        <v>1483.85</v>
      </c>
      <c r="J2349" s="83">
        <f t="shared" si="504"/>
        <v>1483.85</v>
      </c>
      <c r="K2349" s="82"/>
      <c r="L2349" s="82"/>
      <c r="M2349" s="82"/>
      <c r="N2349" s="82"/>
      <c r="O2349" s="82">
        <f>VLOOKUP(C2349,'IBGE 2014'!$A$9:$I$120,6,0)</f>
        <v>10.361611814973374</v>
      </c>
      <c r="P2349" s="82">
        <f t="shared" si="505"/>
        <v>199876.00999142713</v>
      </c>
      <c r="Q2349" s="82">
        <f t="shared" si="506"/>
        <v>0</v>
      </c>
      <c r="R2349" s="82">
        <f t="shared" si="507"/>
        <v>199876.00999142713</v>
      </c>
      <c r="S2349" s="82"/>
      <c r="T2349" s="82"/>
      <c r="U2349" s="82"/>
      <c r="V2349" s="82">
        <f>J2349*13*VLOOKUP(C2349+1,'IBGE 2014'!$A$9:$I$120,6,0)</f>
        <v>195275.79533360375</v>
      </c>
      <c r="W2349" s="82">
        <f>IF(J2349&gt;5839.45,0.11*(J2349-5839.45)*VLOOKUP(C2349+1,'IBGE 2014'!$A$9:$I$120,6,0)*13,0)</f>
        <v>0</v>
      </c>
      <c r="X2349" s="82">
        <f t="shared" si="508"/>
        <v>195275.79533360375</v>
      </c>
      <c r="Y2349" s="120"/>
      <c r="AB2349" s="84">
        <f t="shared" si="509"/>
        <v>0</v>
      </c>
    </row>
    <row r="2350" spans="1:28" s="84" customFormat="1">
      <c r="A2350" s="82">
        <v>2334</v>
      </c>
      <c r="B2350" s="81">
        <v>1</v>
      </c>
      <c r="C2350" s="81">
        <v>59</v>
      </c>
      <c r="D2350" s="82"/>
      <c r="E2350" s="82"/>
      <c r="F2350" s="82"/>
      <c r="G2350" s="82"/>
      <c r="H2350" s="82"/>
      <c r="I2350" s="83">
        <v>2088.16</v>
      </c>
      <c r="J2350" s="83">
        <f t="shared" si="504"/>
        <v>2088.16</v>
      </c>
      <c r="K2350" s="82"/>
      <c r="L2350" s="82"/>
      <c r="M2350" s="82"/>
      <c r="N2350" s="82"/>
      <c r="O2350" s="82">
        <f>VLOOKUP(C2350,'IBGE 2014'!$A$9:$I$120,6,0)</f>
        <v>11.689545286895596</v>
      </c>
      <c r="P2350" s="82">
        <f t="shared" si="505"/>
        <v>317325.33152169076</v>
      </c>
      <c r="Q2350" s="82">
        <f t="shared" si="506"/>
        <v>0</v>
      </c>
      <c r="R2350" s="82">
        <f t="shared" si="507"/>
        <v>317325.33152169076</v>
      </c>
      <c r="S2350" s="82"/>
      <c r="T2350" s="82"/>
      <c r="U2350" s="82"/>
      <c r="V2350" s="82">
        <f>J2350*13*VLOOKUP(C2350+1,'IBGE 2014'!$A$9:$I$120,6,0)</f>
        <v>311697.50705308391</v>
      </c>
      <c r="W2350" s="82">
        <f>IF(J2350&gt;5839.45,0.11*(J2350-5839.45)*VLOOKUP(C2350+1,'IBGE 2014'!$A$9:$I$120,6,0)*13,0)</f>
        <v>0</v>
      </c>
      <c r="X2350" s="82">
        <f t="shared" si="508"/>
        <v>311697.50705308391</v>
      </c>
      <c r="Y2350" s="120"/>
      <c r="AB2350" s="84">
        <f t="shared" si="509"/>
        <v>0</v>
      </c>
    </row>
    <row r="2351" spans="1:28" s="84" customFormat="1">
      <c r="A2351" s="82">
        <v>2335</v>
      </c>
      <c r="B2351" s="81">
        <v>1</v>
      </c>
      <c r="C2351" s="81">
        <v>65</v>
      </c>
      <c r="D2351" s="82"/>
      <c r="E2351" s="82"/>
      <c r="F2351" s="82"/>
      <c r="G2351" s="82"/>
      <c r="H2351" s="82"/>
      <c r="I2351" s="83">
        <v>1204.5999999999999</v>
      </c>
      <c r="J2351" s="83">
        <f t="shared" si="504"/>
        <v>1204.5999999999999</v>
      </c>
      <c r="K2351" s="82"/>
      <c r="L2351" s="82"/>
      <c r="M2351" s="82"/>
      <c r="N2351" s="82"/>
      <c r="O2351" s="82">
        <f>VLOOKUP(C2351,'IBGE 2014'!$A$9:$I$120,6,0)</f>
        <v>10.361611814973374</v>
      </c>
      <c r="P2351" s="82">
        <f t="shared" si="505"/>
        <v>162260.76870012004</v>
      </c>
      <c r="Q2351" s="82">
        <f t="shared" si="506"/>
        <v>0</v>
      </c>
      <c r="R2351" s="82">
        <f t="shared" si="507"/>
        <v>162260.76870012004</v>
      </c>
      <c r="S2351" s="82"/>
      <c r="T2351" s="82"/>
      <c r="U2351" s="82"/>
      <c r="V2351" s="82">
        <f>J2351*13*VLOOKUP(C2351+1,'IBGE 2014'!$A$9:$I$120,6,0)</f>
        <v>158526.28167190691</v>
      </c>
      <c r="W2351" s="82">
        <f>IF(J2351&gt;5839.45,0.11*(J2351-5839.45)*VLOOKUP(C2351+1,'IBGE 2014'!$A$9:$I$120,6,0)*13,0)</f>
        <v>0</v>
      </c>
      <c r="X2351" s="82">
        <f t="shared" si="508"/>
        <v>158526.28167190691</v>
      </c>
      <c r="Y2351" s="120"/>
      <c r="AB2351" s="84">
        <f t="shared" si="509"/>
        <v>0</v>
      </c>
    </row>
    <row r="2352" spans="1:28" s="84" customFormat="1">
      <c r="A2352" s="82">
        <v>2336</v>
      </c>
      <c r="B2352" s="81">
        <v>1</v>
      </c>
      <c r="C2352" s="81">
        <v>57</v>
      </c>
      <c r="D2352" s="82"/>
      <c r="E2352" s="82"/>
      <c r="F2352" s="82"/>
      <c r="G2352" s="82"/>
      <c r="H2352" s="82"/>
      <c r="I2352" s="83">
        <v>1204.5999999999999</v>
      </c>
      <c r="J2352" s="83">
        <f t="shared" si="504"/>
        <v>1204.5999999999999</v>
      </c>
      <c r="K2352" s="82"/>
      <c r="L2352" s="82"/>
      <c r="M2352" s="82"/>
      <c r="N2352" s="82"/>
      <c r="O2352" s="82">
        <f>VLOOKUP(C2352,'IBGE 2014'!$A$9:$I$120,6,0)</f>
        <v>12.086645895133593</v>
      </c>
      <c r="P2352" s="82">
        <f t="shared" si="505"/>
        <v>189274.45738861302</v>
      </c>
      <c r="Q2352" s="82">
        <f t="shared" si="506"/>
        <v>0</v>
      </c>
      <c r="R2352" s="82">
        <f t="shared" si="507"/>
        <v>189274.45738861302</v>
      </c>
      <c r="S2352" s="82"/>
      <c r="T2352" s="82"/>
      <c r="U2352" s="82"/>
      <c r="V2352" s="82">
        <f>J2352*13*VLOOKUP(C2352+1,'IBGE 2014'!$A$9:$I$120,6,0)</f>
        <v>186210.06882047051</v>
      </c>
      <c r="W2352" s="82">
        <f>IF(J2352&gt;5839.45,0.11*(J2352-5839.45)*VLOOKUP(C2352+1,'IBGE 2014'!$A$9:$I$120,6,0)*13,0)</f>
        <v>0</v>
      </c>
      <c r="X2352" s="82">
        <f t="shared" si="508"/>
        <v>186210.06882047051</v>
      </c>
      <c r="Y2352" s="120"/>
      <c r="AB2352" s="84">
        <f t="shared" si="509"/>
        <v>0</v>
      </c>
    </row>
    <row r="2353" spans="1:28" s="84" customFormat="1">
      <c r="A2353" s="82">
        <v>2337</v>
      </c>
      <c r="B2353" s="81">
        <v>1</v>
      </c>
      <c r="C2353" s="81">
        <v>54</v>
      </c>
      <c r="D2353" s="82"/>
      <c r="E2353" s="82"/>
      <c r="F2353" s="82"/>
      <c r="G2353" s="82"/>
      <c r="H2353" s="82"/>
      <c r="I2353" s="83">
        <v>1204.5999999999999</v>
      </c>
      <c r="J2353" s="83">
        <f t="shared" si="504"/>
        <v>1204.5999999999999</v>
      </c>
      <c r="K2353" s="82"/>
      <c r="L2353" s="82"/>
      <c r="M2353" s="82"/>
      <c r="N2353" s="82"/>
      <c r="O2353" s="82">
        <f>VLOOKUP(C2353,'IBGE 2014'!$A$9:$I$120,6,0)</f>
        <v>12.641642451240626</v>
      </c>
      <c r="P2353" s="82">
        <f t="shared" si="505"/>
        <v>197965.59245793795</v>
      </c>
      <c r="Q2353" s="82">
        <f t="shared" si="506"/>
        <v>0</v>
      </c>
      <c r="R2353" s="82">
        <f t="shared" si="507"/>
        <v>197965.59245793795</v>
      </c>
      <c r="S2353" s="82"/>
      <c r="T2353" s="82"/>
      <c r="U2353" s="82"/>
      <c r="V2353" s="82">
        <f>J2353*13*VLOOKUP(C2353+1,'IBGE 2014'!$A$9:$I$120,6,0)</f>
        <v>195150.30095086159</v>
      </c>
      <c r="W2353" s="82">
        <f>IF(J2353&gt;5839.45,0.11*(J2353-5839.45)*VLOOKUP(C2353+1,'IBGE 2014'!$A$9:$I$120,6,0)*13,0)</f>
        <v>0</v>
      </c>
      <c r="X2353" s="82">
        <f t="shared" si="508"/>
        <v>195150.30095086159</v>
      </c>
      <c r="Y2353" s="120"/>
      <c r="AB2353" s="84">
        <f t="shared" si="509"/>
        <v>0</v>
      </c>
    </row>
    <row r="2354" spans="1:28" s="84" customFormat="1">
      <c r="A2354" s="82">
        <v>2338</v>
      </c>
      <c r="B2354" s="81">
        <v>1</v>
      </c>
      <c r="C2354" s="81">
        <v>59</v>
      </c>
      <c r="D2354" s="82"/>
      <c r="E2354" s="82"/>
      <c r="F2354" s="82"/>
      <c r="G2354" s="82"/>
      <c r="H2354" s="82"/>
      <c r="I2354" s="83">
        <v>1144.8</v>
      </c>
      <c r="J2354" s="83">
        <f t="shared" si="504"/>
        <v>1144.8</v>
      </c>
      <c r="K2354" s="82"/>
      <c r="L2354" s="82"/>
      <c r="M2354" s="82"/>
      <c r="N2354" s="82"/>
      <c r="O2354" s="82">
        <f>VLOOKUP(C2354,'IBGE 2014'!$A$9:$I$120,6,0)</f>
        <v>11.689545286895596</v>
      </c>
      <c r="P2354" s="82">
        <f t="shared" si="505"/>
        <v>173968.48877769502</v>
      </c>
      <c r="Q2354" s="82">
        <f t="shared" si="506"/>
        <v>0</v>
      </c>
      <c r="R2354" s="82">
        <f t="shared" si="507"/>
        <v>173968.48877769502</v>
      </c>
      <c r="S2354" s="82"/>
      <c r="T2354" s="82"/>
      <c r="U2354" s="82"/>
      <c r="V2354" s="82">
        <f>J2354*13*VLOOKUP(C2354+1,'IBGE 2014'!$A$9:$I$120,6,0)</f>
        <v>170883.12489194816</v>
      </c>
      <c r="W2354" s="82">
        <f>IF(J2354&gt;5839.45,0.11*(J2354-5839.45)*VLOOKUP(C2354+1,'IBGE 2014'!$A$9:$I$120,6,0)*13,0)</f>
        <v>0</v>
      </c>
      <c r="X2354" s="82">
        <f t="shared" si="508"/>
        <v>170883.12489194816</v>
      </c>
      <c r="Y2354" s="120"/>
      <c r="AB2354" s="84">
        <f t="shared" si="509"/>
        <v>0</v>
      </c>
    </row>
    <row r="2355" spans="1:28" s="84" customFormat="1">
      <c r="A2355" s="82">
        <v>2339</v>
      </c>
      <c r="B2355" s="81">
        <v>1</v>
      </c>
      <c r="C2355" s="81">
        <v>61</v>
      </c>
      <c r="D2355" s="82"/>
      <c r="E2355" s="82"/>
      <c r="F2355" s="82"/>
      <c r="G2355" s="82"/>
      <c r="H2355" s="82"/>
      <c r="I2355" s="83">
        <v>1541.89</v>
      </c>
      <c r="J2355" s="83">
        <f t="shared" si="504"/>
        <v>1541.89</v>
      </c>
      <c r="K2355" s="82"/>
      <c r="L2355" s="82"/>
      <c r="M2355" s="82"/>
      <c r="N2355" s="82"/>
      <c r="O2355" s="82">
        <f>VLOOKUP(C2355,'IBGE 2014'!$A$9:$I$120,6,0)</f>
        <v>11.26894206432668</v>
      </c>
      <c r="P2355" s="82">
        <f t="shared" si="505"/>
        <v>225881.09803434063</v>
      </c>
      <c r="Q2355" s="82">
        <f t="shared" si="506"/>
        <v>0</v>
      </c>
      <c r="R2355" s="82">
        <f t="shared" si="507"/>
        <v>225881.09803434063</v>
      </c>
      <c r="S2355" s="82"/>
      <c r="T2355" s="82"/>
      <c r="U2355" s="82"/>
      <c r="V2355" s="82">
        <f>J2355*13*VLOOKUP(C2355+1,'IBGE 2014'!$A$9:$I$120,6,0)</f>
        <v>221489.18134448037</v>
      </c>
      <c r="W2355" s="82">
        <f>IF(J2355&gt;5839.45,0.11*(J2355-5839.45)*VLOOKUP(C2355+1,'IBGE 2014'!$A$9:$I$120,6,0)*13,0)</f>
        <v>0</v>
      </c>
      <c r="X2355" s="82">
        <f t="shared" si="508"/>
        <v>221489.18134448037</v>
      </c>
      <c r="Y2355" s="120"/>
      <c r="AB2355" s="84">
        <f t="shared" si="509"/>
        <v>0</v>
      </c>
    </row>
    <row r="2356" spans="1:28" s="84" customFormat="1">
      <c r="A2356" s="82">
        <v>2340</v>
      </c>
      <c r="B2356" s="81">
        <v>2</v>
      </c>
      <c r="C2356" s="81">
        <v>72</v>
      </c>
      <c r="D2356" s="82"/>
      <c r="E2356" s="82"/>
      <c r="F2356" s="82"/>
      <c r="G2356" s="82"/>
      <c r="H2356" s="82"/>
      <c r="I2356" s="83">
        <v>1007.75</v>
      </c>
      <c r="J2356" s="83">
        <f t="shared" si="504"/>
        <v>1007.75</v>
      </c>
      <c r="K2356" s="82"/>
      <c r="L2356" s="82"/>
      <c r="M2356" s="82"/>
      <c r="N2356" s="82"/>
      <c r="O2356" s="82">
        <f>VLOOKUP(C2356,'IBGE 2014'!$A$9:$I$120,6,0)</f>
        <v>8.6266479748772689</v>
      </c>
      <c r="P2356" s="82">
        <f t="shared" si="505"/>
        <v>113015.55845687338</v>
      </c>
      <c r="Q2356" s="82">
        <f t="shared" si="506"/>
        <v>0</v>
      </c>
      <c r="R2356" s="82">
        <f t="shared" si="507"/>
        <v>113015.55845687338</v>
      </c>
      <c r="S2356" s="82"/>
      <c r="T2356" s="82"/>
      <c r="U2356" s="82"/>
      <c r="V2356" s="82">
        <f>J2356*13*VLOOKUP(C2356+1,'IBGE 2014'!$A$9:$I$120,6,0)</f>
        <v>109670.83152910502</v>
      </c>
      <c r="W2356" s="82">
        <f>IF(J2356&gt;5839.45,0.11*(J2356-5839.45)*VLOOKUP(C2356+1,'IBGE 2014'!$A$9:$I$120,6,0)*13,0)</f>
        <v>0</v>
      </c>
      <c r="X2356" s="82">
        <f t="shared" si="508"/>
        <v>109670.83152910502</v>
      </c>
      <c r="Y2356" s="120"/>
      <c r="AB2356" s="84">
        <f t="shared" si="509"/>
        <v>0</v>
      </c>
    </row>
    <row r="2357" spans="1:28" s="84" customFormat="1">
      <c r="A2357" s="82">
        <v>2341</v>
      </c>
      <c r="B2357" s="81">
        <v>2</v>
      </c>
      <c r="C2357" s="81">
        <v>80</v>
      </c>
      <c r="D2357" s="82"/>
      <c r="E2357" s="82"/>
      <c r="F2357" s="82"/>
      <c r="G2357" s="82"/>
      <c r="H2357" s="82"/>
      <c r="I2357" s="83">
        <v>954</v>
      </c>
      <c r="J2357" s="83">
        <f t="shared" si="504"/>
        <v>954</v>
      </c>
      <c r="K2357" s="82"/>
      <c r="L2357" s="82"/>
      <c r="M2357" s="82"/>
      <c r="N2357" s="82"/>
      <c r="O2357" s="82">
        <f>VLOOKUP(C2357,'IBGE 2014'!$A$9:$I$120,6,0)</f>
        <v>6.6237196588002751</v>
      </c>
      <c r="P2357" s="82">
        <f t="shared" si="505"/>
        <v>82147.371208441007</v>
      </c>
      <c r="Q2357" s="82">
        <f t="shared" si="506"/>
        <v>0</v>
      </c>
      <c r="R2357" s="82">
        <f t="shared" si="507"/>
        <v>82147.371208441007</v>
      </c>
      <c r="S2357" s="82"/>
      <c r="T2357" s="82"/>
      <c r="U2357" s="82"/>
      <c r="V2357" s="82">
        <f>J2357*13*VLOOKUP(C2357+1,'IBGE 2014'!$A$9:$I$120,6,0)</f>
        <v>79191.223999777241</v>
      </c>
      <c r="W2357" s="82">
        <f>IF(J2357&gt;5839.45,0.11*(J2357-5839.45)*VLOOKUP(C2357+1,'IBGE 2014'!$A$9:$I$120,6,0)*13,0)</f>
        <v>0</v>
      </c>
      <c r="X2357" s="82">
        <f t="shared" si="508"/>
        <v>79191.223999777241</v>
      </c>
      <c r="Y2357" s="120"/>
      <c r="AB2357" s="84">
        <f t="shared" si="509"/>
        <v>0</v>
      </c>
    </row>
    <row r="2358" spans="1:28" s="84" customFormat="1">
      <c r="A2358" s="82">
        <v>2342</v>
      </c>
      <c r="B2358" s="81">
        <v>2</v>
      </c>
      <c r="C2358" s="81">
        <v>81</v>
      </c>
      <c r="D2358" s="82"/>
      <c r="E2358" s="82"/>
      <c r="F2358" s="82"/>
      <c r="G2358" s="82"/>
      <c r="H2358" s="82"/>
      <c r="I2358" s="83">
        <v>954</v>
      </c>
      <c r="J2358" s="83">
        <f t="shared" si="504"/>
        <v>954</v>
      </c>
      <c r="K2358" s="82"/>
      <c r="L2358" s="82"/>
      <c r="M2358" s="82"/>
      <c r="N2358" s="82"/>
      <c r="O2358" s="82">
        <f>VLOOKUP(C2358,'IBGE 2014'!$A$9:$I$120,6,0)</f>
        <v>6.3853591356053254</v>
      </c>
      <c r="P2358" s="82">
        <f t="shared" si="505"/>
        <v>79191.223999777241</v>
      </c>
      <c r="Q2358" s="82">
        <f t="shared" si="506"/>
        <v>0</v>
      </c>
      <c r="R2358" s="82">
        <f t="shared" si="507"/>
        <v>79191.223999777241</v>
      </c>
      <c r="S2358" s="82"/>
      <c r="T2358" s="82"/>
      <c r="U2358" s="82"/>
      <c r="V2358" s="82">
        <f>J2358*13*VLOOKUP(C2358+1,'IBGE 2014'!$A$9:$I$120,6,0)</f>
        <v>76253.623766972218</v>
      </c>
      <c r="W2358" s="82">
        <f>IF(J2358&gt;5839.45,0.11*(J2358-5839.45)*VLOOKUP(C2358+1,'IBGE 2014'!$A$9:$I$120,6,0)*13,0)</f>
        <v>0</v>
      </c>
      <c r="X2358" s="82">
        <f t="shared" si="508"/>
        <v>76253.623766972218</v>
      </c>
      <c r="Y2358" s="120"/>
      <c r="AB2358" s="84">
        <f t="shared" si="509"/>
        <v>0</v>
      </c>
    </row>
    <row r="2359" spans="1:28" s="84" customFormat="1">
      <c r="A2359" s="82">
        <v>2343</v>
      </c>
      <c r="B2359" s="81">
        <v>2</v>
      </c>
      <c r="C2359" s="81">
        <v>70</v>
      </c>
      <c r="D2359" s="82"/>
      <c r="E2359" s="82"/>
      <c r="F2359" s="82"/>
      <c r="G2359" s="82"/>
      <c r="H2359" s="82"/>
      <c r="I2359" s="83">
        <v>1136.02</v>
      </c>
      <c r="J2359" s="83">
        <f t="shared" ref="J2359:J2422" si="510">I2359</f>
        <v>1136.02</v>
      </c>
      <c r="K2359" s="82"/>
      <c r="L2359" s="82"/>
      <c r="M2359" s="82"/>
      <c r="N2359" s="82"/>
      <c r="O2359" s="82">
        <f>VLOOKUP(C2359,'IBGE 2014'!$A$9:$I$120,6,0)</f>
        <v>9.1340168195096396</v>
      </c>
      <c r="P2359" s="82">
        <f t="shared" ref="P2359:P2422" si="511">J2359*13*O2359</f>
        <v>134893.53523489143</v>
      </c>
      <c r="Q2359" s="82">
        <f t="shared" ref="Q2359:Q2422" si="512">IF(J2359&gt;5839.45,0.11*(J2359-5839.45)*O2359*13,0)</f>
        <v>0</v>
      </c>
      <c r="R2359" s="82">
        <f t="shared" ref="R2359:R2422" si="513">P2359-Q2359</f>
        <v>134893.53523489143</v>
      </c>
      <c r="S2359" s="82"/>
      <c r="T2359" s="82"/>
      <c r="U2359" s="82"/>
      <c r="V2359" s="82">
        <f>J2359*13*VLOOKUP(C2359+1,'IBGE 2014'!$A$9:$I$120,6,0)</f>
        <v>131158.66890724166</v>
      </c>
      <c r="W2359" s="82">
        <f>IF(J2359&gt;5839.45,0.11*(J2359-5839.45)*VLOOKUP(C2359+1,'IBGE 2014'!$A$9:$I$120,6,0)*13,0)</f>
        <v>0</v>
      </c>
      <c r="X2359" s="82">
        <f t="shared" ref="X2359:X2422" si="514">V2359-W2359</f>
        <v>131158.66890724166</v>
      </c>
      <c r="Y2359" s="120"/>
      <c r="AB2359" s="84">
        <f t="shared" ref="AB2359:AB2422" si="515">IF(J2359&gt;5839.45,J2359-5839.45,0)</f>
        <v>0</v>
      </c>
    </row>
    <row r="2360" spans="1:28" s="84" customFormat="1">
      <c r="A2360" s="82">
        <v>2344</v>
      </c>
      <c r="B2360" s="81">
        <v>2</v>
      </c>
      <c r="C2360" s="81">
        <v>82</v>
      </c>
      <c r="D2360" s="82"/>
      <c r="E2360" s="82"/>
      <c r="F2360" s="82"/>
      <c r="G2360" s="82"/>
      <c r="H2360" s="82"/>
      <c r="I2360" s="83">
        <v>954</v>
      </c>
      <c r="J2360" s="83">
        <f t="shared" si="510"/>
        <v>954</v>
      </c>
      <c r="K2360" s="82"/>
      <c r="L2360" s="82"/>
      <c r="M2360" s="82"/>
      <c r="N2360" s="82"/>
      <c r="O2360" s="82">
        <f>VLOOKUP(C2360,'IBGE 2014'!$A$9:$I$120,6,0)</f>
        <v>6.1484940950630724</v>
      </c>
      <c r="P2360" s="82">
        <f t="shared" si="511"/>
        <v>76253.623766972218</v>
      </c>
      <c r="Q2360" s="82">
        <f t="shared" si="512"/>
        <v>0</v>
      </c>
      <c r="R2360" s="82">
        <f t="shared" si="513"/>
        <v>76253.623766972218</v>
      </c>
      <c r="S2360" s="82"/>
      <c r="T2360" s="82"/>
      <c r="U2360" s="82"/>
      <c r="V2360" s="82">
        <f>J2360*13*VLOOKUP(C2360+1,'IBGE 2014'!$A$9:$I$120,6,0)</f>
        <v>73330.218181275544</v>
      </c>
      <c r="W2360" s="82">
        <f>IF(J2360&gt;5839.45,0.11*(J2360-5839.45)*VLOOKUP(C2360+1,'IBGE 2014'!$A$9:$I$120,6,0)*13,0)</f>
        <v>0</v>
      </c>
      <c r="X2360" s="82">
        <f t="shared" si="514"/>
        <v>73330.218181275544</v>
      </c>
      <c r="Y2360" s="120"/>
      <c r="AB2360" s="84">
        <f t="shared" si="515"/>
        <v>0</v>
      </c>
    </row>
    <row r="2361" spans="1:28" s="84" customFormat="1">
      <c r="A2361" s="82">
        <v>2345</v>
      </c>
      <c r="B2361" s="81">
        <v>2</v>
      </c>
      <c r="C2361" s="81">
        <v>44</v>
      </c>
      <c r="D2361" s="82"/>
      <c r="E2361" s="82"/>
      <c r="F2361" s="82"/>
      <c r="G2361" s="82"/>
      <c r="H2361" s="82"/>
      <c r="I2361" s="83">
        <v>1204.5999999999999</v>
      </c>
      <c r="J2361" s="83">
        <f t="shared" si="510"/>
        <v>1204.5999999999999</v>
      </c>
      <c r="K2361" s="82"/>
      <c r="L2361" s="82"/>
      <c r="M2361" s="82"/>
      <c r="N2361" s="82"/>
      <c r="O2361" s="82">
        <f>VLOOKUP(C2361,'IBGE 2014'!$A$9:$I$120,6,0)</f>
        <v>14.168368870679622</v>
      </c>
      <c r="P2361" s="82">
        <f t="shared" si="511"/>
        <v>221873.82284106873</v>
      </c>
      <c r="Q2361" s="82">
        <f t="shared" si="512"/>
        <v>0</v>
      </c>
      <c r="R2361" s="82">
        <f t="shared" si="513"/>
        <v>221873.82284106873</v>
      </c>
      <c r="S2361" s="82"/>
      <c r="T2361" s="82"/>
      <c r="U2361" s="82"/>
      <c r="V2361" s="82">
        <f>J2361*13*VLOOKUP(C2361+1,'IBGE 2014'!$A$9:$I$120,6,0)</f>
        <v>219810.17627340255</v>
      </c>
      <c r="W2361" s="82">
        <f>IF(J2361&gt;5839.45,0.11*(J2361-5839.45)*VLOOKUP(C2361+1,'IBGE 2014'!$A$9:$I$120,6,0)*13,0)</f>
        <v>0</v>
      </c>
      <c r="X2361" s="82">
        <f t="shared" si="514"/>
        <v>219810.17627340255</v>
      </c>
      <c r="Y2361" s="120"/>
      <c r="AB2361" s="84">
        <f t="shared" si="515"/>
        <v>0</v>
      </c>
    </row>
    <row r="2362" spans="1:28" s="84" customFormat="1">
      <c r="A2362" s="82">
        <v>2346</v>
      </c>
      <c r="B2362" s="81">
        <v>2</v>
      </c>
      <c r="C2362" s="81">
        <v>54</v>
      </c>
      <c r="D2362" s="82"/>
      <c r="E2362" s="82"/>
      <c r="F2362" s="82"/>
      <c r="G2362" s="82"/>
      <c r="H2362" s="82"/>
      <c r="I2362" s="83">
        <v>954</v>
      </c>
      <c r="J2362" s="83">
        <f t="shared" si="510"/>
        <v>954</v>
      </c>
      <c r="K2362" s="82"/>
      <c r="L2362" s="82"/>
      <c r="M2362" s="82"/>
      <c r="N2362" s="82"/>
      <c r="O2362" s="82">
        <f>VLOOKUP(C2362,'IBGE 2014'!$A$9:$I$120,6,0)</f>
        <v>12.641642451240626</v>
      </c>
      <c r="P2362" s="82">
        <f t="shared" si="511"/>
        <v>156781.64968028624</v>
      </c>
      <c r="Q2362" s="82">
        <f t="shared" si="512"/>
        <v>0</v>
      </c>
      <c r="R2362" s="82">
        <f t="shared" si="513"/>
        <v>156781.64968028624</v>
      </c>
      <c r="S2362" s="82"/>
      <c r="T2362" s="82"/>
      <c r="U2362" s="82"/>
      <c r="V2362" s="82">
        <f>J2362*13*VLOOKUP(C2362+1,'IBGE 2014'!$A$9:$I$120,6,0)</f>
        <v>154552.03977014939</v>
      </c>
      <c r="W2362" s="82">
        <f>IF(J2362&gt;5839.45,0.11*(J2362-5839.45)*VLOOKUP(C2362+1,'IBGE 2014'!$A$9:$I$120,6,0)*13,0)</f>
        <v>0</v>
      </c>
      <c r="X2362" s="82">
        <f t="shared" si="514"/>
        <v>154552.03977014939</v>
      </c>
      <c r="Y2362" s="120"/>
      <c r="AB2362" s="84">
        <f t="shared" si="515"/>
        <v>0</v>
      </c>
    </row>
    <row r="2363" spans="1:28" s="84" customFormat="1">
      <c r="A2363" s="82">
        <v>2347</v>
      </c>
      <c r="B2363" s="81">
        <v>2</v>
      </c>
      <c r="C2363" s="81">
        <v>57</v>
      </c>
      <c r="D2363" s="82"/>
      <c r="E2363" s="82"/>
      <c r="F2363" s="82"/>
      <c r="G2363" s="82"/>
      <c r="H2363" s="82"/>
      <c r="I2363" s="83">
        <v>1578.09</v>
      </c>
      <c r="J2363" s="83">
        <f t="shared" si="510"/>
        <v>1578.09</v>
      </c>
      <c r="K2363" s="82"/>
      <c r="L2363" s="82"/>
      <c r="M2363" s="82"/>
      <c r="N2363" s="82"/>
      <c r="O2363" s="82">
        <f>VLOOKUP(C2363,'IBGE 2014'!$A$9:$I$120,6,0)</f>
        <v>12.086645895133593</v>
      </c>
      <c r="P2363" s="82">
        <f t="shared" si="511"/>
        <v>247959.59526846782</v>
      </c>
      <c r="Q2363" s="82">
        <f t="shared" si="512"/>
        <v>0</v>
      </c>
      <c r="R2363" s="82">
        <f t="shared" si="513"/>
        <v>247959.59526846782</v>
      </c>
      <c r="S2363" s="82"/>
      <c r="T2363" s="82"/>
      <c r="U2363" s="82"/>
      <c r="V2363" s="82">
        <f>J2363*13*VLOOKUP(C2363+1,'IBGE 2014'!$A$9:$I$120,6,0)</f>
        <v>243945.08343424895</v>
      </c>
      <c r="W2363" s="82">
        <f>IF(J2363&gt;5839.45,0.11*(J2363-5839.45)*VLOOKUP(C2363+1,'IBGE 2014'!$A$9:$I$120,6,0)*13,0)</f>
        <v>0</v>
      </c>
      <c r="X2363" s="82">
        <f t="shared" si="514"/>
        <v>243945.08343424895</v>
      </c>
      <c r="Y2363" s="120"/>
      <c r="AB2363" s="84">
        <f t="shared" si="515"/>
        <v>0</v>
      </c>
    </row>
    <row r="2364" spans="1:28" s="84" customFormat="1">
      <c r="A2364" s="82">
        <v>2348</v>
      </c>
      <c r="B2364" s="81">
        <v>1</v>
      </c>
      <c r="C2364" s="81">
        <v>66</v>
      </c>
      <c r="D2364" s="82"/>
      <c r="E2364" s="82"/>
      <c r="F2364" s="82"/>
      <c r="G2364" s="82"/>
      <c r="H2364" s="82"/>
      <c r="I2364" s="83">
        <v>954</v>
      </c>
      <c r="J2364" s="83">
        <f t="shared" si="510"/>
        <v>954</v>
      </c>
      <c r="K2364" s="82"/>
      <c r="L2364" s="82"/>
      <c r="M2364" s="82"/>
      <c r="N2364" s="82"/>
      <c r="O2364" s="82">
        <f>VLOOKUP(C2364,'IBGE 2014'!$A$9:$I$120,6,0)</f>
        <v>10.123135778995065</v>
      </c>
      <c r="P2364" s="82">
        <f t="shared" si="511"/>
        <v>125547.1299310968</v>
      </c>
      <c r="Q2364" s="82">
        <f t="shared" si="512"/>
        <v>0</v>
      </c>
      <c r="R2364" s="82">
        <f t="shared" si="513"/>
        <v>125547.1299310968</v>
      </c>
      <c r="S2364" s="82"/>
      <c r="T2364" s="82"/>
      <c r="U2364" s="82"/>
      <c r="V2364" s="82">
        <f>J2364*13*VLOOKUP(C2364+1,'IBGE 2014'!$A$9:$I$120,6,0)</f>
        <v>122537.19708629504</v>
      </c>
      <c r="W2364" s="82">
        <f>IF(J2364&gt;5839.45,0.11*(J2364-5839.45)*VLOOKUP(C2364+1,'IBGE 2014'!$A$9:$I$120,6,0)*13,0)</f>
        <v>0</v>
      </c>
      <c r="X2364" s="82">
        <f t="shared" si="514"/>
        <v>122537.19708629504</v>
      </c>
      <c r="Y2364" s="120"/>
      <c r="AB2364" s="84">
        <f t="shared" si="515"/>
        <v>0</v>
      </c>
    </row>
    <row r="2365" spans="1:28" s="84" customFormat="1">
      <c r="A2365" s="82">
        <v>2349</v>
      </c>
      <c r="B2365" s="81">
        <v>1</v>
      </c>
      <c r="C2365" s="81">
        <v>79</v>
      </c>
      <c r="D2365" s="82"/>
      <c r="E2365" s="82"/>
      <c r="F2365" s="82"/>
      <c r="G2365" s="82"/>
      <c r="H2365" s="82"/>
      <c r="I2365" s="83">
        <v>954</v>
      </c>
      <c r="J2365" s="83">
        <f t="shared" si="510"/>
        <v>954</v>
      </c>
      <c r="K2365" s="82"/>
      <c r="L2365" s="82"/>
      <c r="M2365" s="82"/>
      <c r="N2365" s="82"/>
      <c r="O2365" s="82">
        <f>VLOOKUP(C2365,'IBGE 2014'!$A$9:$I$120,6,0)</f>
        <v>6.8639435717624906</v>
      </c>
      <c r="P2365" s="82">
        <f t="shared" si="511"/>
        <v>85126.628176998405</v>
      </c>
      <c r="Q2365" s="82">
        <f t="shared" si="512"/>
        <v>0</v>
      </c>
      <c r="R2365" s="82">
        <f t="shared" si="513"/>
        <v>85126.628176998405</v>
      </c>
      <c r="S2365" s="82"/>
      <c r="T2365" s="82"/>
      <c r="U2365" s="82"/>
      <c r="V2365" s="82">
        <f>J2365*13*VLOOKUP(C2365+1,'IBGE 2014'!$A$9:$I$120,6,0)</f>
        <v>82147.371208441007</v>
      </c>
      <c r="W2365" s="82">
        <f>IF(J2365&gt;5839.45,0.11*(J2365-5839.45)*VLOOKUP(C2365+1,'IBGE 2014'!$A$9:$I$120,6,0)*13,0)</f>
        <v>0</v>
      </c>
      <c r="X2365" s="82">
        <f t="shared" si="514"/>
        <v>82147.371208441007</v>
      </c>
      <c r="Y2365" s="120"/>
      <c r="AB2365" s="84">
        <f t="shared" si="515"/>
        <v>0</v>
      </c>
    </row>
    <row r="2366" spans="1:28" s="84" customFormat="1">
      <c r="A2366" s="82">
        <v>2350</v>
      </c>
      <c r="B2366" s="81">
        <v>2</v>
      </c>
      <c r="C2366" s="81">
        <v>55</v>
      </c>
      <c r="D2366" s="82"/>
      <c r="E2366" s="82"/>
      <c r="F2366" s="82"/>
      <c r="G2366" s="82"/>
      <c r="H2366" s="82"/>
      <c r="I2366" s="83">
        <v>1630.02</v>
      </c>
      <c r="J2366" s="83">
        <f t="shared" si="510"/>
        <v>1630.02</v>
      </c>
      <c r="K2366" s="82"/>
      <c r="L2366" s="82"/>
      <c r="M2366" s="82"/>
      <c r="N2366" s="82"/>
      <c r="O2366" s="82">
        <f>VLOOKUP(C2366,'IBGE 2014'!$A$9:$I$120,6,0)</f>
        <v>12.461864196915771</v>
      </c>
      <c r="P2366" s="82">
        <f t="shared" si="511"/>
        <v>264070.14241733635</v>
      </c>
      <c r="Q2366" s="82">
        <f t="shared" si="512"/>
        <v>0</v>
      </c>
      <c r="R2366" s="82">
        <f t="shared" si="513"/>
        <v>264070.14241733635</v>
      </c>
      <c r="S2366" s="82"/>
      <c r="T2366" s="82"/>
      <c r="U2366" s="82"/>
      <c r="V2366" s="82">
        <f>J2366*13*VLOOKUP(C2366+1,'IBGE 2014'!$A$9:$I$120,6,0)</f>
        <v>260150.19289183442</v>
      </c>
      <c r="W2366" s="82">
        <f>IF(J2366&gt;5839.45,0.11*(J2366-5839.45)*VLOOKUP(C2366+1,'IBGE 2014'!$A$9:$I$120,6,0)*13,0)</f>
        <v>0</v>
      </c>
      <c r="X2366" s="82">
        <f t="shared" si="514"/>
        <v>260150.19289183442</v>
      </c>
      <c r="Y2366" s="120"/>
      <c r="AB2366" s="84">
        <f t="shared" si="515"/>
        <v>0</v>
      </c>
    </row>
    <row r="2367" spans="1:28" s="84" customFormat="1">
      <c r="A2367" s="82">
        <v>2351</v>
      </c>
      <c r="B2367" s="81">
        <v>2</v>
      </c>
      <c r="C2367" s="81">
        <v>82</v>
      </c>
      <c r="D2367" s="82"/>
      <c r="E2367" s="82"/>
      <c r="F2367" s="82"/>
      <c r="G2367" s="82"/>
      <c r="H2367" s="82"/>
      <c r="I2367" s="83">
        <v>954</v>
      </c>
      <c r="J2367" s="83">
        <f t="shared" si="510"/>
        <v>954</v>
      </c>
      <c r="K2367" s="82"/>
      <c r="L2367" s="82"/>
      <c r="M2367" s="82"/>
      <c r="N2367" s="82"/>
      <c r="O2367" s="82">
        <f>VLOOKUP(C2367,'IBGE 2014'!$A$9:$I$120,6,0)</f>
        <v>6.1484940950630724</v>
      </c>
      <c r="P2367" s="82">
        <f t="shared" si="511"/>
        <v>76253.623766972218</v>
      </c>
      <c r="Q2367" s="82">
        <f t="shared" si="512"/>
        <v>0</v>
      </c>
      <c r="R2367" s="82">
        <f t="shared" si="513"/>
        <v>76253.623766972218</v>
      </c>
      <c r="S2367" s="82"/>
      <c r="T2367" s="82"/>
      <c r="U2367" s="82"/>
      <c r="V2367" s="82">
        <f>J2367*13*VLOOKUP(C2367+1,'IBGE 2014'!$A$9:$I$120,6,0)</f>
        <v>73330.218181275544</v>
      </c>
      <c r="W2367" s="82">
        <f>IF(J2367&gt;5839.45,0.11*(J2367-5839.45)*VLOOKUP(C2367+1,'IBGE 2014'!$A$9:$I$120,6,0)*13,0)</f>
        <v>0</v>
      </c>
      <c r="X2367" s="82">
        <f t="shared" si="514"/>
        <v>73330.218181275544</v>
      </c>
      <c r="Y2367" s="120"/>
      <c r="AB2367" s="84">
        <f t="shared" si="515"/>
        <v>0</v>
      </c>
    </row>
    <row r="2368" spans="1:28" s="84" customFormat="1">
      <c r="A2368" s="82">
        <v>2352</v>
      </c>
      <c r="B2368" s="81">
        <v>2</v>
      </c>
      <c r="C2368" s="81">
        <v>73</v>
      </c>
      <c r="D2368" s="82"/>
      <c r="E2368" s="82"/>
      <c r="F2368" s="82"/>
      <c r="G2368" s="82"/>
      <c r="H2368" s="82"/>
      <c r="I2368" s="83">
        <v>954</v>
      </c>
      <c r="J2368" s="83">
        <f t="shared" si="510"/>
        <v>954</v>
      </c>
      <c r="K2368" s="82"/>
      <c r="L2368" s="82"/>
      <c r="M2368" s="82"/>
      <c r="N2368" s="82"/>
      <c r="O2368" s="82">
        <f>VLOOKUP(C2368,'IBGE 2014'!$A$9:$I$120,6,0)</f>
        <v>8.3713399255084653</v>
      </c>
      <c r="P2368" s="82">
        <f t="shared" si="511"/>
        <v>103821.35775615598</v>
      </c>
      <c r="Q2368" s="82">
        <f t="shared" si="512"/>
        <v>0</v>
      </c>
      <c r="R2368" s="82">
        <f t="shared" si="513"/>
        <v>103821.35775615598</v>
      </c>
      <c r="S2368" s="82"/>
      <c r="T2368" s="82"/>
      <c r="U2368" s="82"/>
      <c r="V2368" s="82">
        <f>J2368*13*VLOOKUP(C2368+1,'IBGE 2014'!$A$9:$I$120,6,0)</f>
        <v>100656.1594430314</v>
      </c>
      <c r="W2368" s="82">
        <f>IF(J2368&gt;5839.45,0.11*(J2368-5839.45)*VLOOKUP(C2368+1,'IBGE 2014'!$A$9:$I$120,6,0)*13,0)</f>
        <v>0</v>
      </c>
      <c r="X2368" s="82">
        <f t="shared" si="514"/>
        <v>100656.1594430314</v>
      </c>
      <c r="Y2368" s="120"/>
      <c r="AB2368" s="84">
        <f t="shared" si="515"/>
        <v>0</v>
      </c>
    </row>
    <row r="2369" spans="1:28" s="84" customFormat="1">
      <c r="A2369" s="82">
        <v>2353</v>
      </c>
      <c r="B2369" s="81">
        <v>2</v>
      </c>
      <c r="C2369" s="81">
        <v>67</v>
      </c>
      <c r="D2369" s="82"/>
      <c r="E2369" s="82"/>
      <c r="F2369" s="82"/>
      <c r="G2369" s="82"/>
      <c r="H2369" s="82"/>
      <c r="I2369" s="83">
        <v>1429.06</v>
      </c>
      <c r="J2369" s="83">
        <f t="shared" si="510"/>
        <v>1429.06</v>
      </c>
      <c r="K2369" s="82"/>
      <c r="L2369" s="82"/>
      <c r="M2369" s="82"/>
      <c r="N2369" s="82"/>
      <c r="O2369" s="82">
        <f>VLOOKUP(C2369,'IBGE 2014'!$A$9:$I$120,6,0)</f>
        <v>9.8804384039908921</v>
      </c>
      <c r="P2369" s="82">
        <f t="shared" si="511"/>
        <v>183556.61097289389</v>
      </c>
      <c r="Q2369" s="82">
        <f t="shared" si="512"/>
        <v>0</v>
      </c>
      <c r="R2369" s="82">
        <f t="shared" si="513"/>
        <v>183556.61097289389</v>
      </c>
      <c r="S2369" s="82"/>
      <c r="T2369" s="82"/>
      <c r="U2369" s="82"/>
      <c r="V2369" s="82">
        <f>J2369*13*VLOOKUP(C2369+1,'IBGE 2014'!$A$9:$I$120,6,0)</f>
        <v>178981.2305304477</v>
      </c>
      <c r="W2369" s="82">
        <f>IF(J2369&gt;5839.45,0.11*(J2369-5839.45)*VLOOKUP(C2369+1,'IBGE 2014'!$A$9:$I$120,6,0)*13,0)</f>
        <v>0</v>
      </c>
      <c r="X2369" s="82">
        <f t="shared" si="514"/>
        <v>178981.2305304477</v>
      </c>
      <c r="Y2369" s="120"/>
      <c r="AB2369" s="84">
        <f t="shared" si="515"/>
        <v>0</v>
      </c>
    </row>
    <row r="2370" spans="1:28" s="84" customFormat="1">
      <c r="A2370" s="82">
        <v>2354</v>
      </c>
      <c r="B2370" s="81">
        <v>1</v>
      </c>
      <c r="C2370" s="81">
        <v>74</v>
      </c>
      <c r="D2370" s="82"/>
      <c r="E2370" s="82"/>
      <c r="F2370" s="82"/>
      <c r="G2370" s="82"/>
      <c r="H2370" s="82"/>
      <c r="I2370" s="83">
        <v>954</v>
      </c>
      <c r="J2370" s="83">
        <f t="shared" si="510"/>
        <v>954</v>
      </c>
      <c r="K2370" s="82"/>
      <c r="L2370" s="82"/>
      <c r="M2370" s="82"/>
      <c r="N2370" s="82"/>
      <c r="O2370" s="82">
        <f>VLOOKUP(C2370,'IBGE 2014'!$A$9:$I$120,6,0)</f>
        <v>8.116123161024948</v>
      </c>
      <c r="P2370" s="82">
        <f t="shared" si="511"/>
        <v>100656.1594430314</v>
      </c>
      <c r="Q2370" s="82">
        <f t="shared" si="512"/>
        <v>0</v>
      </c>
      <c r="R2370" s="82">
        <f t="shared" si="513"/>
        <v>100656.1594430314</v>
      </c>
      <c r="S2370" s="82"/>
      <c r="T2370" s="82"/>
      <c r="U2370" s="82"/>
      <c r="V2370" s="82">
        <f>J2370*13*VLOOKUP(C2370+1,'IBGE 2014'!$A$9:$I$120,6,0)</f>
        <v>97502.497078043336</v>
      </c>
      <c r="W2370" s="82">
        <f>IF(J2370&gt;5839.45,0.11*(J2370-5839.45)*VLOOKUP(C2370+1,'IBGE 2014'!$A$9:$I$120,6,0)*13,0)</f>
        <v>0</v>
      </c>
      <c r="X2370" s="82">
        <f t="shared" si="514"/>
        <v>97502.497078043336</v>
      </c>
      <c r="Y2370" s="120"/>
      <c r="AB2370" s="84">
        <f t="shared" si="515"/>
        <v>0</v>
      </c>
    </row>
    <row r="2371" spans="1:28" s="84" customFormat="1">
      <c r="A2371" s="82">
        <v>2355</v>
      </c>
      <c r="B2371" s="81">
        <v>2</v>
      </c>
      <c r="C2371" s="81">
        <v>70</v>
      </c>
      <c r="D2371" s="82"/>
      <c r="E2371" s="82"/>
      <c r="F2371" s="82"/>
      <c r="G2371" s="82"/>
      <c r="H2371" s="82"/>
      <c r="I2371" s="83">
        <v>1578.09</v>
      </c>
      <c r="J2371" s="83">
        <f t="shared" si="510"/>
        <v>1578.09</v>
      </c>
      <c r="K2371" s="82"/>
      <c r="L2371" s="82"/>
      <c r="M2371" s="82"/>
      <c r="N2371" s="82"/>
      <c r="O2371" s="82">
        <f>VLOOKUP(C2371,'IBGE 2014'!$A$9:$I$120,6,0)</f>
        <v>9.1340168195096396</v>
      </c>
      <c r="P2371" s="82">
        <f t="shared" si="511"/>
        <v>187385.90783509956</v>
      </c>
      <c r="Q2371" s="82">
        <f t="shared" si="512"/>
        <v>0</v>
      </c>
      <c r="R2371" s="82">
        <f t="shared" si="513"/>
        <v>187385.90783509956</v>
      </c>
      <c r="S2371" s="82"/>
      <c r="T2371" s="82"/>
      <c r="U2371" s="82"/>
      <c r="V2371" s="82">
        <f>J2371*13*VLOOKUP(C2371+1,'IBGE 2014'!$A$9:$I$120,6,0)</f>
        <v>182197.65832980842</v>
      </c>
      <c r="W2371" s="82">
        <f>IF(J2371&gt;5839.45,0.11*(J2371-5839.45)*VLOOKUP(C2371+1,'IBGE 2014'!$A$9:$I$120,6,0)*13,0)</f>
        <v>0</v>
      </c>
      <c r="X2371" s="82">
        <f t="shared" si="514"/>
        <v>182197.65832980842</v>
      </c>
      <c r="Y2371" s="120"/>
      <c r="AB2371" s="84">
        <f t="shared" si="515"/>
        <v>0</v>
      </c>
    </row>
    <row r="2372" spans="1:28" s="84" customFormat="1">
      <c r="A2372" s="82">
        <v>2356</v>
      </c>
      <c r="B2372" s="81">
        <v>1</v>
      </c>
      <c r="C2372" s="81">
        <v>69</v>
      </c>
      <c r="D2372" s="82"/>
      <c r="E2372" s="82"/>
      <c r="F2372" s="82"/>
      <c r="G2372" s="82"/>
      <c r="H2372" s="82"/>
      <c r="I2372" s="83">
        <v>954</v>
      </c>
      <c r="J2372" s="83">
        <f t="shared" si="510"/>
        <v>954</v>
      </c>
      <c r="K2372" s="82"/>
      <c r="L2372" s="82"/>
      <c r="M2372" s="82"/>
      <c r="N2372" s="82"/>
      <c r="O2372" s="82">
        <f>VLOOKUP(C2372,'IBGE 2014'!$A$9:$I$120,6,0)</f>
        <v>9.3851093167233657</v>
      </c>
      <c r="P2372" s="82">
        <f t="shared" si="511"/>
        <v>116394.12574600318</v>
      </c>
      <c r="Q2372" s="82">
        <f t="shared" si="512"/>
        <v>0</v>
      </c>
      <c r="R2372" s="82">
        <f t="shared" si="513"/>
        <v>116394.12574600318</v>
      </c>
      <c r="S2372" s="82"/>
      <c r="T2372" s="82"/>
      <c r="U2372" s="82"/>
      <c r="V2372" s="82">
        <f>J2372*13*VLOOKUP(C2372+1,'IBGE 2014'!$A$9:$I$120,6,0)</f>
        <v>113280.07659555855</v>
      </c>
      <c r="W2372" s="82">
        <f>IF(J2372&gt;5839.45,0.11*(J2372-5839.45)*VLOOKUP(C2372+1,'IBGE 2014'!$A$9:$I$120,6,0)*13,0)</f>
        <v>0</v>
      </c>
      <c r="X2372" s="82">
        <f t="shared" si="514"/>
        <v>113280.07659555855</v>
      </c>
      <c r="Y2372" s="120"/>
      <c r="AB2372" s="84">
        <f t="shared" si="515"/>
        <v>0</v>
      </c>
    </row>
    <row r="2373" spans="1:28" s="84" customFormat="1">
      <c r="A2373" s="82">
        <v>2357</v>
      </c>
      <c r="B2373" s="81">
        <v>2</v>
      </c>
      <c r="C2373" s="81">
        <v>58</v>
      </c>
      <c r="D2373" s="82"/>
      <c r="E2373" s="82"/>
      <c r="F2373" s="82"/>
      <c r="G2373" s="82"/>
      <c r="H2373" s="82"/>
      <c r="I2373" s="83">
        <v>1526.4</v>
      </c>
      <c r="J2373" s="83">
        <f t="shared" si="510"/>
        <v>1526.4</v>
      </c>
      <c r="K2373" s="82"/>
      <c r="L2373" s="82"/>
      <c r="M2373" s="82"/>
      <c r="N2373" s="82"/>
      <c r="O2373" s="82">
        <f>VLOOKUP(C2373,'IBGE 2014'!$A$9:$I$120,6,0)</f>
        <v>11.890960856490537</v>
      </c>
      <c r="P2373" s="82">
        <f t="shared" si="511"/>
        <v>235954.71446751303</v>
      </c>
      <c r="Q2373" s="82">
        <f t="shared" si="512"/>
        <v>0</v>
      </c>
      <c r="R2373" s="82">
        <f t="shared" si="513"/>
        <v>235954.71446751303</v>
      </c>
      <c r="S2373" s="82"/>
      <c r="T2373" s="82"/>
      <c r="U2373" s="82"/>
      <c r="V2373" s="82">
        <f>J2373*13*VLOOKUP(C2373+1,'IBGE 2014'!$A$9:$I$120,6,0)</f>
        <v>231957.98503692669</v>
      </c>
      <c r="W2373" s="82">
        <f>IF(J2373&gt;5839.45,0.11*(J2373-5839.45)*VLOOKUP(C2373+1,'IBGE 2014'!$A$9:$I$120,6,0)*13,0)</f>
        <v>0</v>
      </c>
      <c r="X2373" s="82">
        <f t="shared" si="514"/>
        <v>231957.98503692669</v>
      </c>
      <c r="Y2373" s="120"/>
      <c r="AB2373" s="84">
        <f t="shared" si="515"/>
        <v>0</v>
      </c>
    </row>
    <row r="2374" spans="1:28" s="84" customFormat="1">
      <c r="A2374" s="82">
        <v>2358</v>
      </c>
      <c r="B2374" s="81">
        <v>1</v>
      </c>
      <c r="C2374" s="81">
        <v>48</v>
      </c>
      <c r="D2374" s="82"/>
      <c r="E2374" s="82"/>
      <c r="F2374" s="82"/>
      <c r="G2374" s="82"/>
      <c r="H2374" s="82"/>
      <c r="I2374" s="83">
        <v>954</v>
      </c>
      <c r="J2374" s="83">
        <f t="shared" si="510"/>
        <v>954</v>
      </c>
      <c r="K2374" s="82"/>
      <c r="L2374" s="82"/>
      <c r="M2374" s="82"/>
      <c r="N2374" s="82"/>
      <c r="O2374" s="82">
        <f>VLOOKUP(C2374,'IBGE 2014'!$A$9:$I$120,6,0)</f>
        <v>13.614367191291686</v>
      </c>
      <c r="P2374" s="82">
        <f t="shared" si="511"/>
        <v>168845.3819063995</v>
      </c>
      <c r="Q2374" s="82">
        <f t="shared" si="512"/>
        <v>0</v>
      </c>
      <c r="R2374" s="82">
        <f t="shared" si="513"/>
        <v>168845.3819063995</v>
      </c>
      <c r="S2374" s="82"/>
      <c r="T2374" s="82"/>
      <c r="U2374" s="82"/>
      <c r="V2374" s="82">
        <f>J2374*13*VLOOKUP(C2374+1,'IBGE 2014'!$A$9:$I$120,6,0)</f>
        <v>166985.45041503359</v>
      </c>
      <c r="W2374" s="82">
        <f>IF(J2374&gt;5839.45,0.11*(J2374-5839.45)*VLOOKUP(C2374+1,'IBGE 2014'!$A$9:$I$120,6,0)*13,0)</f>
        <v>0</v>
      </c>
      <c r="X2374" s="82">
        <f t="shared" si="514"/>
        <v>166985.45041503359</v>
      </c>
      <c r="Y2374" s="120"/>
      <c r="AB2374" s="84">
        <f t="shared" si="515"/>
        <v>0</v>
      </c>
    </row>
    <row r="2375" spans="1:28" s="84" customFormat="1">
      <c r="A2375" s="82">
        <v>2359</v>
      </c>
      <c r="B2375" s="81">
        <v>1</v>
      </c>
      <c r="C2375" s="81">
        <v>44</v>
      </c>
      <c r="D2375" s="82"/>
      <c r="E2375" s="82"/>
      <c r="F2375" s="82"/>
      <c r="G2375" s="82"/>
      <c r="H2375" s="82"/>
      <c r="I2375" s="83">
        <v>954</v>
      </c>
      <c r="J2375" s="83">
        <f t="shared" si="510"/>
        <v>954</v>
      </c>
      <c r="K2375" s="82"/>
      <c r="L2375" s="82"/>
      <c r="M2375" s="82"/>
      <c r="N2375" s="82"/>
      <c r="O2375" s="82">
        <f>VLOOKUP(C2375,'IBGE 2014'!$A$9:$I$120,6,0)</f>
        <v>14.168368870679622</v>
      </c>
      <c r="P2375" s="82">
        <f t="shared" si="511"/>
        <v>175716.11073416867</v>
      </c>
      <c r="Q2375" s="82">
        <f t="shared" si="512"/>
        <v>0</v>
      </c>
      <c r="R2375" s="82">
        <f t="shared" si="513"/>
        <v>175716.11073416867</v>
      </c>
      <c r="S2375" s="82"/>
      <c r="T2375" s="82"/>
      <c r="U2375" s="82"/>
      <c r="V2375" s="82">
        <f>J2375*13*VLOOKUP(C2375+1,'IBGE 2014'!$A$9:$I$120,6,0)</f>
        <v>174081.77666015778</v>
      </c>
      <c r="W2375" s="82">
        <f>IF(J2375&gt;5839.45,0.11*(J2375-5839.45)*VLOOKUP(C2375+1,'IBGE 2014'!$A$9:$I$120,6,0)*13,0)</f>
        <v>0</v>
      </c>
      <c r="X2375" s="82">
        <f t="shared" si="514"/>
        <v>174081.77666015778</v>
      </c>
      <c r="Y2375" s="120"/>
      <c r="AB2375" s="84">
        <f t="shared" si="515"/>
        <v>0</v>
      </c>
    </row>
    <row r="2376" spans="1:28" s="84" customFormat="1">
      <c r="A2376" s="82">
        <v>2360</v>
      </c>
      <c r="B2376" s="81">
        <v>1</v>
      </c>
      <c r="C2376" s="81">
        <v>43</v>
      </c>
      <c r="D2376" s="82"/>
      <c r="E2376" s="82"/>
      <c r="F2376" s="82"/>
      <c r="G2376" s="82"/>
      <c r="H2376" s="82"/>
      <c r="I2376" s="83">
        <v>1673.73</v>
      </c>
      <c r="J2376" s="83">
        <f t="shared" si="510"/>
        <v>1673.73</v>
      </c>
      <c r="K2376" s="82"/>
      <c r="L2376" s="82"/>
      <c r="M2376" s="82"/>
      <c r="N2376" s="82"/>
      <c r="O2376" s="82">
        <f>VLOOKUP(C2376,'IBGE 2014'!$A$9:$I$120,6,0)</f>
        <v>14.295719806321458</v>
      </c>
      <c r="P2376" s="82">
        <f t="shared" si="511"/>
        <v>311053.27644864738</v>
      </c>
      <c r="Q2376" s="82">
        <f t="shared" si="512"/>
        <v>0</v>
      </c>
      <c r="R2376" s="82">
        <f t="shared" si="513"/>
        <v>311053.27644864738</v>
      </c>
      <c r="S2376" s="82"/>
      <c r="T2376" s="82"/>
      <c r="U2376" s="82"/>
      <c r="V2376" s="82">
        <f>J2376*13*VLOOKUP(C2376+1,'IBGE 2014'!$A$9:$I$120,6,0)</f>
        <v>308282.31238899386</v>
      </c>
      <c r="W2376" s="82">
        <f>IF(J2376&gt;5839.45,0.11*(J2376-5839.45)*VLOOKUP(C2376+1,'IBGE 2014'!$A$9:$I$120,6,0)*13,0)</f>
        <v>0</v>
      </c>
      <c r="X2376" s="82">
        <f t="shared" si="514"/>
        <v>308282.31238899386</v>
      </c>
      <c r="Y2376" s="120"/>
      <c r="AB2376" s="84">
        <f t="shared" si="515"/>
        <v>0</v>
      </c>
    </row>
    <row r="2377" spans="1:28" s="84" customFormat="1">
      <c r="A2377" s="82">
        <v>2361</v>
      </c>
      <c r="B2377" s="81">
        <v>1</v>
      </c>
      <c r="C2377" s="81">
        <v>66</v>
      </c>
      <c r="D2377" s="82"/>
      <c r="E2377" s="82"/>
      <c r="F2377" s="82"/>
      <c r="G2377" s="82"/>
      <c r="H2377" s="82"/>
      <c r="I2377" s="83">
        <v>1156.42</v>
      </c>
      <c r="J2377" s="83">
        <f t="shared" si="510"/>
        <v>1156.42</v>
      </c>
      <c r="K2377" s="82"/>
      <c r="L2377" s="82"/>
      <c r="M2377" s="82"/>
      <c r="N2377" s="82"/>
      <c r="O2377" s="82">
        <f>VLOOKUP(C2377,'IBGE 2014'!$A$9:$I$120,6,0)</f>
        <v>10.123135778995065</v>
      </c>
      <c r="P2377" s="82">
        <f t="shared" si="511"/>
        <v>152185.75680809116</v>
      </c>
      <c r="Q2377" s="82">
        <f t="shared" si="512"/>
        <v>0</v>
      </c>
      <c r="R2377" s="82">
        <f t="shared" si="513"/>
        <v>152185.75680809116</v>
      </c>
      <c r="S2377" s="82"/>
      <c r="T2377" s="82"/>
      <c r="U2377" s="82"/>
      <c r="V2377" s="82">
        <f>J2377*13*VLOOKUP(C2377+1,'IBGE 2014'!$A$9:$I$120,6,0)</f>
        <v>148537.17552886091</v>
      </c>
      <c r="W2377" s="82">
        <f>IF(J2377&gt;5839.45,0.11*(J2377-5839.45)*VLOOKUP(C2377+1,'IBGE 2014'!$A$9:$I$120,6,0)*13,0)</f>
        <v>0</v>
      </c>
      <c r="X2377" s="82">
        <f t="shared" si="514"/>
        <v>148537.17552886091</v>
      </c>
      <c r="Y2377" s="120"/>
      <c r="AB2377" s="84">
        <f t="shared" si="515"/>
        <v>0</v>
      </c>
    </row>
    <row r="2378" spans="1:28" s="84" customFormat="1">
      <c r="A2378" s="82">
        <v>2362</v>
      </c>
      <c r="B2378" s="81">
        <v>1</v>
      </c>
      <c r="C2378" s="81">
        <v>49</v>
      </c>
      <c r="D2378" s="82"/>
      <c r="E2378" s="82"/>
      <c r="F2378" s="82"/>
      <c r="G2378" s="82"/>
      <c r="H2378" s="82"/>
      <c r="I2378" s="83">
        <v>1061.19</v>
      </c>
      <c r="J2378" s="83">
        <f t="shared" si="510"/>
        <v>1061.19</v>
      </c>
      <c r="K2378" s="82"/>
      <c r="L2378" s="82"/>
      <c r="M2378" s="82"/>
      <c r="N2378" s="82"/>
      <c r="O2378" s="82">
        <f>VLOOKUP(C2378,'IBGE 2014'!$A$9:$I$120,6,0)</f>
        <v>13.464396904937397</v>
      </c>
      <c r="P2378" s="82">
        <f t="shared" si="511"/>
        <v>185747.68357015672</v>
      </c>
      <c r="Q2378" s="82">
        <f t="shared" si="512"/>
        <v>0</v>
      </c>
      <c r="R2378" s="82">
        <f t="shared" si="513"/>
        <v>185747.68357015672</v>
      </c>
      <c r="S2378" s="82"/>
      <c r="T2378" s="82"/>
      <c r="U2378" s="82"/>
      <c r="V2378" s="82">
        <f>J2378*13*VLOOKUP(C2378+1,'IBGE 2014'!$A$9:$I$120,6,0)</f>
        <v>183612.88216115852</v>
      </c>
      <c r="W2378" s="82">
        <f>IF(J2378&gt;5839.45,0.11*(J2378-5839.45)*VLOOKUP(C2378+1,'IBGE 2014'!$A$9:$I$120,6,0)*13,0)</f>
        <v>0</v>
      </c>
      <c r="X2378" s="82">
        <f t="shared" si="514"/>
        <v>183612.88216115852</v>
      </c>
      <c r="Y2378" s="120"/>
      <c r="AB2378" s="84">
        <f t="shared" si="515"/>
        <v>0</v>
      </c>
    </row>
    <row r="2379" spans="1:28" s="84" customFormat="1">
      <c r="A2379" s="82">
        <v>2363</v>
      </c>
      <c r="B2379" s="81">
        <v>1</v>
      </c>
      <c r="C2379" s="81">
        <v>67</v>
      </c>
      <c r="D2379" s="82"/>
      <c r="E2379" s="82"/>
      <c r="F2379" s="82"/>
      <c r="G2379" s="82"/>
      <c r="H2379" s="82"/>
      <c r="I2379" s="83">
        <v>954</v>
      </c>
      <c r="J2379" s="83">
        <f t="shared" si="510"/>
        <v>954</v>
      </c>
      <c r="K2379" s="82"/>
      <c r="L2379" s="82"/>
      <c r="M2379" s="82"/>
      <c r="N2379" s="82"/>
      <c r="O2379" s="82">
        <f>VLOOKUP(C2379,'IBGE 2014'!$A$9:$I$120,6,0)</f>
        <v>9.8804384039908921</v>
      </c>
      <c r="P2379" s="82">
        <f t="shared" si="511"/>
        <v>122537.19708629504</v>
      </c>
      <c r="Q2379" s="82">
        <f t="shared" si="512"/>
        <v>0</v>
      </c>
      <c r="R2379" s="82">
        <f t="shared" si="513"/>
        <v>122537.19708629504</v>
      </c>
      <c r="S2379" s="82"/>
      <c r="T2379" s="82"/>
      <c r="U2379" s="82"/>
      <c r="V2379" s="82">
        <f>J2379*13*VLOOKUP(C2379+1,'IBGE 2014'!$A$9:$I$120,6,0)</f>
        <v>119482.80262973362</v>
      </c>
      <c r="W2379" s="82">
        <f>IF(J2379&gt;5839.45,0.11*(J2379-5839.45)*VLOOKUP(C2379+1,'IBGE 2014'!$A$9:$I$120,6,0)*13,0)</f>
        <v>0</v>
      </c>
      <c r="X2379" s="82">
        <f t="shared" si="514"/>
        <v>119482.80262973362</v>
      </c>
      <c r="Y2379" s="120"/>
      <c r="AB2379" s="84">
        <f t="shared" si="515"/>
        <v>0</v>
      </c>
    </row>
    <row r="2380" spans="1:28" s="84" customFormat="1">
      <c r="A2380" s="82">
        <v>2364</v>
      </c>
      <c r="B2380" s="81">
        <v>1</v>
      </c>
      <c r="C2380" s="81">
        <v>65</v>
      </c>
      <c r="D2380" s="82"/>
      <c r="E2380" s="82"/>
      <c r="F2380" s="82"/>
      <c r="G2380" s="82"/>
      <c r="H2380" s="82"/>
      <c r="I2380" s="83">
        <v>954</v>
      </c>
      <c r="J2380" s="83">
        <f t="shared" si="510"/>
        <v>954</v>
      </c>
      <c r="K2380" s="82"/>
      <c r="L2380" s="82"/>
      <c r="M2380" s="82"/>
      <c r="N2380" s="82"/>
      <c r="O2380" s="82">
        <f>VLOOKUP(C2380,'IBGE 2014'!$A$9:$I$120,6,0)</f>
        <v>10.361611814973374</v>
      </c>
      <c r="P2380" s="82">
        <f t="shared" si="511"/>
        <v>128504.70972929978</v>
      </c>
      <c r="Q2380" s="82">
        <f t="shared" si="512"/>
        <v>0</v>
      </c>
      <c r="R2380" s="82">
        <f t="shared" si="513"/>
        <v>128504.70972929978</v>
      </c>
      <c r="S2380" s="82"/>
      <c r="T2380" s="82"/>
      <c r="U2380" s="82"/>
      <c r="V2380" s="82">
        <f>J2380*13*VLOOKUP(C2380+1,'IBGE 2014'!$A$9:$I$120,6,0)</f>
        <v>125547.1299310968</v>
      </c>
      <c r="W2380" s="82">
        <f>IF(J2380&gt;5839.45,0.11*(J2380-5839.45)*VLOOKUP(C2380+1,'IBGE 2014'!$A$9:$I$120,6,0)*13,0)</f>
        <v>0</v>
      </c>
      <c r="X2380" s="82">
        <f t="shared" si="514"/>
        <v>125547.1299310968</v>
      </c>
      <c r="Y2380" s="120"/>
      <c r="AB2380" s="84">
        <f t="shared" si="515"/>
        <v>0</v>
      </c>
    </row>
    <row r="2381" spans="1:28" s="84" customFormat="1">
      <c r="A2381" s="82">
        <v>2365</v>
      </c>
      <c r="B2381" s="81">
        <v>1</v>
      </c>
      <c r="C2381" s="81">
        <v>51</v>
      </c>
      <c r="D2381" s="82"/>
      <c r="E2381" s="82"/>
      <c r="F2381" s="82"/>
      <c r="G2381" s="82"/>
      <c r="H2381" s="82"/>
      <c r="I2381" s="83">
        <v>3862.51</v>
      </c>
      <c r="J2381" s="83">
        <f t="shared" si="510"/>
        <v>3862.51</v>
      </c>
      <c r="K2381" s="82"/>
      <c r="L2381" s="82"/>
      <c r="M2381" s="82"/>
      <c r="N2381" s="82"/>
      <c r="O2381" s="82">
        <f>VLOOKUP(C2381,'IBGE 2014'!$A$9:$I$120,6,0)</f>
        <v>13.150078479264636</v>
      </c>
      <c r="P2381" s="82">
        <f t="shared" si="511"/>
        <v>660300.02515027788</v>
      </c>
      <c r="Q2381" s="82">
        <f t="shared" si="512"/>
        <v>0</v>
      </c>
      <c r="R2381" s="82">
        <f t="shared" si="513"/>
        <v>660300.02515027788</v>
      </c>
      <c r="S2381" s="82"/>
      <c r="T2381" s="82"/>
      <c r="U2381" s="82"/>
      <c r="V2381" s="82">
        <f>J2381*13*VLOOKUP(C2381+1,'IBGE 2014'!$A$9:$I$120,6,0)</f>
        <v>652042.58291451226</v>
      </c>
      <c r="W2381" s="82">
        <f>IF(J2381&gt;5839.45,0.11*(J2381-5839.45)*VLOOKUP(C2381+1,'IBGE 2014'!$A$9:$I$120,6,0)*13,0)</f>
        <v>0</v>
      </c>
      <c r="X2381" s="82">
        <f t="shared" si="514"/>
        <v>652042.58291451226</v>
      </c>
      <c r="Y2381" s="120"/>
      <c r="AB2381" s="84">
        <f t="shared" si="515"/>
        <v>0</v>
      </c>
    </row>
    <row r="2382" spans="1:28" s="84" customFormat="1">
      <c r="A2382" s="82">
        <v>2366</v>
      </c>
      <c r="B2382" s="81">
        <v>2</v>
      </c>
      <c r="C2382" s="81">
        <v>64</v>
      </c>
      <c r="D2382" s="82"/>
      <c r="E2382" s="82"/>
      <c r="F2382" s="82"/>
      <c r="G2382" s="82"/>
      <c r="H2382" s="82"/>
      <c r="I2382" s="83">
        <v>1156.42</v>
      </c>
      <c r="J2382" s="83">
        <f t="shared" si="510"/>
        <v>1156.42</v>
      </c>
      <c r="K2382" s="82"/>
      <c r="L2382" s="82"/>
      <c r="M2382" s="82"/>
      <c r="N2382" s="82"/>
      <c r="O2382" s="82">
        <f>VLOOKUP(C2382,'IBGE 2014'!$A$9:$I$120,6,0)</f>
        <v>10.595687644814832</v>
      </c>
      <c r="P2382" s="82">
        <f t="shared" si="511"/>
        <v>159289.84638081799</v>
      </c>
      <c r="Q2382" s="82">
        <f t="shared" si="512"/>
        <v>0</v>
      </c>
      <c r="R2382" s="82">
        <f t="shared" si="513"/>
        <v>159289.84638081799</v>
      </c>
      <c r="S2382" s="82"/>
      <c r="T2382" s="82"/>
      <c r="U2382" s="82"/>
      <c r="V2382" s="82">
        <f>J2382*13*VLOOKUP(C2382+1,'IBGE 2014'!$A$9:$I$120,6,0)</f>
        <v>155770.87675592964</v>
      </c>
      <c r="W2382" s="82">
        <f>IF(J2382&gt;5839.45,0.11*(J2382-5839.45)*VLOOKUP(C2382+1,'IBGE 2014'!$A$9:$I$120,6,0)*13,0)</f>
        <v>0</v>
      </c>
      <c r="X2382" s="82">
        <f t="shared" si="514"/>
        <v>155770.87675592964</v>
      </c>
      <c r="Y2382" s="120"/>
      <c r="AB2382" s="84">
        <f t="shared" si="515"/>
        <v>0</v>
      </c>
    </row>
    <row r="2383" spans="1:28" s="84" customFormat="1">
      <c r="A2383" s="82">
        <v>2367</v>
      </c>
      <c r="B2383" s="81">
        <v>1</v>
      </c>
      <c r="C2383" s="81">
        <v>71</v>
      </c>
      <c r="D2383" s="82"/>
      <c r="E2383" s="82"/>
      <c r="F2383" s="82"/>
      <c r="G2383" s="82"/>
      <c r="H2383" s="82"/>
      <c r="I2383" s="83">
        <v>954</v>
      </c>
      <c r="J2383" s="83">
        <f t="shared" si="510"/>
        <v>954</v>
      </c>
      <c r="K2383" s="82"/>
      <c r="L2383" s="82"/>
      <c r="M2383" s="82"/>
      <c r="N2383" s="82"/>
      <c r="O2383" s="82">
        <f>VLOOKUP(C2383,'IBGE 2014'!$A$9:$I$120,6,0)</f>
        <v>8.8811186224539416</v>
      </c>
      <c r="P2383" s="82">
        <f t="shared" si="511"/>
        <v>110143.63315567379</v>
      </c>
      <c r="Q2383" s="82">
        <f t="shared" si="512"/>
        <v>0</v>
      </c>
      <c r="R2383" s="82">
        <f t="shared" si="513"/>
        <v>110143.63315567379</v>
      </c>
      <c r="S2383" s="82"/>
      <c r="T2383" s="82"/>
      <c r="U2383" s="82"/>
      <c r="V2383" s="82">
        <f>J2383*13*VLOOKUP(C2383+1,'IBGE 2014'!$A$9:$I$120,6,0)</f>
        <v>106987.68818442788</v>
      </c>
      <c r="W2383" s="82">
        <f>IF(J2383&gt;5839.45,0.11*(J2383-5839.45)*VLOOKUP(C2383+1,'IBGE 2014'!$A$9:$I$120,6,0)*13,0)</f>
        <v>0</v>
      </c>
      <c r="X2383" s="82">
        <f t="shared" si="514"/>
        <v>106987.68818442788</v>
      </c>
      <c r="Y2383" s="120"/>
      <c r="AB2383" s="84">
        <f t="shared" si="515"/>
        <v>0</v>
      </c>
    </row>
    <row r="2384" spans="1:28" s="84" customFormat="1">
      <c r="A2384" s="82">
        <v>2368</v>
      </c>
      <c r="B2384" s="81">
        <v>1</v>
      </c>
      <c r="C2384" s="81">
        <v>51</v>
      </c>
      <c r="D2384" s="82"/>
      <c r="E2384" s="82"/>
      <c r="F2384" s="82"/>
      <c r="G2384" s="82"/>
      <c r="H2384" s="82"/>
      <c r="I2384" s="83">
        <v>954</v>
      </c>
      <c r="J2384" s="83">
        <f t="shared" si="510"/>
        <v>954</v>
      </c>
      <c r="K2384" s="82"/>
      <c r="L2384" s="82"/>
      <c r="M2384" s="82"/>
      <c r="N2384" s="82"/>
      <c r="O2384" s="82">
        <f>VLOOKUP(C2384,'IBGE 2014'!$A$9:$I$120,6,0)</f>
        <v>13.150078479264636</v>
      </c>
      <c r="P2384" s="82">
        <f t="shared" si="511"/>
        <v>163087.27329984002</v>
      </c>
      <c r="Q2384" s="82">
        <f t="shared" si="512"/>
        <v>0</v>
      </c>
      <c r="R2384" s="82">
        <f t="shared" si="513"/>
        <v>163087.27329984002</v>
      </c>
      <c r="S2384" s="82"/>
      <c r="T2384" s="82"/>
      <c r="U2384" s="82"/>
      <c r="V2384" s="82">
        <f>J2384*13*VLOOKUP(C2384+1,'IBGE 2014'!$A$9:$I$120,6,0)</f>
        <v>161047.77051721408</v>
      </c>
      <c r="W2384" s="82">
        <f>IF(J2384&gt;5839.45,0.11*(J2384-5839.45)*VLOOKUP(C2384+1,'IBGE 2014'!$A$9:$I$120,6,0)*13,0)</f>
        <v>0</v>
      </c>
      <c r="X2384" s="82">
        <f t="shared" si="514"/>
        <v>161047.77051721408</v>
      </c>
      <c r="Y2384" s="120"/>
      <c r="AB2384" s="84">
        <f t="shared" si="515"/>
        <v>0</v>
      </c>
    </row>
    <row r="2385" spans="1:28" s="84" customFormat="1">
      <c r="A2385" s="82">
        <v>2369</v>
      </c>
      <c r="B2385" s="81">
        <v>1</v>
      </c>
      <c r="C2385" s="81">
        <v>62</v>
      </c>
      <c r="D2385" s="82"/>
      <c r="E2385" s="82"/>
      <c r="F2385" s="82"/>
      <c r="G2385" s="82"/>
      <c r="H2385" s="82"/>
      <c r="I2385" s="83">
        <v>954</v>
      </c>
      <c r="J2385" s="83">
        <f t="shared" si="510"/>
        <v>954</v>
      </c>
      <c r="K2385" s="82"/>
      <c r="L2385" s="82"/>
      <c r="M2385" s="82"/>
      <c r="N2385" s="82"/>
      <c r="O2385" s="82">
        <f>VLOOKUP(C2385,'IBGE 2014'!$A$9:$I$120,6,0)</f>
        <v>11.049834511016218</v>
      </c>
      <c r="P2385" s="82">
        <f t="shared" si="511"/>
        <v>137040.04760562314</v>
      </c>
      <c r="Q2385" s="82">
        <f t="shared" si="512"/>
        <v>0</v>
      </c>
      <c r="R2385" s="82">
        <f t="shared" si="513"/>
        <v>137040.04760562314</v>
      </c>
      <c r="S2385" s="82"/>
      <c r="T2385" s="82"/>
      <c r="U2385" s="82"/>
      <c r="V2385" s="82">
        <f>J2385*13*VLOOKUP(C2385+1,'IBGE 2014'!$A$9:$I$120,6,0)</f>
        <v>134254.73935456114</v>
      </c>
      <c r="W2385" s="82">
        <f>IF(J2385&gt;5839.45,0.11*(J2385-5839.45)*VLOOKUP(C2385+1,'IBGE 2014'!$A$9:$I$120,6,0)*13,0)</f>
        <v>0</v>
      </c>
      <c r="X2385" s="82">
        <f t="shared" si="514"/>
        <v>134254.73935456114</v>
      </c>
      <c r="Y2385" s="120"/>
      <c r="AB2385" s="84">
        <f t="shared" si="515"/>
        <v>0</v>
      </c>
    </row>
    <row r="2386" spans="1:28" s="84" customFormat="1">
      <c r="A2386" s="82">
        <v>2370</v>
      </c>
      <c r="B2386" s="81">
        <v>1</v>
      </c>
      <c r="C2386" s="81">
        <v>69</v>
      </c>
      <c r="D2386" s="82"/>
      <c r="E2386" s="82"/>
      <c r="F2386" s="82"/>
      <c r="G2386" s="82"/>
      <c r="H2386" s="82"/>
      <c r="I2386" s="83">
        <v>1630.02</v>
      </c>
      <c r="J2386" s="83">
        <f t="shared" si="510"/>
        <v>1630.02</v>
      </c>
      <c r="K2386" s="82"/>
      <c r="L2386" s="82"/>
      <c r="M2386" s="82"/>
      <c r="N2386" s="82"/>
      <c r="O2386" s="82">
        <f>VLOOKUP(C2386,'IBGE 2014'!$A$9:$I$120,6,0)</f>
        <v>9.3851093167233657</v>
      </c>
      <c r="P2386" s="82">
        <f t="shared" si="511"/>
        <v>198872.90654979044</v>
      </c>
      <c r="Q2386" s="82">
        <f t="shared" si="512"/>
        <v>0</v>
      </c>
      <c r="R2386" s="82">
        <f t="shared" si="513"/>
        <v>198872.90654979044</v>
      </c>
      <c r="S2386" s="82"/>
      <c r="T2386" s="82"/>
      <c r="U2386" s="82"/>
      <c r="V2386" s="82">
        <f>J2386*13*VLOOKUP(C2386+1,'IBGE 2014'!$A$9:$I$120,6,0)</f>
        <v>193552.19124978231</v>
      </c>
      <c r="W2386" s="82">
        <f>IF(J2386&gt;5839.45,0.11*(J2386-5839.45)*VLOOKUP(C2386+1,'IBGE 2014'!$A$9:$I$120,6,0)*13,0)</f>
        <v>0</v>
      </c>
      <c r="X2386" s="82">
        <f t="shared" si="514"/>
        <v>193552.19124978231</v>
      </c>
      <c r="Y2386" s="120"/>
      <c r="AB2386" s="84">
        <f t="shared" si="515"/>
        <v>0</v>
      </c>
    </row>
    <row r="2387" spans="1:28" s="84" customFormat="1">
      <c r="A2387" s="82">
        <v>2371</v>
      </c>
      <c r="B2387" s="81">
        <v>1</v>
      </c>
      <c r="C2387" s="81">
        <v>67</v>
      </c>
      <c r="D2387" s="82"/>
      <c r="E2387" s="82"/>
      <c r="F2387" s="82"/>
      <c r="G2387" s="82"/>
      <c r="H2387" s="82"/>
      <c r="I2387" s="83">
        <v>954</v>
      </c>
      <c r="J2387" s="83">
        <f t="shared" si="510"/>
        <v>954</v>
      </c>
      <c r="K2387" s="82"/>
      <c r="L2387" s="82"/>
      <c r="M2387" s="82"/>
      <c r="N2387" s="82"/>
      <c r="O2387" s="82">
        <f>VLOOKUP(C2387,'IBGE 2014'!$A$9:$I$120,6,0)</f>
        <v>9.8804384039908921</v>
      </c>
      <c r="P2387" s="82">
        <f t="shared" si="511"/>
        <v>122537.19708629504</v>
      </c>
      <c r="Q2387" s="82">
        <f t="shared" si="512"/>
        <v>0</v>
      </c>
      <c r="R2387" s="82">
        <f t="shared" si="513"/>
        <v>122537.19708629504</v>
      </c>
      <c r="S2387" s="82"/>
      <c r="T2387" s="82"/>
      <c r="U2387" s="82"/>
      <c r="V2387" s="82">
        <f>J2387*13*VLOOKUP(C2387+1,'IBGE 2014'!$A$9:$I$120,6,0)</f>
        <v>119482.80262973362</v>
      </c>
      <c r="W2387" s="82">
        <f>IF(J2387&gt;5839.45,0.11*(J2387-5839.45)*VLOOKUP(C2387+1,'IBGE 2014'!$A$9:$I$120,6,0)*13,0)</f>
        <v>0</v>
      </c>
      <c r="X2387" s="82">
        <f t="shared" si="514"/>
        <v>119482.80262973362</v>
      </c>
      <c r="Y2387" s="120"/>
      <c r="AB2387" s="84">
        <f t="shared" si="515"/>
        <v>0</v>
      </c>
    </row>
    <row r="2388" spans="1:28" s="84" customFormat="1">
      <c r="A2388" s="82">
        <v>2372</v>
      </c>
      <c r="B2388" s="81">
        <v>1</v>
      </c>
      <c r="C2388" s="81">
        <v>62</v>
      </c>
      <c r="D2388" s="82"/>
      <c r="E2388" s="82"/>
      <c r="F2388" s="82"/>
      <c r="G2388" s="82"/>
      <c r="H2388" s="82"/>
      <c r="I2388" s="83">
        <v>954</v>
      </c>
      <c r="J2388" s="83">
        <f t="shared" si="510"/>
        <v>954</v>
      </c>
      <c r="K2388" s="82"/>
      <c r="L2388" s="82"/>
      <c r="M2388" s="82"/>
      <c r="N2388" s="82"/>
      <c r="O2388" s="82">
        <f>VLOOKUP(C2388,'IBGE 2014'!$A$9:$I$120,6,0)</f>
        <v>11.049834511016218</v>
      </c>
      <c r="P2388" s="82">
        <f t="shared" si="511"/>
        <v>137040.04760562314</v>
      </c>
      <c r="Q2388" s="82">
        <f t="shared" si="512"/>
        <v>0</v>
      </c>
      <c r="R2388" s="82">
        <f t="shared" si="513"/>
        <v>137040.04760562314</v>
      </c>
      <c r="S2388" s="82"/>
      <c r="T2388" s="82"/>
      <c r="U2388" s="82"/>
      <c r="V2388" s="82">
        <f>J2388*13*VLOOKUP(C2388+1,'IBGE 2014'!$A$9:$I$120,6,0)</f>
        <v>134254.73935456114</v>
      </c>
      <c r="W2388" s="82">
        <f>IF(J2388&gt;5839.45,0.11*(J2388-5839.45)*VLOOKUP(C2388+1,'IBGE 2014'!$A$9:$I$120,6,0)*13,0)</f>
        <v>0</v>
      </c>
      <c r="X2388" s="82">
        <f t="shared" si="514"/>
        <v>134254.73935456114</v>
      </c>
      <c r="Y2388" s="120"/>
      <c r="AB2388" s="84">
        <f t="shared" si="515"/>
        <v>0</v>
      </c>
    </row>
    <row r="2389" spans="1:28" s="84" customFormat="1">
      <c r="A2389" s="82">
        <v>2373</v>
      </c>
      <c r="B2389" s="81">
        <v>2</v>
      </c>
      <c r="C2389" s="81">
        <v>88</v>
      </c>
      <c r="D2389" s="82"/>
      <c r="E2389" s="82"/>
      <c r="F2389" s="82"/>
      <c r="G2389" s="82"/>
      <c r="H2389" s="82"/>
      <c r="I2389" s="83">
        <v>954</v>
      </c>
      <c r="J2389" s="83">
        <f t="shared" si="510"/>
        <v>954</v>
      </c>
      <c r="K2389" s="82"/>
      <c r="L2389" s="82"/>
      <c r="M2389" s="82"/>
      <c r="N2389" s="82"/>
      <c r="O2389" s="82">
        <f>VLOOKUP(C2389,'IBGE 2014'!$A$9:$I$120,6,0)</f>
        <v>4.7400894917907754</v>
      </c>
      <c r="P2389" s="82">
        <f t="shared" si="511"/>
        <v>58786.589877189195</v>
      </c>
      <c r="Q2389" s="82">
        <f t="shared" si="512"/>
        <v>0</v>
      </c>
      <c r="R2389" s="82">
        <f t="shared" si="513"/>
        <v>58786.589877189195</v>
      </c>
      <c r="S2389" s="82"/>
      <c r="T2389" s="82"/>
      <c r="U2389" s="82"/>
      <c r="V2389" s="82">
        <f>J2389*13*VLOOKUP(C2389+1,'IBGE 2014'!$A$9:$I$120,6,0)</f>
        <v>55867.036565029084</v>
      </c>
      <c r="W2389" s="82">
        <f>IF(J2389&gt;5839.45,0.11*(J2389-5839.45)*VLOOKUP(C2389+1,'IBGE 2014'!$A$9:$I$120,6,0)*13,0)</f>
        <v>0</v>
      </c>
      <c r="X2389" s="82">
        <f t="shared" si="514"/>
        <v>55867.036565029084</v>
      </c>
      <c r="Y2389" s="120"/>
      <c r="AB2389" s="84">
        <f t="shared" si="515"/>
        <v>0</v>
      </c>
    </row>
    <row r="2390" spans="1:28" s="84" customFormat="1">
      <c r="A2390" s="82">
        <v>2374</v>
      </c>
      <c r="B2390" s="81">
        <v>2</v>
      </c>
      <c r="C2390" s="81">
        <v>76</v>
      </c>
      <c r="D2390" s="82"/>
      <c r="E2390" s="82"/>
      <c r="F2390" s="82"/>
      <c r="G2390" s="82"/>
      <c r="H2390" s="82"/>
      <c r="I2390" s="83">
        <v>954</v>
      </c>
      <c r="J2390" s="83">
        <f t="shared" si="510"/>
        <v>954</v>
      </c>
      <c r="K2390" s="82"/>
      <c r="L2390" s="82"/>
      <c r="M2390" s="82"/>
      <c r="N2390" s="82"/>
      <c r="O2390" s="82">
        <f>VLOOKUP(C2390,'IBGE 2014'!$A$9:$I$120,6,0)</f>
        <v>7.6088824512136037</v>
      </c>
      <c r="P2390" s="82">
        <f t="shared" si="511"/>
        <v>94365.360159951117</v>
      </c>
      <c r="Q2390" s="82">
        <f t="shared" si="512"/>
        <v>0</v>
      </c>
      <c r="R2390" s="82">
        <f t="shared" si="513"/>
        <v>94365.360159951117</v>
      </c>
      <c r="S2390" s="82"/>
      <c r="T2390" s="82"/>
      <c r="U2390" s="82"/>
      <c r="V2390" s="82">
        <f>J2390*13*VLOOKUP(C2390+1,'IBGE 2014'!$A$9:$I$120,6,0)</f>
        <v>91249.416194951089</v>
      </c>
      <c r="W2390" s="82">
        <f>IF(J2390&gt;5839.45,0.11*(J2390-5839.45)*VLOOKUP(C2390+1,'IBGE 2014'!$A$9:$I$120,6,0)*13,0)</f>
        <v>0</v>
      </c>
      <c r="X2390" s="82">
        <f t="shared" si="514"/>
        <v>91249.416194951089</v>
      </c>
      <c r="Y2390" s="120"/>
      <c r="AB2390" s="84">
        <f t="shared" si="515"/>
        <v>0</v>
      </c>
    </row>
    <row r="2391" spans="1:28" s="84" customFormat="1">
      <c r="A2391" s="82">
        <v>2375</v>
      </c>
      <c r="B2391" s="81">
        <v>1</v>
      </c>
      <c r="C2391" s="81">
        <v>59</v>
      </c>
      <c r="D2391" s="82"/>
      <c r="E2391" s="82"/>
      <c r="F2391" s="82"/>
      <c r="G2391" s="82"/>
      <c r="H2391" s="82"/>
      <c r="I2391" s="83">
        <v>10317.4</v>
      </c>
      <c r="J2391" s="83">
        <f t="shared" si="510"/>
        <v>10317.4</v>
      </c>
      <c r="K2391" s="82"/>
      <c r="L2391" s="82"/>
      <c r="M2391" s="82"/>
      <c r="N2391" s="82"/>
      <c r="O2391" s="82">
        <f>VLOOKUP(C2391,'IBGE 2014'!$A$9:$I$120,6,0)</f>
        <v>11.689545286895596</v>
      </c>
      <c r="P2391" s="82">
        <f t="shared" si="511"/>
        <v>1567874.2890592159</v>
      </c>
      <c r="Q2391" s="82">
        <f t="shared" si="512"/>
        <v>74853.635023959418</v>
      </c>
      <c r="R2391" s="82">
        <f t="shared" si="513"/>
        <v>1493020.6540352565</v>
      </c>
      <c r="S2391" s="82"/>
      <c r="T2391" s="82"/>
      <c r="U2391" s="82"/>
      <c r="V2391" s="82">
        <f>J2391*13*VLOOKUP(C2391+1,'IBGE 2014'!$A$9:$I$120,6,0)</f>
        <v>1540067.7435012106</v>
      </c>
      <c r="W2391" s="82">
        <f>IF(J2391&gt;5839.45,0.11*(J2391-5839.45)*VLOOKUP(C2391+1,'IBGE 2014'!$A$9:$I$120,6,0)*13,0)</f>
        <v>73526.091720902274</v>
      </c>
      <c r="X2391" s="82">
        <f t="shared" si="514"/>
        <v>1466541.6517803082</v>
      </c>
      <c r="Y2391" s="120"/>
      <c r="AB2391" s="84">
        <f t="shared" si="515"/>
        <v>4477.95</v>
      </c>
    </row>
    <row r="2392" spans="1:28" s="84" customFormat="1">
      <c r="A2392" s="82">
        <v>2376</v>
      </c>
      <c r="B2392" s="81">
        <v>2</v>
      </c>
      <c r="C2392" s="81">
        <v>76</v>
      </c>
      <c r="D2392" s="82"/>
      <c r="E2392" s="82"/>
      <c r="F2392" s="82"/>
      <c r="G2392" s="82"/>
      <c r="H2392" s="82"/>
      <c r="I2392" s="83">
        <v>994.69</v>
      </c>
      <c r="J2392" s="83">
        <f t="shared" si="510"/>
        <v>994.69</v>
      </c>
      <c r="K2392" s="82"/>
      <c r="L2392" s="82"/>
      <c r="M2392" s="82"/>
      <c r="N2392" s="82"/>
      <c r="O2392" s="82">
        <f>VLOOKUP(C2392,'IBGE 2014'!$A$9:$I$120,6,0)</f>
        <v>7.6088824512136037</v>
      </c>
      <c r="P2392" s="82">
        <f t="shared" si="511"/>
        <v>98390.230710169577</v>
      </c>
      <c r="Q2392" s="82">
        <f t="shared" si="512"/>
        <v>0</v>
      </c>
      <c r="R2392" s="82">
        <f t="shared" si="513"/>
        <v>98390.230710169577</v>
      </c>
      <c r="S2392" s="82"/>
      <c r="T2392" s="82"/>
      <c r="U2392" s="82"/>
      <c r="V2392" s="82">
        <f>J2392*13*VLOOKUP(C2392+1,'IBGE 2014'!$A$9:$I$120,6,0)</f>
        <v>95141.38552930388</v>
      </c>
      <c r="W2392" s="82">
        <f>IF(J2392&gt;5839.45,0.11*(J2392-5839.45)*VLOOKUP(C2392+1,'IBGE 2014'!$A$9:$I$120,6,0)*13,0)</f>
        <v>0</v>
      </c>
      <c r="X2392" s="82">
        <f t="shared" si="514"/>
        <v>95141.38552930388</v>
      </c>
      <c r="Y2392" s="120"/>
      <c r="AB2392" s="84">
        <f t="shared" si="515"/>
        <v>0</v>
      </c>
    </row>
    <row r="2393" spans="1:28" s="84" customFormat="1">
      <c r="A2393" s="82">
        <v>2377</v>
      </c>
      <c r="B2393" s="81">
        <v>2</v>
      </c>
      <c r="C2393" s="81">
        <v>87</v>
      </c>
      <c r="D2393" s="82"/>
      <c r="E2393" s="82"/>
      <c r="F2393" s="82"/>
      <c r="G2393" s="82"/>
      <c r="H2393" s="82"/>
      <c r="I2393" s="83">
        <v>954</v>
      </c>
      <c r="J2393" s="83">
        <f t="shared" si="510"/>
        <v>954</v>
      </c>
      <c r="K2393" s="82"/>
      <c r="L2393" s="82"/>
      <c r="M2393" s="82"/>
      <c r="N2393" s="82"/>
      <c r="O2393" s="82">
        <f>VLOOKUP(C2393,'IBGE 2014'!$A$9:$I$120,6,0)</f>
        <v>4.974839678842403</v>
      </c>
      <c r="P2393" s="82">
        <f t="shared" si="511"/>
        <v>61697.961697003484</v>
      </c>
      <c r="Q2393" s="82">
        <f t="shared" si="512"/>
        <v>0</v>
      </c>
      <c r="R2393" s="82">
        <f t="shared" si="513"/>
        <v>61697.961697003484</v>
      </c>
      <c r="S2393" s="82"/>
      <c r="T2393" s="82"/>
      <c r="U2393" s="82"/>
      <c r="V2393" s="82">
        <f>J2393*13*VLOOKUP(C2393+1,'IBGE 2014'!$A$9:$I$120,6,0)</f>
        <v>58786.589877189195</v>
      </c>
      <c r="W2393" s="82">
        <f>IF(J2393&gt;5839.45,0.11*(J2393-5839.45)*VLOOKUP(C2393+1,'IBGE 2014'!$A$9:$I$120,6,0)*13,0)</f>
        <v>0</v>
      </c>
      <c r="X2393" s="82">
        <f t="shared" si="514"/>
        <v>58786.589877189195</v>
      </c>
      <c r="Y2393" s="120"/>
      <c r="AB2393" s="84">
        <f t="shared" si="515"/>
        <v>0</v>
      </c>
    </row>
    <row r="2394" spans="1:28" s="84" customFormat="1">
      <c r="A2394" s="82">
        <v>2378</v>
      </c>
      <c r="B2394" s="81">
        <v>1</v>
      </c>
      <c r="C2394" s="81">
        <v>60</v>
      </c>
      <c r="D2394" s="82"/>
      <c r="E2394" s="82"/>
      <c r="F2394" s="82"/>
      <c r="G2394" s="82"/>
      <c r="H2394" s="82"/>
      <c r="I2394" s="83">
        <v>2355.09</v>
      </c>
      <c r="J2394" s="83">
        <f t="shared" si="510"/>
        <v>2355.09</v>
      </c>
      <c r="K2394" s="82"/>
      <c r="L2394" s="82"/>
      <c r="M2394" s="82"/>
      <c r="N2394" s="82"/>
      <c r="O2394" s="82">
        <f>VLOOKUP(C2394,'IBGE 2014'!$A$9:$I$120,6,0)</f>
        <v>11.482229001501651</v>
      </c>
      <c r="P2394" s="82">
        <f t="shared" si="511"/>
        <v>351541.87508890481</v>
      </c>
      <c r="Q2394" s="82">
        <f t="shared" si="512"/>
        <v>0</v>
      </c>
      <c r="R2394" s="82">
        <f t="shared" si="513"/>
        <v>351541.87508890481</v>
      </c>
      <c r="S2394" s="82"/>
      <c r="T2394" s="82"/>
      <c r="U2394" s="82"/>
      <c r="V2394" s="82">
        <f>J2394*13*VLOOKUP(C2394+1,'IBGE 2014'!$A$9:$I$120,6,0)</f>
        <v>345011.84596157662</v>
      </c>
      <c r="W2394" s="82">
        <f>IF(J2394&gt;5839.45,0.11*(J2394-5839.45)*VLOOKUP(C2394+1,'IBGE 2014'!$A$9:$I$120,6,0)*13,0)</f>
        <v>0</v>
      </c>
      <c r="X2394" s="82">
        <f t="shared" si="514"/>
        <v>345011.84596157662</v>
      </c>
      <c r="Y2394" s="120"/>
      <c r="AB2394" s="84">
        <f t="shared" si="515"/>
        <v>0</v>
      </c>
    </row>
    <row r="2395" spans="1:28" s="84" customFormat="1">
      <c r="A2395" s="82">
        <v>2379</v>
      </c>
      <c r="B2395" s="81">
        <v>1</v>
      </c>
      <c r="C2395" s="81">
        <v>75</v>
      </c>
      <c r="D2395" s="82"/>
      <c r="E2395" s="82"/>
      <c r="F2395" s="82"/>
      <c r="G2395" s="82"/>
      <c r="H2395" s="82"/>
      <c r="I2395" s="83">
        <v>2825.46</v>
      </c>
      <c r="J2395" s="83">
        <f t="shared" si="510"/>
        <v>2825.46</v>
      </c>
      <c r="K2395" s="82"/>
      <c r="L2395" s="82"/>
      <c r="M2395" s="82"/>
      <c r="N2395" s="82"/>
      <c r="O2395" s="82">
        <f>VLOOKUP(C2395,'IBGE 2014'!$A$9:$I$120,6,0)</f>
        <v>7.8618365649123794</v>
      </c>
      <c r="P2395" s="82">
        <f t="shared" si="511"/>
        <v>288772.96162906534</v>
      </c>
      <c r="Q2395" s="82">
        <f t="shared" si="512"/>
        <v>0</v>
      </c>
      <c r="R2395" s="82">
        <f t="shared" si="513"/>
        <v>288772.96162906534</v>
      </c>
      <c r="S2395" s="82"/>
      <c r="T2395" s="82"/>
      <c r="U2395" s="82"/>
      <c r="V2395" s="82">
        <f>J2395*13*VLOOKUP(C2395+1,'IBGE 2014'!$A$9:$I$120,6,0)</f>
        <v>279481.70913787786</v>
      </c>
      <c r="W2395" s="82">
        <f>IF(J2395&gt;5839.45,0.11*(J2395-5839.45)*VLOOKUP(C2395+1,'IBGE 2014'!$A$9:$I$120,6,0)*13,0)</f>
        <v>0</v>
      </c>
      <c r="X2395" s="82">
        <f t="shared" si="514"/>
        <v>279481.70913787786</v>
      </c>
      <c r="Y2395" s="120"/>
      <c r="AB2395" s="84">
        <f t="shared" si="515"/>
        <v>0</v>
      </c>
    </row>
    <row r="2396" spans="1:28" s="84" customFormat="1">
      <c r="A2396" s="82">
        <v>2380</v>
      </c>
      <c r="B2396" s="81">
        <v>2</v>
      </c>
      <c r="C2396" s="81">
        <v>61</v>
      </c>
      <c r="D2396" s="82"/>
      <c r="E2396" s="82"/>
      <c r="F2396" s="82"/>
      <c r="G2396" s="82"/>
      <c r="H2396" s="82"/>
      <c r="I2396" s="83">
        <v>1881.51</v>
      </c>
      <c r="J2396" s="83">
        <f t="shared" si="510"/>
        <v>1881.51</v>
      </c>
      <c r="K2396" s="82"/>
      <c r="L2396" s="82"/>
      <c r="M2396" s="82"/>
      <c r="N2396" s="82"/>
      <c r="O2396" s="82">
        <f>VLOOKUP(C2396,'IBGE 2014'!$A$9:$I$120,6,0)</f>
        <v>11.26894206432668</v>
      </c>
      <c r="P2396" s="82">
        <f t="shared" si="511"/>
        <v>275634.15338486678</v>
      </c>
      <c r="Q2396" s="82">
        <f t="shared" si="512"/>
        <v>0</v>
      </c>
      <c r="R2396" s="82">
        <f t="shared" si="513"/>
        <v>275634.15338486678</v>
      </c>
      <c r="S2396" s="82"/>
      <c r="T2396" s="82"/>
      <c r="U2396" s="82"/>
      <c r="V2396" s="82">
        <f>J2396*13*VLOOKUP(C2396+1,'IBGE 2014'!$A$9:$I$120,6,0)</f>
        <v>270274.86370068765</v>
      </c>
      <c r="W2396" s="82">
        <f>IF(J2396&gt;5839.45,0.11*(J2396-5839.45)*VLOOKUP(C2396+1,'IBGE 2014'!$A$9:$I$120,6,0)*13,0)</f>
        <v>0</v>
      </c>
      <c r="X2396" s="82">
        <f t="shared" si="514"/>
        <v>270274.86370068765</v>
      </c>
      <c r="Y2396" s="120"/>
      <c r="AB2396" s="84">
        <f t="shared" si="515"/>
        <v>0</v>
      </c>
    </row>
    <row r="2397" spans="1:28" s="84" customFormat="1">
      <c r="A2397" s="82">
        <v>2381</v>
      </c>
      <c r="B2397" s="81">
        <v>1</v>
      </c>
      <c r="C2397" s="81">
        <v>65</v>
      </c>
      <c r="D2397" s="82"/>
      <c r="E2397" s="82"/>
      <c r="F2397" s="82"/>
      <c r="G2397" s="82"/>
      <c r="H2397" s="82"/>
      <c r="I2397" s="83">
        <v>4980.51</v>
      </c>
      <c r="J2397" s="83">
        <f t="shared" si="510"/>
        <v>4980.51</v>
      </c>
      <c r="K2397" s="82"/>
      <c r="L2397" s="82"/>
      <c r="M2397" s="82"/>
      <c r="N2397" s="82"/>
      <c r="O2397" s="82">
        <f>VLOOKUP(C2397,'IBGE 2014'!$A$9:$I$120,6,0)</f>
        <v>10.361611814973374</v>
      </c>
      <c r="P2397" s="82">
        <f t="shared" si="511"/>
        <v>670879.44638770958</v>
      </c>
      <c r="Q2397" s="82">
        <f t="shared" si="512"/>
        <v>0</v>
      </c>
      <c r="R2397" s="82">
        <f t="shared" si="513"/>
        <v>670879.44638770958</v>
      </c>
      <c r="S2397" s="82"/>
      <c r="T2397" s="82"/>
      <c r="U2397" s="82"/>
      <c r="V2397" s="82">
        <f>J2397*13*VLOOKUP(C2397+1,'IBGE 2014'!$A$9:$I$120,6,0)</f>
        <v>655438.9267223553</v>
      </c>
      <c r="W2397" s="82">
        <f>IF(J2397&gt;5839.45,0.11*(J2397-5839.45)*VLOOKUP(C2397+1,'IBGE 2014'!$A$9:$I$120,6,0)*13,0)</f>
        <v>0</v>
      </c>
      <c r="X2397" s="82">
        <f t="shared" si="514"/>
        <v>655438.9267223553</v>
      </c>
      <c r="Y2397" s="120"/>
      <c r="AB2397" s="84">
        <f t="shared" si="515"/>
        <v>0</v>
      </c>
    </row>
    <row r="2398" spans="1:28" s="84" customFormat="1">
      <c r="A2398" s="82">
        <v>2382</v>
      </c>
      <c r="B2398" s="81">
        <v>1</v>
      </c>
      <c r="C2398" s="81">
        <v>59</v>
      </c>
      <c r="D2398" s="82"/>
      <c r="E2398" s="82"/>
      <c r="F2398" s="82"/>
      <c r="G2398" s="82"/>
      <c r="H2398" s="82"/>
      <c r="I2398" s="83">
        <v>3873.72</v>
      </c>
      <c r="J2398" s="83">
        <f t="shared" si="510"/>
        <v>3873.72</v>
      </c>
      <c r="K2398" s="82"/>
      <c r="L2398" s="82"/>
      <c r="M2398" s="82"/>
      <c r="N2398" s="82"/>
      <c r="O2398" s="82">
        <f>VLOOKUP(C2398,'IBGE 2014'!$A$9:$I$120,6,0)</f>
        <v>11.689545286895596</v>
      </c>
      <c r="P2398" s="82">
        <f t="shared" si="511"/>
        <v>588666.32979379175</v>
      </c>
      <c r="Q2398" s="82">
        <f t="shared" si="512"/>
        <v>0</v>
      </c>
      <c r="R2398" s="82">
        <f t="shared" si="513"/>
        <v>588666.32979379175</v>
      </c>
      <c r="S2398" s="82"/>
      <c r="T2398" s="82"/>
      <c r="U2398" s="82"/>
      <c r="V2398" s="82">
        <f>J2398*13*VLOOKUP(C2398+1,'IBGE 2014'!$A$9:$I$120,6,0)</f>
        <v>578226.22166006069</v>
      </c>
      <c r="W2398" s="82">
        <f>IF(J2398&gt;5839.45,0.11*(J2398-5839.45)*VLOOKUP(C2398+1,'IBGE 2014'!$A$9:$I$120,6,0)*13,0)</f>
        <v>0</v>
      </c>
      <c r="X2398" s="82">
        <f t="shared" si="514"/>
        <v>578226.22166006069</v>
      </c>
      <c r="Y2398" s="120"/>
      <c r="AB2398" s="84">
        <f t="shared" si="515"/>
        <v>0</v>
      </c>
    </row>
    <row r="2399" spans="1:28" s="84" customFormat="1">
      <c r="A2399" s="82">
        <v>2383</v>
      </c>
      <c r="B2399" s="81">
        <v>1</v>
      </c>
      <c r="C2399" s="81">
        <v>68</v>
      </c>
      <c r="D2399" s="82"/>
      <c r="E2399" s="82"/>
      <c r="F2399" s="82"/>
      <c r="G2399" s="82"/>
      <c r="H2399" s="82"/>
      <c r="I2399" s="83">
        <v>954</v>
      </c>
      <c r="J2399" s="83">
        <f t="shared" si="510"/>
        <v>954</v>
      </c>
      <c r="K2399" s="82"/>
      <c r="L2399" s="82"/>
      <c r="M2399" s="82"/>
      <c r="N2399" s="82"/>
      <c r="O2399" s="82">
        <f>VLOOKUP(C2399,'IBGE 2014'!$A$9:$I$120,6,0)</f>
        <v>9.6341559933666847</v>
      </c>
      <c r="P2399" s="82">
        <f t="shared" si="511"/>
        <v>119482.80262973362</v>
      </c>
      <c r="Q2399" s="82">
        <f t="shared" si="512"/>
        <v>0</v>
      </c>
      <c r="R2399" s="82">
        <f t="shared" si="513"/>
        <v>119482.80262973362</v>
      </c>
      <c r="S2399" s="82"/>
      <c r="T2399" s="82"/>
      <c r="U2399" s="82"/>
      <c r="V2399" s="82">
        <f>J2399*13*VLOOKUP(C2399+1,'IBGE 2014'!$A$9:$I$120,6,0)</f>
        <v>116394.12574600318</v>
      </c>
      <c r="W2399" s="82">
        <f>IF(J2399&gt;5839.45,0.11*(J2399-5839.45)*VLOOKUP(C2399+1,'IBGE 2014'!$A$9:$I$120,6,0)*13,0)</f>
        <v>0</v>
      </c>
      <c r="X2399" s="82">
        <f t="shared" si="514"/>
        <v>116394.12574600318</v>
      </c>
      <c r="Y2399" s="120"/>
      <c r="AB2399" s="84">
        <f t="shared" si="515"/>
        <v>0</v>
      </c>
    </row>
    <row r="2400" spans="1:28" s="84" customFormat="1">
      <c r="A2400" s="82">
        <v>2384</v>
      </c>
      <c r="B2400" s="81">
        <v>1</v>
      </c>
      <c r="C2400" s="81">
        <v>81</v>
      </c>
      <c r="D2400" s="82"/>
      <c r="E2400" s="82"/>
      <c r="F2400" s="82"/>
      <c r="G2400" s="82"/>
      <c r="H2400" s="82"/>
      <c r="I2400" s="83">
        <v>2529.27</v>
      </c>
      <c r="J2400" s="83">
        <f t="shared" si="510"/>
        <v>2529.27</v>
      </c>
      <c r="K2400" s="82"/>
      <c r="L2400" s="82"/>
      <c r="M2400" s="82"/>
      <c r="N2400" s="82"/>
      <c r="O2400" s="82">
        <f>VLOOKUP(C2400,'IBGE 2014'!$A$9:$I$120,6,0)</f>
        <v>6.3853591356053254</v>
      </c>
      <c r="P2400" s="82">
        <f t="shared" si="511"/>
        <v>209953.86491186227</v>
      </c>
      <c r="Q2400" s="82">
        <f t="shared" si="512"/>
        <v>0</v>
      </c>
      <c r="R2400" s="82">
        <f t="shared" si="513"/>
        <v>209953.86491186227</v>
      </c>
      <c r="S2400" s="82"/>
      <c r="T2400" s="82"/>
      <c r="U2400" s="82"/>
      <c r="V2400" s="82">
        <f>J2400*13*VLOOKUP(C2400+1,'IBGE 2014'!$A$9:$I$120,6,0)</f>
        <v>202165.62157766233</v>
      </c>
      <c r="W2400" s="82">
        <f>IF(J2400&gt;5839.45,0.11*(J2400-5839.45)*VLOOKUP(C2400+1,'IBGE 2014'!$A$9:$I$120,6,0)*13,0)</f>
        <v>0</v>
      </c>
      <c r="X2400" s="82">
        <f t="shared" si="514"/>
        <v>202165.62157766233</v>
      </c>
      <c r="Y2400" s="120"/>
      <c r="AB2400" s="84">
        <f t="shared" si="515"/>
        <v>0</v>
      </c>
    </row>
    <row r="2401" spans="1:28" s="84" customFormat="1">
      <c r="A2401" s="82">
        <v>2385</v>
      </c>
      <c r="B2401" s="81">
        <v>2</v>
      </c>
      <c r="C2401" s="81">
        <v>70</v>
      </c>
      <c r="D2401" s="82"/>
      <c r="E2401" s="82"/>
      <c r="F2401" s="82"/>
      <c r="G2401" s="82"/>
      <c r="H2401" s="82"/>
      <c r="I2401" s="83">
        <v>1156.18</v>
      </c>
      <c r="J2401" s="83">
        <f t="shared" si="510"/>
        <v>1156.18</v>
      </c>
      <c r="K2401" s="82"/>
      <c r="L2401" s="82"/>
      <c r="M2401" s="82"/>
      <c r="N2401" s="82"/>
      <c r="O2401" s="82">
        <f>VLOOKUP(C2401,'IBGE 2014'!$A$9:$I$120,6,0)</f>
        <v>9.1340168195096396</v>
      </c>
      <c r="P2401" s="82">
        <f t="shared" si="511"/>
        <v>137287.37836294851</v>
      </c>
      <c r="Q2401" s="82">
        <f t="shared" si="512"/>
        <v>0</v>
      </c>
      <c r="R2401" s="82">
        <f t="shared" si="513"/>
        <v>137287.37836294851</v>
      </c>
      <c r="S2401" s="82"/>
      <c r="T2401" s="82"/>
      <c r="U2401" s="82"/>
      <c r="V2401" s="82">
        <f>J2401*13*VLOOKUP(C2401+1,'IBGE 2014'!$A$9:$I$120,6,0)</f>
        <v>133486.23247581438</v>
      </c>
      <c r="W2401" s="82">
        <f>IF(J2401&gt;5839.45,0.11*(J2401-5839.45)*VLOOKUP(C2401+1,'IBGE 2014'!$A$9:$I$120,6,0)*13,0)</f>
        <v>0</v>
      </c>
      <c r="X2401" s="82">
        <f t="shared" si="514"/>
        <v>133486.23247581438</v>
      </c>
      <c r="Y2401" s="120"/>
      <c r="AB2401" s="84">
        <f t="shared" si="515"/>
        <v>0</v>
      </c>
    </row>
    <row r="2402" spans="1:28" s="84" customFormat="1">
      <c r="A2402" s="82">
        <v>2386</v>
      </c>
      <c r="B2402" s="81">
        <v>2</v>
      </c>
      <c r="C2402" s="81">
        <v>50</v>
      </c>
      <c r="D2402" s="82"/>
      <c r="E2402" s="82"/>
      <c r="F2402" s="82"/>
      <c r="G2402" s="82"/>
      <c r="H2402" s="82"/>
      <c r="I2402" s="83">
        <v>2253.27</v>
      </c>
      <c r="J2402" s="83">
        <f t="shared" si="510"/>
        <v>2253.27</v>
      </c>
      <c r="K2402" s="82"/>
      <c r="L2402" s="82"/>
      <c r="M2402" s="82"/>
      <c r="N2402" s="82"/>
      <c r="O2402" s="82">
        <f>VLOOKUP(C2402,'IBGE 2014'!$A$9:$I$120,6,0)</f>
        <v>13.309650353424603</v>
      </c>
      <c r="P2402" s="82">
        <f t="shared" si="511"/>
        <v>389873.06607419369</v>
      </c>
      <c r="Q2402" s="82">
        <f t="shared" si="512"/>
        <v>0</v>
      </c>
      <c r="R2402" s="82">
        <f t="shared" si="513"/>
        <v>389873.06607419369</v>
      </c>
      <c r="S2402" s="82"/>
      <c r="T2402" s="82"/>
      <c r="U2402" s="82"/>
      <c r="V2402" s="82">
        <f>J2402*13*VLOOKUP(C2402+1,'IBGE 2014'!$A$9:$I$120,6,0)</f>
        <v>385198.80535464414</v>
      </c>
      <c r="W2402" s="82">
        <f>IF(J2402&gt;5839.45,0.11*(J2402-5839.45)*VLOOKUP(C2402+1,'IBGE 2014'!$A$9:$I$120,6,0)*13,0)</f>
        <v>0</v>
      </c>
      <c r="X2402" s="82">
        <f t="shared" si="514"/>
        <v>385198.80535464414</v>
      </c>
      <c r="Y2402" s="120"/>
      <c r="AB2402" s="84">
        <f t="shared" si="515"/>
        <v>0</v>
      </c>
    </row>
    <row r="2403" spans="1:28" s="84" customFormat="1">
      <c r="A2403" s="82">
        <v>2387</v>
      </c>
      <c r="B2403" s="81">
        <v>2</v>
      </c>
      <c r="C2403" s="81">
        <v>54</v>
      </c>
      <c r="D2403" s="82"/>
      <c r="E2403" s="82"/>
      <c r="F2403" s="82"/>
      <c r="G2403" s="82"/>
      <c r="H2403" s="82"/>
      <c r="I2403" s="83">
        <v>1004.24</v>
      </c>
      <c r="J2403" s="83">
        <f t="shared" si="510"/>
        <v>1004.24</v>
      </c>
      <c r="K2403" s="82"/>
      <c r="L2403" s="82"/>
      <c r="M2403" s="82"/>
      <c r="N2403" s="82"/>
      <c r="O2403" s="82">
        <f>VLOOKUP(C2403,'IBGE 2014'!$A$9:$I$120,6,0)</f>
        <v>12.641642451240626</v>
      </c>
      <c r="P2403" s="82">
        <f t="shared" si="511"/>
        <v>165038.15919804052</v>
      </c>
      <c r="Q2403" s="82">
        <f t="shared" si="512"/>
        <v>0</v>
      </c>
      <c r="R2403" s="82">
        <f t="shared" si="513"/>
        <v>165038.15919804052</v>
      </c>
      <c r="S2403" s="82"/>
      <c r="T2403" s="82"/>
      <c r="U2403" s="82"/>
      <c r="V2403" s="82">
        <f>J2403*13*VLOOKUP(C2403+1,'IBGE 2014'!$A$9:$I$120,6,0)</f>
        <v>162691.13251443903</v>
      </c>
      <c r="W2403" s="82">
        <f>IF(J2403&gt;5839.45,0.11*(J2403-5839.45)*VLOOKUP(C2403+1,'IBGE 2014'!$A$9:$I$120,6,0)*13,0)</f>
        <v>0</v>
      </c>
      <c r="X2403" s="82">
        <f t="shared" si="514"/>
        <v>162691.13251443903</v>
      </c>
      <c r="Y2403" s="120"/>
      <c r="AB2403" s="84">
        <f t="shared" si="515"/>
        <v>0</v>
      </c>
    </row>
    <row r="2404" spans="1:28" s="84" customFormat="1">
      <c r="A2404" s="82">
        <v>2388</v>
      </c>
      <c r="B2404" s="81">
        <v>1</v>
      </c>
      <c r="C2404" s="81">
        <v>56</v>
      </c>
      <c r="D2404" s="82"/>
      <c r="E2404" s="82"/>
      <c r="F2404" s="82"/>
      <c r="G2404" s="82"/>
      <c r="H2404" s="82"/>
      <c r="I2404" s="83">
        <v>1105.45</v>
      </c>
      <c r="J2404" s="83">
        <f t="shared" si="510"/>
        <v>1105.45</v>
      </c>
      <c r="K2404" s="82"/>
      <c r="L2404" s="82"/>
      <c r="M2404" s="82"/>
      <c r="N2404" s="82"/>
      <c r="O2404" s="82">
        <f>VLOOKUP(C2404,'IBGE 2014'!$A$9:$I$120,6,0)</f>
        <v>12.276875927517381</v>
      </c>
      <c r="P2404" s="82">
        <f t="shared" si="511"/>
        <v>176429.14242296317</v>
      </c>
      <c r="Q2404" s="82">
        <f t="shared" si="512"/>
        <v>0</v>
      </c>
      <c r="R2404" s="82">
        <f t="shared" si="513"/>
        <v>176429.14242296317</v>
      </c>
      <c r="S2404" s="82"/>
      <c r="T2404" s="82"/>
      <c r="U2404" s="82"/>
      <c r="V2404" s="82">
        <f>J2404*13*VLOOKUP(C2404+1,'IBGE 2014'!$A$9:$I$120,6,0)</f>
        <v>173695.3751620806</v>
      </c>
      <c r="W2404" s="82">
        <f>IF(J2404&gt;5839.45,0.11*(J2404-5839.45)*VLOOKUP(C2404+1,'IBGE 2014'!$A$9:$I$120,6,0)*13,0)</f>
        <v>0</v>
      </c>
      <c r="X2404" s="82">
        <f t="shared" si="514"/>
        <v>173695.3751620806</v>
      </c>
      <c r="Y2404" s="120"/>
      <c r="AB2404" s="84">
        <f t="shared" si="515"/>
        <v>0</v>
      </c>
    </row>
    <row r="2405" spans="1:28" s="84" customFormat="1">
      <c r="A2405" s="82">
        <v>2389</v>
      </c>
      <c r="B2405" s="81">
        <v>2</v>
      </c>
      <c r="C2405" s="81">
        <v>59</v>
      </c>
      <c r="D2405" s="82"/>
      <c r="E2405" s="82"/>
      <c r="F2405" s="82"/>
      <c r="G2405" s="82"/>
      <c r="H2405" s="82"/>
      <c r="I2405" s="83">
        <v>11487.06</v>
      </c>
      <c r="J2405" s="83">
        <f t="shared" si="510"/>
        <v>11487.06</v>
      </c>
      <c r="K2405" s="82"/>
      <c r="L2405" s="82"/>
      <c r="M2405" s="82"/>
      <c r="N2405" s="82"/>
      <c r="O2405" s="82">
        <f>VLOOKUP(C2405,'IBGE 2014'!$A$9:$I$120,6,0)</f>
        <v>11.689545286895596</v>
      </c>
      <c r="P2405" s="82">
        <f t="shared" si="511"/>
        <v>1745620.6050827301</v>
      </c>
      <c r="Q2405" s="82">
        <f t="shared" si="512"/>
        <v>94405.729786545926</v>
      </c>
      <c r="R2405" s="82">
        <f t="shared" si="513"/>
        <v>1651214.8752961841</v>
      </c>
      <c r="S2405" s="82"/>
      <c r="T2405" s="82"/>
      <c r="U2405" s="82"/>
      <c r="V2405" s="82">
        <f>J2405*13*VLOOKUP(C2405+1,'IBGE 2014'!$A$9:$I$120,6,0)</f>
        <v>1714661.6951618642</v>
      </c>
      <c r="W2405" s="82">
        <f>IF(J2405&gt;5839.45,0.11*(J2405-5839.45)*VLOOKUP(C2405+1,'IBGE 2014'!$A$9:$I$120,6,0)*13,0)</f>
        <v>92731.426403574151</v>
      </c>
      <c r="X2405" s="82">
        <f t="shared" si="514"/>
        <v>1621930.26875829</v>
      </c>
      <c r="Y2405" s="120"/>
      <c r="AB2405" s="84">
        <f t="shared" si="515"/>
        <v>5647.61</v>
      </c>
    </row>
    <row r="2406" spans="1:28" s="84" customFormat="1">
      <c r="A2406" s="82">
        <v>2390</v>
      </c>
      <c r="B2406" s="81">
        <v>2</v>
      </c>
      <c r="C2406" s="81">
        <v>66</v>
      </c>
      <c r="D2406" s="82"/>
      <c r="E2406" s="82"/>
      <c r="F2406" s="82"/>
      <c r="G2406" s="82"/>
      <c r="H2406" s="82"/>
      <c r="I2406" s="83">
        <v>7025.76</v>
      </c>
      <c r="J2406" s="83">
        <f t="shared" si="510"/>
        <v>7025.76</v>
      </c>
      <c r="K2406" s="82"/>
      <c r="L2406" s="82"/>
      <c r="M2406" s="82"/>
      <c r="N2406" s="82"/>
      <c r="O2406" s="82">
        <f>VLOOKUP(C2406,'IBGE 2014'!$A$9:$I$120,6,0)</f>
        <v>10.123135778995065</v>
      </c>
      <c r="P2406" s="82">
        <f t="shared" si="511"/>
        <v>924595.39159822091</v>
      </c>
      <c r="Q2406" s="82">
        <f t="shared" si="512"/>
        <v>17173.123404550883</v>
      </c>
      <c r="R2406" s="82">
        <f t="shared" si="513"/>
        <v>907422.26819367008</v>
      </c>
      <c r="S2406" s="82"/>
      <c r="T2406" s="82"/>
      <c r="U2406" s="82"/>
      <c r="V2406" s="82">
        <f>J2406*13*VLOOKUP(C2406+1,'IBGE 2014'!$A$9:$I$120,6,0)</f>
        <v>902428.65597589966</v>
      </c>
      <c r="W2406" s="82">
        <f>IF(J2406&gt;5839.45,0.11*(J2406-5839.45)*VLOOKUP(C2406+1,'IBGE 2014'!$A$9:$I$120,6,0)*13,0)</f>
        <v>16761.405922744969</v>
      </c>
      <c r="X2406" s="82">
        <f t="shared" si="514"/>
        <v>885667.25005315465</v>
      </c>
      <c r="Y2406" s="120"/>
      <c r="AB2406" s="84">
        <f t="shared" si="515"/>
        <v>1186.3100000000004</v>
      </c>
    </row>
    <row r="2407" spans="1:28" s="84" customFormat="1">
      <c r="A2407" s="82">
        <v>2391</v>
      </c>
      <c r="B2407" s="81">
        <v>1</v>
      </c>
      <c r="C2407" s="81">
        <v>66</v>
      </c>
      <c r="D2407" s="82"/>
      <c r="E2407" s="82"/>
      <c r="F2407" s="82"/>
      <c r="G2407" s="82"/>
      <c r="H2407" s="82"/>
      <c r="I2407" s="83">
        <v>1416.43</v>
      </c>
      <c r="J2407" s="83">
        <f t="shared" si="510"/>
        <v>1416.43</v>
      </c>
      <c r="K2407" s="82"/>
      <c r="L2407" s="82"/>
      <c r="M2407" s="82"/>
      <c r="N2407" s="82"/>
      <c r="O2407" s="82">
        <f>VLOOKUP(C2407,'IBGE 2014'!$A$9:$I$120,6,0)</f>
        <v>10.123135778995065</v>
      </c>
      <c r="P2407" s="82">
        <f t="shared" si="511"/>
        <v>186403.27174874576</v>
      </c>
      <c r="Q2407" s="82">
        <f t="shared" si="512"/>
        <v>0</v>
      </c>
      <c r="R2407" s="82">
        <f t="shared" si="513"/>
        <v>186403.27174874576</v>
      </c>
      <c r="S2407" s="82"/>
      <c r="T2407" s="82"/>
      <c r="U2407" s="82"/>
      <c r="V2407" s="82">
        <f>J2407*13*VLOOKUP(C2407+1,'IBGE 2014'!$A$9:$I$120,6,0)</f>
        <v>181934.34179134265</v>
      </c>
      <c r="W2407" s="82">
        <f>IF(J2407&gt;5839.45,0.11*(J2407-5839.45)*VLOOKUP(C2407+1,'IBGE 2014'!$A$9:$I$120,6,0)*13,0)</f>
        <v>0</v>
      </c>
      <c r="X2407" s="82">
        <f t="shared" si="514"/>
        <v>181934.34179134265</v>
      </c>
      <c r="Y2407" s="120"/>
      <c r="AB2407" s="84">
        <f t="shared" si="515"/>
        <v>0</v>
      </c>
    </row>
    <row r="2408" spans="1:28" s="84" customFormat="1">
      <c r="A2408" s="82">
        <v>2392</v>
      </c>
      <c r="B2408" s="81">
        <v>2</v>
      </c>
      <c r="C2408" s="81">
        <v>36</v>
      </c>
      <c r="D2408" s="82"/>
      <c r="E2408" s="82"/>
      <c r="F2408" s="82"/>
      <c r="G2408" s="82"/>
      <c r="H2408" s="82"/>
      <c r="I2408" s="83">
        <v>1578.09</v>
      </c>
      <c r="J2408" s="83">
        <f t="shared" si="510"/>
        <v>1578.09</v>
      </c>
      <c r="K2408" s="82"/>
      <c r="L2408" s="82"/>
      <c r="M2408" s="82"/>
      <c r="N2408" s="82"/>
      <c r="O2408" s="82">
        <f>VLOOKUP(C2408,'IBGE 2014'!$A$9:$I$120,6,0)</f>
        <v>15.060142055703855</v>
      </c>
      <c r="P2408" s="82">
        <f t="shared" si="511"/>
        <v>308961.37449691404</v>
      </c>
      <c r="Q2408" s="82">
        <f t="shared" si="512"/>
        <v>0</v>
      </c>
      <c r="R2408" s="82">
        <f t="shared" si="513"/>
        <v>308961.37449691404</v>
      </c>
      <c r="S2408" s="82"/>
      <c r="T2408" s="82"/>
      <c r="U2408" s="82"/>
      <c r="V2408" s="82">
        <f>J2408*13*VLOOKUP(C2408+1,'IBGE 2014'!$A$9:$I$120,6,0)</f>
        <v>306997.56445976847</v>
      </c>
      <c r="W2408" s="82">
        <f>IF(J2408&gt;5839.45,0.11*(J2408-5839.45)*VLOOKUP(C2408+1,'IBGE 2014'!$A$9:$I$120,6,0)*13,0)</f>
        <v>0</v>
      </c>
      <c r="X2408" s="82">
        <f t="shared" si="514"/>
        <v>306997.56445976847</v>
      </c>
      <c r="Y2408" s="120"/>
      <c r="AB2408" s="84">
        <f t="shared" si="515"/>
        <v>0</v>
      </c>
    </row>
    <row r="2409" spans="1:28" s="84" customFormat="1">
      <c r="A2409" s="82">
        <v>2393</v>
      </c>
      <c r="B2409" s="81">
        <v>1</v>
      </c>
      <c r="C2409" s="81">
        <v>63</v>
      </c>
      <c r="D2409" s="82"/>
      <c r="E2409" s="82"/>
      <c r="F2409" s="82"/>
      <c r="G2409" s="82"/>
      <c r="H2409" s="82"/>
      <c r="I2409" s="83">
        <v>1578.09</v>
      </c>
      <c r="J2409" s="83">
        <f t="shared" si="510"/>
        <v>1578.09</v>
      </c>
      <c r="K2409" s="82"/>
      <c r="L2409" s="82"/>
      <c r="M2409" s="82"/>
      <c r="N2409" s="82"/>
      <c r="O2409" s="82">
        <f>VLOOKUP(C2409,'IBGE 2014'!$A$9:$I$120,6,0)</f>
        <v>10.825249101319233</v>
      </c>
      <c r="P2409" s="82">
        <f t="shared" si="511"/>
        <v>222081.82560591129</v>
      </c>
      <c r="Q2409" s="82">
        <f t="shared" si="512"/>
        <v>0</v>
      </c>
      <c r="R2409" s="82">
        <f t="shared" si="513"/>
        <v>222081.82560591129</v>
      </c>
      <c r="S2409" s="82"/>
      <c r="T2409" s="82"/>
      <c r="U2409" s="82"/>
      <c r="V2409" s="82">
        <f>J2409*13*VLOOKUP(C2409+1,'IBGE 2014'!$A$9:$I$120,6,0)</f>
        <v>217372.3333002759</v>
      </c>
      <c r="W2409" s="82">
        <f>IF(J2409&gt;5839.45,0.11*(J2409-5839.45)*VLOOKUP(C2409+1,'IBGE 2014'!$A$9:$I$120,6,0)*13,0)</f>
        <v>0</v>
      </c>
      <c r="X2409" s="82">
        <f t="shared" si="514"/>
        <v>217372.3333002759</v>
      </c>
      <c r="Y2409" s="120"/>
      <c r="AB2409" s="84">
        <f t="shared" si="515"/>
        <v>0</v>
      </c>
    </row>
    <row r="2410" spans="1:28" s="84" customFormat="1">
      <c r="A2410" s="82">
        <v>2394</v>
      </c>
      <c r="B2410" s="81">
        <v>1</v>
      </c>
      <c r="C2410" s="81">
        <v>65</v>
      </c>
      <c r="D2410" s="82"/>
      <c r="E2410" s="82"/>
      <c r="F2410" s="82"/>
      <c r="G2410" s="82"/>
      <c r="H2410" s="82"/>
      <c r="I2410" s="83">
        <v>954</v>
      </c>
      <c r="J2410" s="83">
        <f t="shared" si="510"/>
        <v>954</v>
      </c>
      <c r="K2410" s="82"/>
      <c r="L2410" s="82"/>
      <c r="M2410" s="82"/>
      <c r="N2410" s="82"/>
      <c r="O2410" s="82">
        <f>VLOOKUP(C2410,'IBGE 2014'!$A$9:$I$120,6,0)</f>
        <v>10.361611814973374</v>
      </c>
      <c r="P2410" s="82">
        <f t="shared" si="511"/>
        <v>128504.70972929978</v>
      </c>
      <c r="Q2410" s="82">
        <f t="shared" si="512"/>
        <v>0</v>
      </c>
      <c r="R2410" s="82">
        <f t="shared" si="513"/>
        <v>128504.70972929978</v>
      </c>
      <c r="S2410" s="82"/>
      <c r="T2410" s="82"/>
      <c r="U2410" s="82"/>
      <c r="V2410" s="82">
        <f>J2410*13*VLOOKUP(C2410+1,'IBGE 2014'!$A$9:$I$120,6,0)</f>
        <v>125547.1299310968</v>
      </c>
      <c r="W2410" s="82">
        <f>IF(J2410&gt;5839.45,0.11*(J2410-5839.45)*VLOOKUP(C2410+1,'IBGE 2014'!$A$9:$I$120,6,0)*13,0)</f>
        <v>0</v>
      </c>
      <c r="X2410" s="82">
        <f t="shared" si="514"/>
        <v>125547.1299310968</v>
      </c>
      <c r="Y2410" s="120"/>
      <c r="AB2410" s="84">
        <f t="shared" si="515"/>
        <v>0</v>
      </c>
    </row>
    <row r="2411" spans="1:28" s="84" customFormat="1">
      <c r="A2411" s="82">
        <v>2395</v>
      </c>
      <c r="B2411" s="81">
        <v>1</v>
      </c>
      <c r="C2411" s="81">
        <v>66</v>
      </c>
      <c r="D2411" s="82"/>
      <c r="E2411" s="82"/>
      <c r="F2411" s="82"/>
      <c r="G2411" s="82"/>
      <c r="H2411" s="82"/>
      <c r="I2411" s="83">
        <v>1502.61</v>
      </c>
      <c r="J2411" s="83">
        <f t="shared" si="510"/>
        <v>1502.61</v>
      </c>
      <c r="K2411" s="82"/>
      <c r="L2411" s="82"/>
      <c r="M2411" s="82"/>
      <c r="N2411" s="82"/>
      <c r="O2411" s="82">
        <f>VLOOKUP(C2411,'IBGE 2014'!$A$9:$I$120,6,0)</f>
        <v>10.123135778995065</v>
      </c>
      <c r="P2411" s="82">
        <f t="shared" si="511"/>
        <v>197744.62568738507</v>
      </c>
      <c r="Q2411" s="82">
        <f t="shared" si="512"/>
        <v>0</v>
      </c>
      <c r="R2411" s="82">
        <f t="shared" si="513"/>
        <v>197744.62568738507</v>
      </c>
      <c r="S2411" s="82"/>
      <c r="T2411" s="82"/>
      <c r="U2411" s="82"/>
      <c r="V2411" s="82">
        <f>J2411*13*VLOOKUP(C2411+1,'IBGE 2014'!$A$9:$I$120,6,0)</f>
        <v>193003.79215286981</v>
      </c>
      <c r="W2411" s="82">
        <f>IF(J2411&gt;5839.45,0.11*(J2411-5839.45)*VLOOKUP(C2411+1,'IBGE 2014'!$A$9:$I$120,6,0)*13,0)</f>
        <v>0</v>
      </c>
      <c r="X2411" s="82">
        <f t="shared" si="514"/>
        <v>193003.79215286981</v>
      </c>
      <c r="Y2411" s="120"/>
      <c r="AB2411" s="84">
        <f t="shared" si="515"/>
        <v>0</v>
      </c>
    </row>
    <row r="2412" spans="1:28" s="84" customFormat="1">
      <c r="A2412" s="82">
        <v>2396</v>
      </c>
      <c r="B2412" s="81">
        <v>1</v>
      </c>
      <c r="C2412" s="81">
        <v>54</v>
      </c>
      <c r="D2412" s="82"/>
      <c r="E2412" s="82"/>
      <c r="F2412" s="82"/>
      <c r="G2412" s="82"/>
      <c r="H2412" s="82"/>
      <c r="I2412" s="83">
        <v>4418.41</v>
      </c>
      <c r="J2412" s="83">
        <f t="shared" si="510"/>
        <v>4418.41</v>
      </c>
      <c r="K2412" s="82"/>
      <c r="L2412" s="82"/>
      <c r="M2412" s="82"/>
      <c r="N2412" s="82"/>
      <c r="O2412" s="82">
        <f>VLOOKUP(C2412,'IBGE 2014'!$A$9:$I$120,6,0)</f>
        <v>12.641642451240626</v>
      </c>
      <c r="P2412" s="82">
        <f t="shared" si="511"/>
        <v>726127.47249881923</v>
      </c>
      <c r="Q2412" s="82">
        <f t="shared" si="512"/>
        <v>0</v>
      </c>
      <c r="R2412" s="82">
        <f t="shared" si="513"/>
        <v>726127.47249881923</v>
      </c>
      <c r="S2412" s="82"/>
      <c r="T2412" s="82"/>
      <c r="U2412" s="82"/>
      <c r="V2412" s="82">
        <f>J2412*13*VLOOKUP(C2412+1,'IBGE 2014'!$A$9:$I$120,6,0)</f>
        <v>715801.13002182997</v>
      </c>
      <c r="W2412" s="82">
        <f>IF(J2412&gt;5839.45,0.11*(J2412-5839.45)*VLOOKUP(C2412+1,'IBGE 2014'!$A$9:$I$120,6,0)*13,0)</f>
        <v>0</v>
      </c>
      <c r="X2412" s="82">
        <f t="shared" si="514"/>
        <v>715801.13002182997</v>
      </c>
      <c r="Y2412" s="120"/>
      <c r="AB2412" s="84">
        <f t="shared" si="515"/>
        <v>0</v>
      </c>
    </row>
    <row r="2413" spans="1:28" s="84" customFormat="1">
      <c r="A2413" s="82">
        <v>2397</v>
      </c>
      <c r="B2413" s="81">
        <v>1</v>
      </c>
      <c r="C2413" s="81">
        <v>49</v>
      </c>
      <c r="D2413" s="82"/>
      <c r="E2413" s="82"/>
      <c r="F2413" s="82"/>
      <c r="G2413" s="82"/>
      <c r="H2413" s="82"/>
      <c r="I2413" s="83">
        <v>3540.19</v>
      </c>
      <c r="J2413" s="83">
        <f t="shared" si="510"/>
        <v>3540.19</v>
      </c>
      <c r="K2413" s="82"/>
      <c r="L2413" s="82"/>
      <c r="M2413" s="82"/>
      <c r="N2413" s="82"/>
      <c r="O2413" s="82">
        <f>VLOOKUP(C2413,'IBGE 2014'!$A$9:$I$120,6,0)</f>
        <v>13.464396904937397</v>
      </c>
      <c r="P2413" s="82">
        <f t="shared" si="511"/>
        <v>619664.80262557417</v>
      </c>
      <c r="Q2413" s="82">
        <f t="shared" si="512"/>
        <v>0</v>
      </c>
      <c r="R2413" s="82">
        <f t="shared" si="513"/>
        <v>619664.80262557417</v>
      </c>
      <c r="S2413" s="82"/>
      <c r="T2413" s="82"/>
      <c r="U2413" s="82"/>
      <c r="V2413" s="82">
        <f>J2413*13*VLOOKUP(C2413+1,'IBGE 2014'!$A$9:$I$120,6,0)</f>
        <v>612542.98410097323</v>
      </c>
      <c r="W2413" s="82">
        <f>IF(J2413&gt;5839.45,0.11*(J2413-5839.45)*VLOOKUP(C2413+1,'IBGE 2014'!$A$9:$I$120,6,0)*13,0)</f>
        <v>0</v>
      </c>
      <c r="X2413" s="82">
        <f t="shared" si="514"/>
        <v>612542.98410097323</v>
      </c>
      <c r="Y2413" s="120"/>
      <c r="AB2413" s="84">
        <f t="shared" si="515"/>
        <v>0</v>
      </c>
    </row>
    <row r="2414" spans="1:28" s="84" customFormat="1">
      <c r="A2414" s="82">
        <v>2398</v>
      </c>
      <c r="B2414" s="81">
        <v>1</v>
      </c>
      <c r="C2414" s="81">
        <v>44</v>
      </c>
      <c r="D2414" s="82"/>
      <c r="E2414" s="82"/>
      <c r="F2414" s="82"/>
      <c r="G2414" s="82"/>
      <c r="H2414" s="82"/>
      <c r="I2414" s="83">
        <v>2329.15</v>
      </c>
      <c r="J2414" s="83">
        <f t="shared" si="510"/>
        <v>2329.15</v>
      </c>
      <c r="K2414" s="82"/>
      <c r="L2414" s="82"/>
      <c r="M2414" s="82"/>
      <c r="N2414" s="82"/>
      <c r="O2414" s="82">
        <f>VLOOKUP(C2414,'IBGE 2014'!$A$9:$I$120,6,0)</f>
        <v>14.168368870679622</v>
      </c>
      <c r="P2414" s="82">
        <f t="shared" si="511"/>
        <v>429003.33261686476</v>
      </c>
      <c r="Q2414" s="82">
        <f t="shared" si="512"/>
        <v>0</v>
      </c>
      <c r="R2414" s="82">
        <f t="shared" si="513"/>
        <v>429003.33261686476</v>
      </c>
      <c r="S2414" s="82"/>
      <c r="T2414" s="82"/>
      <c r="U2414" s="82"/>
      <c r="V2414" s="82">
        <f>J2414*13*VLOOKUP(C2414+1,'IBGE 2014'!$A$9:$I$120,6,0)</f>
        <v>425013.17621384322</v>
      </c>
      <c r="W2414" s="82">
        <f>IF(J2414&gt;5839.45,0.11*(J2414-5839.45)*VLOOKUP(C2414+1,'IBGE 2014'!$A$9:$I$120,6,0)*13,0)</f>
        <v>0</v>
      </c>
      <c r="X2414" s="82">
        <f t="shared" si="514"/>
        <v>425013.17621384322</v>
      </c>
      <c r="Y2414" s="120"/>
      <c r="AB2414" s="84">
        <f t="shared" si="515"/>
        <v>0</v>
      </c>
    </row>
    <row r="2415" spans="1:28" s="84" customFormat="1">
      <c r="A2415" s="82">
        <v>2399</v>
      </c>
      <c r="B2415" s="81">
        <v>2</v>
      </c>
      <c r="C2415" s="81">
        <v>74</v>
      </c>
      <c r="D2415" s="82"/>
      <c r="E2415" s="82"/>
      <c r="F2415" s="82"/>
      <c r="G2415" s="82"/>
      <c r="H2415" s="82"/>
      <c r="I2415" s="83">
        <v>954</v>
      </c>
      <c r="J2415" s="83">
        <f t="shared" si="510"/>
        <v>954</v>
      </c>
      <c r="K2415" s="82"/>
      <c r="L2415" s="82"/>
      <c r="M2415" s="82"/>
      <c r="N2415" s="82"/>
      <c r="O2415" s="82">
        <f>VLOOKUP(C2415,'IBGE 2014'!$A$9:$I$120,6,0)</f>
        <v>8.116123161024948</v>
      </c>
      <c r="P2415" s="82">
        <f t="shared" si="511"/>
        <v>100656.1594430314</v>
      </c>
      <c r="Q2415" s="82">
        <f t="shared" si="512"/>
        <v>0</v>
      </c>
      <c r="R2415" s="82">
        <f t="shared" si="513"/>
        <v>100656.1594430314</v>
      </c>
      <c r="S2415" s="82"/>
      <c r="T2415" s="82"/>
      <c r="U2415" s="82"/>
      <c r="V2415" s="82">
        <f>J2415*13*VLOOKUP(C2415+1,'IBGE 2014'!$A$9:$I$120,6,0)</f>
        <v>97502.497078043336</v>
      </c>
      <c r="W2415" s="82">
        <f>IF(J2415&gt;5839.45,0.11*(J2415-5839.45)*VLOOKUP(C2415+1,'IBGE 2014'!$A$9:$I$120,6,0)*13,0)</f>
        <v>0</v>
      </c>
      <c r="X2415" s="82">
        <f t="shared" si="514"/>
        <v>97502.497078043336</v>
      </c>
      <c r="Y2415" s="120"/>
      <c r="AB2415" s="84">
        <f t="shared" si="515"/>
        <v>0</v>
      </c>
    </row>
    <row r="2416" spans="1:28" s="84" customFormat="1">
      <c r="A2416" s="82">
        <v>2400</v>
      </c>
      <c r="B2416" s="81">
        <v>1</v>
      </c>
      <c r="C2416" s="81">
        <v>71</v>
      </c>
      <c r="D2416" s="82"/>
      <c r="E2416" s="82"/>
      <c r="F2416" s="82"/>
      <c r="G2416" s="82"/>
      <c r="H2416" s="82"/>
      <c r="I2416" s="83">
        <v>954</v>
      </c>
      <c r="J2416" s="83">
        <f t="shared" si="510"/>
        <v>954</v>
      </c>
      <c r="K2416" s="82"/>
      <c r="L2416" s="82"/>
      <c r="M2416" s="82"/>
      <c r="N2416" s="82"/>
      <c r="O2416" s="82">
        <f>VLOOKUP(C2416,'IBGE 2014'!$A$9:$I$120,6,0)</f>
        <v>8.8811186224539416</v>
      </c>
      <c r="P2416" s="82">
        <f t="shared" si="511"/>
        <v>110143.63315567379</v>
      </c>
      <c r="Q2416" s="82">
        <f t="shared" si="512"/>
        <v>0</v>
      </c>
      <c r="R2416" s="82">
        <f t="shared" si="513"/>
        <v>110143.63315567379</v>
      </c>
      <c r="S2416" s="82"/>
      <c r="T2416" s="82"/>
      <c r="U2416" s="82"/>
      <c r="V2416" s="82">
        <f>J2416*13*VLOOKUP(C2416+1,'IBGE 2014'!$A$9:$I$120,6,0)</f>
        <v>106987.68818442788</v>
      </c>
      <c r="W2416" s="82">
        <f>IF(J2416&gt;5839.45,0.11*(J2416-5839.45)*VLOOKUP(C2416+1,'IBGE 2014'!$A$9:$I$120,6,0)*13,0)</f>
        <v>0</v>
      </c>
      <c r="X2416" s="82">
        <f t="shared" si="514"/>
        <v>106987.68818442788</v>
      </c>
      <c r="Y2416" s="120"/>
      <c r="AB2416" s="84">
        <f t="shared" si="515"/>
        <v>0</v>
      </c>
    </row>
    <row r="2417" spans="1:28" s="84" customFormat="1">
      <c r="A2417" s="82">
        <v>2401</v>
      </c>
      <c r="B2417" s="81">
        <v>1</v>
      </c>
      <c r="C2417" s="81">
        <v>65</v>
      </c>
      <c r="D2417" s="82"/>
      <c r="E2417" s="82"/>
      <c r="F2417" s="82"/>
      <c r="G2417" s="82"/>
      <c r="H2417" s="82"/>
      <c r="I2417" s="83">
        <v>954</v>
      </c>
      <c r="J2417" s="83">
        <f t="shared" si="510"/>
        <v>954</v>
      </c>
      <c r="K2417" s="82"/>
      <c r="L2417" s="82"/>
      <c r="M2417" s="82"/>
      <c r="N2417" s="82"/>
      <c r="O2417" s="82">
        <f>VLOOKUP(C2417,'IBGE 2014'!$A$9:$I$120,6,0)</f>
        <v>10.361611814973374</v>
      </c>
      <c r="P2417" s="82">
        <f t="shared" si="511"/>
        <v>128504.70972929978</v>
      </c>
      <c r="Q2417" s="82">
        <f t="shared" si="512"/>
        <v>0</v>
      </c>
      <c r="R2417" s="82">
        <f t="shared" si="513"/>
        <v>128504.70972929978</v>
      </c>
      <c r="S2417" s="82"/>
      <c r="T2417" s="82"/>
      <c r="U2417" s="82"/>
      <c r="V2417" s="82">
        <f>J2417*13*VLOOKUP(C2417+1,'IBGE 2014'!$A$9:$I$120,6,0)</f>
        <v>125547.1299310968</v>
      </c>
      <c r="W2417" s="82">
        <f>IF(J2417&gt;5839.45,0.11*(J2417-5839.45)*VLOOKUP(C2417+1,'IBGE 2014'!$A$9:$I$120,6,0)*13,0)</f>
        <v>0</v>
      </c>
      <c r="X2417" s="82">
        <f t="shared" si="514"/>
        <v>125547.1299310968</v>
      </c>
      <c r="Y2417" s="120"/>
      <c r="AB2417" s="84">
        <f t="shared" si="515"/>
        <v>0</v>
      </c>
    </row>
    <row r="2418" spans="1:28" s="84" customFormat="1">
      <c r="A2418" s="82">
        <v>2402</v>
      </c>
      <c r="B2418" s="81">
        <v>1</v>
      </c>
      <c r="C2418" s="81">
        <v>58</v>
      </c>
      <c r="D2418" s="82"/>
      <c r="E2418" s="82"/>
      <c r="F2418" s="82"/>
      <c r="G2418" s="82"/>
      <c r="H2418" s="82"/>
      <c r="I2418" s="83">
        <v>3690.65</v>
      </c>
      <c r="J2418" s="83">
        <f t="shared" si="510"/>
        <v>3690.65</v>
      </c>
      <c r="K2418" s="82"/>
      <c r="L2418" s="82"/>
      <c r="M2418" s="82"/>
      <c r="N2418" s="82"/>
      <c r="O2418" s="82">
        <f>VLOOKUP(C2418,'IBGE 2014'!$A$9:$I$120,6,0)</f>
        <v>11.890960856490537</v>
      </c>
      <c r="P2418" s="82">
        <f t="shared" si="511"/>
        <v>570509.87090508849</v>
      </c>
      <c r="Q2418" s="82">
        <f t="shared" si="512"/>
        <v>0</v>
      </c>
      <c r="R2418" s="82">
        <f t="shared" si="513"/>
        <v>570509.87090508849</v>
      </c>
      <c r="S2418" s="82"/>
      <c r="T2418" s="82"/>
      <c r="U2418" s="82"/>
      <c r="V2418" s="82">
        <f>J2418*13*VLOOKUP(C2418+1,'IBGE 2014'!$A$9:$I$120,6,0)</f>
        <v>560846.26407005603</v>
      </c>
      <c r="W2418" s="82">
        <f>IF(J2418&gt;5839.45,0.11*(J2418-5839.45)*VLOOKUP(C2418+1,'IBGE 2014'!$A$9:$I$120,6,0)*13,0)</f>
        <v>0</v>
      </c>
      <c r="X2418" s="82">
        <f t="shared" si="514"/>
        <v>560846.26407005603</v>
      </c>
      <c r="Y2418" s="120"/>
      <c r="AB2418" s="84">
        <f t="shared" si="515"/>
        <v>0</v>
      </c>
    </row>
    <row r="2419" spans="1:28" s="84" customFormat="1">
      <c r="A2419" s="82">
        <v>2403</v>
      </c>
      <c r="B2419" s="81">
        <v>2</v>
      </c>
      <c r="C2419" s="81">
        <v>56</v>
      </c>
      <c r="D2419" s="82"/>
      <c r="E2419" s="82"/>
      <c r="F2419" s="82"/>
      <c r="G2419" s="82"/>
      <c r="H2419" s="82"/>
      <c r="I2419" s="83">
        <v>954</v>
      </c>
      <c r="J2419" s="83">
        <f t="shared" si="510"/>
        <v>954</v>
      </c>
      <c r="K2419" s="82"/>
      <c r="L2419" s="82"/>
      <c r="M2419" s="82"/>
      <c r="N2419" s="82"/>
      <c r="O2419" s="82">
        <f>VLOOKUP(C2419,'IBGE 2014'!$A$9:$I$120,6,0)</f>
        <v>12.276875927517381</v>
      </c>
      <c r="P2419" s="82">
        <f t="shared" si="511"/>
        <v>152257.81525307056</v>
      </c>
      <c r="Q2419" s="82">
        <f t="shared" si="512"/>
        <v>0</v>
      </c>
      <c r="R2419" s="82">
        <f t="shared" si="513"/>
        <v>152257.81525307056</v>
      </c>
      <c r="S2419" s="82"/>
      <c r="T2419" s="82"/>
      <c r="U2419" s="82"/>
      <c r="V2419" s="82">
        <f>J2419*13*VLOOKUP(C2419+1,'IBGE 2014'!$A$9:$I$120,6,0)</f>
        <v>149898.58239144681</v>
      </c>
      <c r="W2419" s="82">
        <f>IF(J2419&gt;5839.45,0.11*(J2419-5839.45)*VLOOKUP(C2419+1,'IBGE 2014'!$A$9:$I$120,6,0)*13,0)</f>
        <v>0</v>
      </c>
      <c r="X2419" s="82">
        <f t="shared" si="514"/>
        <v>149898.58239144681</v>
      </c>
      <c r="Y2419" s="120"/>
      <c r="AB2419" s="84">
        <f t="shared" si="515"/>
        <v>0</v>
      </c>
    </row>
    <row r="2420" spans="1:28" s="84" customFormat="1">
      <c r="A2420" s="82">
        <v>2404</v>
      </c>
      <c r="B2420" s="81">
        <v>1</v>
      </c>
      <c r="C2420" s="81">
        <v>33</v>
      </c>
      <c r="D2420" s="82"/>
      <c r="E2420" s="82"/>
      <c r="F2420" s="82"/>
      <c r="G2420" s="82"/>
      <c r="H2420" s="82"/>
      <c r="I2420" s="83">
        <v>954</v>
      </c>
      <c r="J2420" s="83">
        <f t="shared" si="510"/>
        <v>954</v>
      </c>
      <c r="K2420" s="82"/>
      <c r="L2420" s="82"/>
      <c r="M2420" s="82"/>
      <c r="N2420" s="82"/>
      <c r="O2420" s="82">
        <f>VLOOKUP(C2420,'IBGE 2014'!$A$9:$I$120,6,0)</f>
        <v>15.32144057331571</v>
      </c>
      <c r="P2420" s="82">
        <f t="shared" si="511"/>
        <v>190016.50599026144</v>
      </c>
      <c r="Q2420" s="82">
        <f t="shared" si="512"/>
        <v>0</v>
      </c>
      <c r="R2420" s="82">
        <f t="shared" si="513"/>
        <v>190016.50599026144</v>
      </c>
      <c r="S2420" s="82"/>
      <c r="T2420" s="82"/>
      <c r="U2420" s="82"/>
      <c r="V2420" s="82">
        <f>J2420*13*VLOOKUP(C2420+1,'IBGE 2014'!$A$9:$I$120,6,0)</f>
        <v>188988.67713415134</v>
      </c>
      <c r="W2420" s="82">
        <f>IF(J2420&gt;5839.45,0.11*(J2420-5839.45)*VLOOKUP(C2420+1,'IBGE 2014'!$A$9:$I$120,6,0)*13,0)</f>
        <v>0</v>
      </c>
      <c r="X2420" s="82">
        <f t="shared" si="514"/>
        <v>188988.67713415134</v>
      </c>
      <c r="Y2420" s="120"/>
      <c r="AB2420" s="84">
        <f t="shared" si="515"/>
        <v>0</v>
      </c>
    </row>
    <row r="2421" spans="1:28" s="84" customFormat="1">
      <c r="A2421" s="82">
        <v>2405</v>
      </c>
      <c r="B2421" s="81">
        <v>1</v>
      </c>
      <c r="C2421" s="81">
        <v>64</v>
      </c>
      <c r="D2421" s="82"/>
      <c r="E2421" s="82"/>
      <c r="F2421" s="82"/>
      <c r="G2421" s="82"/>
      <c r="H2421" s="82"/>
      <c r="I2421" s="83">
        <v>1216.8</v>
      </c>
      <c r="J2421" s="83">
        <f t="shared" si="510"/>
        <v>1216.8</v>
      </c>
      <c r="K2421" s="82"/>
      <c r="L2421" s="82"/>
      <c r="M2421" s="82"/>
      <c r="N2421" s="82"/>
      <c r="O2421" s="82">
        <f>VLOOKUP(C2421,'IBGE 2014'!$A$9:$I$120,6,0)</f>
        <v>10.595687644814832</v>
      </c>
      <c r="P2421" s="82">
        <f t="shared" si="511"/>
        <v>167606.82544073893</v>
      </c>
      <c r="Q2421" s="82">
        <f t="shared" si="512"/>
        <v>0</v>
      </c>
      <c r="R2421" s="82">
        <f t="shared" si="513"/>
        <v>167606.82544073893</v>
      </c>
      <c r="S2421" s="82"/>
      <c r="T2421" s="82"/>
      <c r="U2421" s="82"/>
      <c r="V2421" s="82">
        <f>J2421*13*VLOOKUP(C2421+1,'IBGE 2014'!$A$9:$I$120,6,0)</f>
        <v>163904.1203339748</v>
      </c>
      <c r="W2421" s="82">
        <f>IF(J2421&gt;5839.45,0.11*(J2421-5839.45)*VLOOKUP(C2421+1,'IBGE 2014'!$A$9:$I$120,6,0)*13,0)</f>
        <v>0</v>
      </c>
      <c r="X2421" s="82">
        <f t="shared" si="514"/>
        <v>163904.1203339748</v>
      </c>
      <c r="Y2421" s="120"/>
      <c r="AB2421" s="84">
        <f t="shared" si="515"/>
        <v>0</v>
      </c>
    </row>
    <row r="2422" spans="1:28" s="84" customFormat="1">
      <c r="A2422" s="87">
        <v>2406</v>
      </c>
      <c r="B2422" s="89">
        <v>1</v>
      </c>
      <c r="C2422" s="89">
        <v>67</v>
      </c>
      <c r="D2422" s="82"/>
      <c r="E2422" s="87"/>
      <c r="F2422" s="87"/>
      <c r="G2422" s="87"/>
      <c r="H2422" s="87"/>
      <c r="I2422" s="90">
        <v>1578.09</v>
      </c>
      <c r="J2422" s="83">
        <f t="shared" si="510"/>
        <v>1578.09</v>
      </c>
      <c r="K2422" s="82"/>
      <c r="L2422" s="82"/>
      <c r="M2422" s="82"/>
      <c r="N2422" s="82"/>
      <c r="O2422" s="82">
        <f>VLOOKUP(C2422,'IBGE 2014'!$A$9:$I$120,6,0)</f>
        <v>9.8804384039908921</v>
      </c>
      <c r="P2422" s="82">
        <f t="shared" si="511"/>
        <v>202698.87353240181</v>
      </c>
      <c r="Q2422" s="82">
        <f t="shared" si="512"/>
        <v>0</v>
      </c>
      <c r="R2422" s="82">
        <f t="shared" si="513"/>
        <v>202698.87353240181</v>
      </c>
      <c r="S2422" s="82"/>
      <c r="T2422" s="82"/>
      <c r="U2422" s="82"/>
      <c r="V2422" s="82">
        <f>J2422*13*VLOOKUP(C2422+1,'IBGE 2014'!$A$9:$I$120,6,0)</f>
        <v>197646.3480104364</v>
      </c>
      <c r="W2422" s="82">
        <f>IF(J2422&gt;5839.45,0.11*(J2422-5839.45)*VLOOKUP(C2422+1,'IBGE 2014'!$A$9:$I$120,6,0)*13,0)</f>
        <v>0</v>
      </c>
      <c r="X2422" s="82">
        <f t="shared" si="514"/>
        <v>197646.3480104364</v>
      </c>
      <c r="Y2422" s="120"/>
      <c r="AB2422" s="84">
        <f t="shared" si="515"/>
        <v>0</v>
      </c>
    </row>
    <row r="2423" spans="1:28" s="84" customFormat="1">
      <c r="A2423" s="87"/>
      <c r="B2423" s="89"/>
      <c r="C2423" s="89"/>
      <c r="D2423" s="82"/>
      <c r="E2423" s="87"/>
      <c r="F2423" s="87"/>
      <c r="G2423" s="87"/>
      <c r="H2423" s="87"/>
      <c r="I2423" s="97">
        <f>SUM(I2038:I2422)</f>
        <v>1029939.2300000003</v>
      </c>
      <c r="J2423" s="98">
        <f>SUM(J2038:J2422)</f>
        <v>1029939.2300000003</v>
      </c>
      <c r="K2423" s="94"/>
      <c r="L2423" s="94"/>
      <c r="M2423" s="94"/>
      <c r="N2423" s="94"/>
      <c r="O2423" s="94"/>
      <c r="P2423" s="94">
        <f>SUM(P2038:P2422)</f>
        <v>140787000.05600646</v>
      </c>
      <c r="Q2423" s="94">
        <f>SUM(Q2038:Q2422)</f>
        <v>1392826.2702293375</v>
      </c>
      <c r="R2423" s="94">
        <f>SUM(R2038:R2422)</f>
        <v>139394173.78577718</v>
      </c>
      <c r="S2423" s="82"/>
      <c r="T2423" s="82"/>
      <c r="U2423" s="82"/>
      <c r="V2423" s="94">
        <f>SUM(V2038:V2422)</f>
        <v>137821030.92750195</v>
      </c>
      <c r="W2423" s="94">
        <f>SUM(W2038:W2422)</f>
        <v>1362009.6441306542</v>
      </c>
      <c r="X2423" s="94">
        <f>SUM(X2038:X2422)</f>
        <v>136459021.28337127</v>
      </c>
      <c r="Y2423" s="88"/>
      <c r="AB2423" s="114">
        <f>SUM(AB2038:AB2422)</f>
        <v>94456.41</v>
      </c>
    </row>
    <row r="2424" spans="1:28">
      <c r="A2424" t="s">
        <v>84</v>
      </c>
      <c r="B2424" s="85"/>
      <c r="I2424" s="66">
        <f>I2034+I2423</f>
        <v>6063320.8189546298</v>
      </c>
      <c r="J2424" s="66">
        <f>J2034+J2423</f>
        <v>5479569.3914719606</v>
      </c>
      <c r="K2424" s="66"/>
      <c r="L2424" s="66"/>
      <c r="M2424" s="66"/>
      <c r="N2424" s="66"/>
      <c r="O2424" s="66"/>
      <c r="P2424" s="66">
        <f t="shared" ref="P2424:R2424" si="516">P2034+P2423</f>
        <v>416729739.55032516</v>
      </c>
      <c r="Q2424" s="66">
        <f t="shared" si="516"/>
        <v>216424893.48749012</v>
      </c>
      <c r="R2424" s="66">
        <f t="shared" si="516"/>
        <v>200304846.06283507</v>
      </c>
      <c r="S2424" s="66"/>
      <c r="T2424" s="66"/>
      <c r="U2424" s="66"/>
      <c r="V2424" s="66">
        <f t="shared" ref="V2424" si="517">V2034+V2423</f>
        <v>430991960.87412405</v>
      </c>
      <c r="W2424" s="66">
        <f t="shared" ref="W2424" si="518">W2034+W2423</f>
        <v>203084715.13545731</v>
      </c>
      <c r="X2424" s="66">
        <f t="shared" ref="X2424" si="519">X2034+X2423</f>
        <v>227907245.73866591</v>
      </c>
      <c r="Y2424" s="70"/>
    </row>
    <row r="2425" spans="1:28">
      <c r="B2425" s="85"/>
      <c r="R2425" s="68"/>
      <c r="S2425" s="68"/>
      <c r="T2425" s="68"/>
      <c r="U2425" s="68"/>
      <c r="V2425" s="68"/>
      <c r="W2425" s="68"/>
      <c r="X2425" s="68"/>
      <c r="Y2425" s="70"/>
    </row>
    <row r="2426" spans="1:28" ht="15.75" thickBot="1">
      <c r="B2426" s="85"/>
      <c r="C2426" s="48"/>
      <c r="D2426" s="48"/>
      <c r="E2426" s="49"/>
      <c r="F2426" s="49"/>
      <c r="G2426" s="49"/>
      <c r="H2426" s="49"/>
      <c r="I2426" s="50"/>
    </row>
    <row r="2427" spans="1:28">
      <c r="B2427" s="85"/>
      <c r="C2427" s="51"/>
      <c r="D2427" s="51"/>
      <c r="E2427" s="51"/>
      <c r="F2427" s="51"/>
      <c r="G2427" s="51"/>
      <c r="H2427" s="52"/>
      <c r="I2427" s="53"/>
      <c r="J2427" s="54" t="s">
        <v>67</v>
      </c>
    </row>
    <row r="2428" spans="1:28">
      <c r="B2428" s="85"/>
      <c r="C2428" s="55"/>
      <c r="D2428" s="55"/>
      <c r="E2428" s="55"/>
      <c r="F2428" s="55"/>
      <c r="G2428" s="55"/>
      <c r="H2428" s="56"/>
      <c r="I2428" s="57"/>
      <c r="J2428" s="54" t="s">
        <v>73</v>
      </c>
    </row>
    <row r="2429" spans="1:28">
      <c r="B2429" s="85"/>
      <c r="C2429" s="55"/>
      <c r="D2429" s="55"/>
      <c r="E2429" s="55"/>
      <c r="F2429" s="55"/>
      <c r="G2429" s="55"/>
      <c r="H2429" s="56"/>
      <c r="I2429" s="58"/>
      <c r="J2429" s="54" t="s">
        <v>68</v>
      </c>
    </row>
    <row r="2430" spans="1:28">
      <c r="B2430" s="85"/>
      <c r="C2430" s="59"/>
      <c r="D2430" s="59"/>
      <c r="E2430" s="55"/>
      <c r="F2430" s="55"/>
      <c r="G2430" s="55"/>
      <c r="H2430" s="56"/>
      <c r="I2430" s="57"/>
      <c r="J2430" s="54" t="s">
        <v>69</v>
      </c>
    </row>
    <row r="2431" spans="1:28" ht="15.75" thickBot="1">
      <c r="B2431" s="85"/>
      <c r="C2431" s="60"/>
      <c r="D2431" s="60"/>
      <c r="E2431" s="61"/>
      <c r="F2431" s="61"/>
      <c r="G2431" s="61"/>
      <c r="H2431" s="62"/>
      <c r="I2431" s="63"/>
      <c r="J2431" s="54" t="s">
        <v>75</v>
      </c>
    </row>
    <row r="2432" spans="1:28">
      <c r="B2432" s="85"/>
      <c r="C2432" s="64"/>
      <c r="D2432" s="64"/>
      <c r="E2432" s="64"/>
      <c r="F2432" s="64"/>
      <c r="G2432" s="64"/>
      <c r="H2432" s="64"/>
      <c r="I2432" s="65"/>
      <c r="J2432" s="54" t="s">
        <v>70</v>
      </c>
    </row>
    <row r="2433" spans="1:14">
      <c r="B2433" s="85"/>
    </row>
    <row r="2434" spans="1:14">
      <c r="I2434" s="67"/>
    </row>
    <row r="2435" spans="1:14">
      <c r="A2435" s="118" t="s">
        <v>104</v>
      </c>
      <c r="B2435" s="118"/>
      <c r="C2435" s="118"/>
      <c r="D2435" s="118"/>
      <c r="E2435" s="118"/>
      <c r="F2435" s="118"/>
      <c r="G2435" s="118"/>
      <c r="H2435" s="118"/>
      <c r="I2435" s="118"/>
      <c r="J2435" s="118"/>
      <c r="K2435" s="118"/>
      <c r="L2435" s="118"/>
      <c r="M2435" s="118"/>
      <c r="N2435" s="118"/>
    </row>
    <row r="2436" spans="1:14">
      <c r="A2436" s="82" t="s">
        <v>103</v>
      </c>
      <c r="B2436" s="82">
        <v>0</v>
      </c>
      <c r="C2436" s="82">
        <v>1</v>
      </c>
      <c r="D2436" s="82">
        <v>2</v>
      </c>
      <c r="E2436" s="82">
        <v>3</v>
      </c>
      <c r="F2436" s="82">
        <v>4</v>
      </c>
      <c r="G2436" s="82">
        <v>5</v>
      </c>
      <c r="H2436" s="82">
        <v>6</v>
      </c>
      <c r="I2436" s="82">
        <v>7</v>
      </c>
      <c r="J2436" s="82">
        <v>8</v>
      </c>
      <c r="K2436" s="82">
        <v>9</v>
      </c>
      <c r="L2436" s="82">
        <v>10</v>
      </c>
      <c r="M2436" s="82">
        <v>11</v>
      </c>
      <c r="N2436" s="82">
        <v>12</v>
      </c>
    </row>
    <row r="2437" spans="1:14">
      <c r="A2437" s="104" t="s">
        <v>27</v>
      </c>
      <c r="B2437" s="103">
        <f>R2424</f>
        <v>200304846.06283507</v>
      </c>
      <c r="C2437" s="102">
        <f>B2437+($N$2437-$B$2437)/12</f>
        <v>202605046.03582096</v>
      </c>
      <c r="D2437" s="102">
        <f t="shared" ref="D2437:M2437" si="520">C2437+($N$2437-$B$2437)/12</f>
        <v>204905246.00880685</v>
      </c>
      <c r="E2437" s="102">
        <f t="shared" si="520"/>
        <v>207205445.98179275</v>
      </c>
      <c r="F2437" s="102">
        <f t="shared" si="520"/>
        <v>209505645.95477864</v>
      </c>
      <c r="G2437" s="102">
        <f t="shared" si="520"/>
        <v>211805845.92776453</v>
      </c>
      <c r="H2437" s="102">
        <f t="shared" si="520"/>
        <v>214106045.90075043</v>
      </c>
      <c r="I2437" s="102">
        <f t="shared" si="520"/>
        <v>216406245.87373632</v>
      </c>
      <c r="J2437" s="102">
        <f t="shared" si="520"/>
        <v>218706445.84672222</v>
      </c>
      <c r="K2437" s="102">
        <f t="shared" si="520"/>
        <v>221006645.81970811</v>
      </c>
      <c r="L2437" s="102">
        <f t="shared" si="520"/>
        <v>223306845.792694</v>
      </c>
      <c r="M2437" s="102">
        <f t="shared" si="520"/>
        <v>225607045.7656799</v>
      </c>
      <c r="N2437" s="103">
        <f>X2424</f>
        <v>227907245.73866591</v>
      </c>
    </row>
    <row r="2440" spans="1:14">
      <c r="B2440" s="118" t="s">
        <v>105</v>
      </c>
      <c r="C2440" s="118"/>
      <c r="D2440" s="118"/>
    </row>
    <row r="2441" spans="1:14">
      <c r="B2441" s="82" t="s">
        <v>108</v>
      </c>
      <c r="C2441" s="82" t="s">
        <v>107</v>
      </c>
      <c r="D2441" s="82" t="s">
        <v>106</v>
      </c>
      <c r="K2441" s="105"/>
      <c r="L2441" s="105"/>
      <c r="M2441" s="105"/>
      <c r="N2441" s="105"/>
    </row>
    <row r="2442" spans="1:14">
      <c r="B2442" s="105">
        <f>J2423+SUMIF(H13:H2033,0,J13:J2033)</f>
        <v>1205768.7230915963</v>
      </c>
      <c r="C2442">
        <f>0.215*(I2034+AB2423)</f>
        <v>1102485.1697752452</v>
      </c>
      <c r="D2442" s="105">
        <f>C2442-B2442</f>
        <v>-103283.55331635103</v>
      </c>
    </row>
  </sheetData>
  <mergeCells count="16">
    <mergeCell ref="B2440:D2440"/>
    <mergeCell ref="Y13:Y2033"/>
    <mergeCell ref="A2435:N2435"/>
    <mergeCell ref="Y2038:Y2422"/>
    <mergeCell ref="A1:R1"/>
    <mergeCell ref="A2:R2"/>
    <mergeCell ref="A10:A11"/>
    <mergeCell ref="B10:B11"/>
    <mergeCell ref="C10:E10"/>
    <mergeCell ref="F10:H10"/>
    <mergeCell ref="I10:J10"/>
    <mergeCell ref="A2035:A2036"/>
    <mergeCell ref="B2035:B2036"/>
    <mergeCell ref="C2035:E2035"/>
    <mergeCell ref="F2035:H2035"/>
    <mergeCell ref="I2035:J20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41A-A669-4A85-B60B-21F7E2608F67}">
  <dimension ref="A1:Q135"/>
  <sheetViews>
    <sheetView zoomScale="161" workbookViewId="0">
      <selection activeCell="A91" sqref="A91"/>
    </sheetView>
  </sheetViews>
  <sheetFormatPr defaultColWidth="8.85546875" defaultRowHeight="15"/>
  <cols>
    <col min="2" max="2" width="19.5703125" customWidth="1"/>
    <col min="3" max="3" width="10.42578125" bestFit="1" customWidth="1"/>
    <col min="4" max="4" width="10.5703125" bestFit="1" customWidth="1"/>
    <col min="5" max="5" width="11.7109375" bestFit="1" customWidth="1"/>
    <col min="6" max="6" width="12.85546875" customWidth="1"/>
    <col min="7" max="7" width="12.28515625" customWidth="1"/>
    <col min="8" max="8" width="12" customWidth="1"/>
    <col min="9" max="9" width="13.42578125" customWidth="1"/>
  </cols>
  <sheetData>
    <row r="1" spans="1:9" s="27" customFormat="1" ht="12.75">
      <c r="A1" s="27" t="s">
        <v>43</v>
      </c>
      <c r="B1" s="27" t="s">
        <v>80</v>
      </c>
    </row>
    <row r="2" spans="1:9" s="27" customFormat="1" ht="12.75">
      <c r="A2" s="27" t="s">
        <v>44</v>
      </c>
      <c r="B2" s="27" t="s">
        <v>45</v>
      </c>
    </row>
    <row r="3" spans="1:9" s="27" customFormat="1" ht="12.75"/>
    <row r="4" spans="1:9" s="27" customFormat="1" ht="12.75">
      <c r="A4" s="27" t="s">
        <v>46</v>
      </c>
      <c r="B4" s="27" t="s">
        <v>47</v>
      </c>
    </row>
    <row r="5" spans="1:9" s="27" customFormat="1" ht="12.75">
      <c r="A5" s="27" t="s">
        <v>48</v>
      </c>
      <c r="B5" s="27" t="s">
        <v>79</v>
      </c>
    </row>
    <row r="6" spans="1:9" s="27" customFormat="1" ht="12.75">
      <c r="A6" s="27" t="s">
        <v>49</v>
      </c>
      <c r="B6" s="28">
        <f>Informações!D4</f>
        <v>0.01</v>
      </c>
    </row>
    <row r="7" spans="1:9" s="27" customFormat="1" ht="12.75">
      <c r="A7" s="27" t="s">
        <v>50</v>
      </c>
      <c r="B7" s="28">
        <f>Informações!D6</f>
        <v>0.06</v>
      </c>
      <c r="C7" s="29"/>
      <c r="D7" s="131" t="s">
        <v>51</v>
      </c>
      <c r="E7" s="131"/>
      <c r="F7" s="131"/>
      <c r="G7" s="131" t="s">
        <v>52</v>
      </c>
      <c r="H7" s="131"/>
      <c r="I7" s="131"/>
    </row>
    <row r="8" spans="1:9" s="27" customFormat="1" ht="15.75">
      <c r="A8" s="30" t="s">
        <v>53</v>
      </c>
      <c r="B8" s="31" t="s">
        <v>54</v>
      </c>
      <c r="C8" s="32" t="s">
        <v>55</v>
      </c>
      <c r="D8" s="32" t="s">
        <v>56</v>
      </c>
      <c r="E8" s="32" t="s">
        <v>57</v>
      </c>
      <c r="F8" s="32" t="s">
        <v>58</v>
      </c>
      <c r="G8" s="33" t="s">
        <v>59</v>
      </c>
      <c r="H8" s="33" t="s">
        <v>60</v>
      </c>
      <c r="I8" s="33" t="s">
        <v>61</v>
      </c>
    </row>
    <row r="9" spans="1:9" s="27" customFormat="1">
      <c r="A9" s="34">
        <v>0</v>
      </c>
      <c r="B9" s="113">
        <v>1.4399491356085928E-2</v>
      </c>
      <c r="C9" s="35">
        <v>1000000</v>
      </c>
      <c r="D9" s="35">
        <f>C9*1/(1+$B$7)^A9</f>
        <v>1000000</v>
      </c>
      <c r="E9" s="36">
        <f>SUM(D9:$D$124)</f>
        <v>16991705.860363405</v>
      </c>
      <c r="F9" s="37">
        <f>E9/D9-(11/24)</f>
        <v>16.533372527030075</v>
      </c>
      <c r="G9" s="35">
        <f>D9*(1+[1]CUP!$E$4)^A9</f>
        <v>1000000</v>
      </c>
      <c r="H9" s="36">
        <f>SUM(G9:$G$124)</f>
        <v>24296459.895329956</v>
      </c>
      <c r="I9" s="37">
        <f>H9/G9</f>
        <v>24.296459895329956</v>
      </c>
    </row>
    <row r="10" spans="1:9" s="27" customFormat="1">
      <c r="A10" s="34">
        <v>1</v>
      </c>
      <c r="B10" s="113">
        <v>9.3011064916417559E-4</v>
      </c>
      <c r="C10" s="35">
        <f>C9-(C9*B9)</f>
        <v>985600.50864391401</v>
      </c>
      <c r="D10" s="35">
        <f t="shared" ref="D10:D73" si="0">C10*1/(1+$B$7)^A10</f>
        <v>929811.80060746602</v>
      </c>
      <c r="E10" s="36">
        <f>SUM(D10:$D$124)</f>
        <v>15991705.860363392</v>
      </c>
      <c r="F10" s="37">
        <f t="shared" ref="F10:F73" si="1">E10/D10-(11/24)</f>
        <v>16.740529759085657</v>
      </c>
      <c r="G10" s="35">
        <f>D10*(1+[1]CUP!$E$4)^A10</f>
        <v>948408.03661961539</v>
      </c>
      <c r="H10" s="36">
        <f>SUM(G10:$G$124)</f>
        <v>23296459.895329956</v>
      </c>
      <c r="I10" s="37">
        <f t="shared" ref="I10:I73" si="2">H10/G10</f>
        <v>24.563752093840204</v>
      </c>
    </row>
    <row r="11" spans="1:9" s="27" customFormat="1">
      <c r="A11" s="34">
        <v>2</v>
      </c>
      <c r="B11" s="113">
        <v>5.9893533764080885E-4</v>
      </c>
      <c r="C11" s="35">
        <f t="shared" ref="C11:C74" si="3">C10-(C10*B10)</f>
        <v>984683.79111500271</v>
      </c>
      <c r="D11" s="35">
        <f t="shared" si="0"/>
        <v>876365.06863207777</v>
      </c>
      <c r="E11" s="36">
        <f>SUM(D11:$D$124)</f>
        <v>15061894.059755927</v>
      </c>
      <c r="F11" s="37">
        <f t="shared" si="1"/>
        <v>16.728447152185225</v>
      </c>
      <c r="G11" s="35">
        <f>D11*(1+[1]CUP!$E$4)^A11</f>
        <v>911770.21740481374</v>
      </c>
      <c r="H11" s="36">
        <f>SUM(G11:$G$124)</f>
        <v>22348051.858710337</v>
      </c>
      <c r="I11" s="37">
        <f t="shared" si="2"/>
        <v>24.510618390585247</v>
      </c>
    </row>
    <row r="12" spans="1:9" s="27" customFormat="1">
      <c r="A12" s="34">
        <v>3</v>
      </c>
      <c r="B12" s="113">
        <v>4.5570712284031221E-4</v>
      </c>
      <c r="C12" s="35">
        <f t="shared" si="3"/>
        <v>984094.02919610182</v>
      </c>
      <c r="D12" s="35">
        <f t="shared" si="0"/>
        <v>826264.32322999986</v>
      </c>
      <c r="E12" s="36">
        <f>SUM(D12:$D$124)</f>
        <v>14185528.99112385</v>
      </c>
      <c r="F12" s="37">
        <f t="shared" si="1"/>
        <v>16.709936664904447</v>
      </c>
      <c r="G12" s="35">
        <f>D12*(1+[1]CUP!$E$4)^A12</f>
        <v>876838.30992626166</v>
      </c>
      <c r="H12" s="36">
        <f>SUM(G12:$G$124)</f>
        <v>21436281.641305521</v>
      </c>
      <c r="I12" s="37">
        <f t="shared" si="2"/>
        <v>24.447245744894769</v>
      </c>
    </row>
    <row r="13" spans="1:9" s="27" customFormat="1">
      <c r="A13" s="34">
        <v>4</v>
      </c>
      <c r="B13" s="113">
        <v>3.7376520160166589E-4</v>
      </c>
      <c r="C13" s="35">
        <f t="shared" si="3"/>
        <v>983645.57053745259</v>
      </c>
      <c r="D13" s="35">
        <f t="shared" si="0"/>
        <v>779139.42329486343</v>
      </c>
      <c r="E13" s="36">
        <f>SUM(D13:$D$124)</f>
        <v>13359264.667893851</v>
      </c>
      <c r="F13" s="37">
        <f t="shared" si="1"/>
        <v>16.687846501078756</v>
      </c>
      <c r="G13" s="35">
        <f>D13*(1+[1]CUP!$E$4)^A13</f>
        <v>843365.56889821333</v>
      </c>
      <c r="H13" s="36">
        <f>SUM(G13:$G$124)</f>
        <v>20559443.331379257</v>
      </c>
      <c r="I13" s="37">
        <f t="shared" si="2"/>
        <v>24.377854740072507</v>
      </c>
    </row>
    <row r="14" spans="1:9" s="27" customFormat="1">
      <c r="A14" s="34">
        <v>5</v>
      </c>
      <c r="B14" s="113">
        <v>3.2081485806941673E-4</v>
      </c>
      <c r="C14" s="35">
        <f t="shared" si="3"/>
        <v>983277.91805247602</v>
      </c>
      <c r="D14" s="35">
        <f t="shared" si="0"/>
        <v>734762.46046343364</v>
      </c>
      <c r="E14" s="36">
        <f>SUM(D14:$D$124)</f>
        <v>12580125.244598987</v>
      </c>
      <c r="F14" s="37">
        <f t="shared" si="1"/>
        <v>16.66301665597393</v>
      </c>
      <c r="G14" s="35">
        <f>D14*(1+[1]CUP!$E$4)^A14</f>
        <v>811237.12750967604</v>
      </c>
      <c r="H14" s="36">
        <f>SUM(G14:$G$124)</f>
        <v>19716077.762481052</v>
      </c>
      <c r="I14" s="37">
        <f t="shared" si="2"/>
        <v>24.303717241104561</v>
      </c>
    </row>
    <row r="15" spans="1:9" s="27" customFormat="1">
      <c r="A15" s="34">
        <v>6</v>
      </c>
      <c r="B15" s="113">
        <v>2.8473901884447291E-4</v>
      </c>
      <c r="C15" s="35">
        <f t="shared" si="3"/>
        <v>982962.46788675326</v>
      </c>
      <c r="D15" s="35">
        <f t="shared" si="0"/>
        <v>692949.75259336352</v>
      </c>
      <c r="E15" s="36">
        <f>SUM(D15:$D$124)</f>
        <v>11845362.784135552</v>
      </c>
      <c r="F15" s="37">
        <f t="shared" si="1"/>
        <v>16.63578170142106</v>
      </c>
      <c r="G15" s="35">
        <f>D15*(1+[1]CUP!$E$4)^A15</f>
        <v>780373.96980893251</v>
      </c>
      <c r="H15" s="36">
        <f>SUM(G15:$G$124)</f>
        <v>18904840.634971377</v>
      </c>
      <c r="I15" s="37">
        <f t="shared" si="2"/>
        <v>24.2253603610075</v>
      </c>
    </row>
    <row r="16" spans="1:9" s="27" customFormat="1">
      <c r="A16" s="34">
        <v>7</v>
      </c>
      <c r="B16" s="113">
        <v>2.6024030262961117E-4</v>
      </c>
      <c r="C16" s="35">
        <f t="shared" si="3"/>
        <v>982682.58011808631</v>
      </c>
      <c r="D16" s="35">
        <f t="shared" si="0"/>
        <v>653540.04034028447</v>
      </c>
      <c r="E16" s="36">
        <f>SUM(D16:$D$124)</f>
        <v>11152413.031542195</v>
      </c>
      <c r="F16" s="37">
        <f t="shared" si="1"/>
        <v>16.606287566918425</v>
      </c>
      <c r="G16" s="35">
        <f>D16*(1+[1]CUP!$E$4)^A16</f>
        <v>750712.07757381687</v>
      </c>
      <c r="H16" s="36">
        <f>SUM(G16:$G$124)</f>
        <v>18124466.665162444</v>
      </c>
      <c r="I16" s="37">
        <f t="shared" si="2"/>
        <v>24.143033270142482</v>
      </c>
    </row>
    <row r="17" spans="1:9" s="27" customFormat="1">
      <c r="A17" s="34">
        <v>8</v>
      </c>
      <c r="B17" s="113">
        <v>2.4509947094011631E-4</v>
      </c>
      <c r="C17" s="35">
        <f t="shared" si="3"/>
        <v>982426.84650604753</v>
      </c>
      <c r="D17" s="35">
        <f t="shared" si="0"/>
        <v>616386.75743623183</v>
      </c>
      <c r="E17" s="36">
        <f>SUM(D17:$D$124)</f>
        <v>10498872.991201909</v>
      </c>
      <c r="F17" s="37">
        <f t="shared" si="1"/>
        <v>16.574597476002019</v>
      </c>
      <c r="G17" s="35">
        <f>D17*(1+[1]CUP!$E$4)^A17</f>
        <v>722195.32667572901</v>
      </c>
      <c r="H17" s="36">
        <f>SUM(G17:$G$124)</f>
        <v>17373754.587588631</v>
      </c>
      <c r="I17" s="37">
        <f t="shared" si="2"/>
        <v>24.056863767812185</v>
      </c>
    </row>
    <row r="18" spans="1:9" s="27" customFormat="1">
      <c r="A18" s="34">
        <v>9</v>
      </c>
      <c r="B18" s="113">
        <v>2.3893251305958575E-4</v>
      </c>
      <c r="C18" s="35">
        <f t="shared" si="3"/>
        <v>982186.05420573149</v>
      </c>
      <c r="D18" s="35">
        <f t="shared" si="0"/>
        <v>581354.41638499033</v>
      </c>
      <c r="E18" s="36">
        <f>SUM(D18:$D$124)</f>
        <v>9882486.2337656748</v>
      </c>
      <c r="F18" s="37">
        <f t="shared" si="1"/>
        <v>16.540739788390741</v>
      </c>
      <c r="G18" s="35">
        <f>D18*(1+[1]CUP!$E$4)^A18</f>
        <v>694772.34275746252</v>
      </c>
      <c r="H18" s="36">
        <f>SUM(G18:$G$124)</f>
        <v>16651559.260912903</v>
      </c>
      <c r="I18" s="37">
        <f t="shared" si="2"/>
        <v>23.966928785370175</v>
      </c>
    </row>
    <row r="19" spans="1:9" s="27" customFormat="1">
      <c r="A19" s="34">
        <v>10</v>
      </c>
      <c r="B19" s="113">
        <v>2.428462801943659E-4</v>
      </c>
      <c r="C19" s="35">
        <f t="shared" si="3"/>
        <v>981951.378023508</v>
      </c>
      <c r="D19" s="35">
        <f t="shared" si="0"/>
        <v>548316.52067292936</v>
      </c>
      <c r="E19" s="36">
        <f>SUM(D19:$D$124)</f>
        <v>9301131.8173806835</v>
      </c>
      <c r="F19" s="37">
        <f t="shared" si="1"/>
        <v>16.504737204767061</v>
      </c>
      <c r="G19" s="35">
        <f>D19*(1+[1]CUP!$E$4)^A19</f>
        <v>668394.77909124072</v>
      </c>
      <c r="H19" s="36">
        <f>SUM(G19:$G$124)</f>
        <v>15956786.918155441</v>
      </c>
      <c r="I19" s="37">
        <f t="shared" si="2"/>
        <v>23.873296766097607</v>
      </c>
    </row>
    <row r="20" spans="1:9" s="27" customFormat="1">
      <c r="A20" s="34">
        <v>11</v>
      </c>
      <c r="B20" s="113">
        <v>2.5955041897509989E-4</v>
      </c>
      <c r="C20" s="35">
        <f t="shared" si="3"/>
        <v>981712.91478402331</v>
      </c>
      <c r="D20" s="35">
        <f t="shared" si="0"/>
        <v>517154.11702407053</v>
      </c>
      <c r="E20" s="36">
        <f>SUM(D20:$D$124)</f>
        <v>8752815.2967077475</v>
      </c>
      <c r="F20" s="37">
        <f t="shared" si="1"/>
        <v>16.466631601829999</v>
      </c>
      <c r="G20" s="35">
        <f>D20*(1+[1]CUP!$E$4)^A20</f>
        <v>643016.14258825057</v>
      </c>
      <c r="H20" s="36">
        <f>SUM(G20:$G$124)</f>
        <v>15288392.1390642</v>
      </c>
      <c r="I20" s="37">
        <f t="shared" si="2"/>
        <v>23.776062724530977</v>
      </c>
    </row>
    <row r="21" spans="1:9" s="27" customFormat="1">
      <c r="A21" s="34">
        <v>12</v>
      </c>
      <c r="B21" s="113">
        <v>2.9382175469539352E-4</v>
      </c>
      <c r="C21" s="35">
        <f t="shared" si="3"/>
        <v>981458.1107856778</v>
      </c>
      <c r="D21" s="35">
        <f t="shared" si="0"/>
        <v>487754.61269464355</v>
      </c>
      <c r="E21" s="36">
        <f>SUM(D21:$D$124)</f>
        <v>8235661.1796836816</v>
      </c>
      <c r="F21" s="37">
        <f t="shared" si="1"/>
        <v>16.426511966611741</v>
      </c>
      <c r="G21" s="35">
        <f>D21*(1+[1]CUP!$E$4)^A21</f>
        <v>618590.78531001392</v>
      </c>
      <c r="H21" s="36">
        <f>SUM(G21:$G$124)</f>
        <v>14645375.99647595</v>
      </c>
      <c r="I21" s="37">
        <f t="shared" si="2"/>
        <v>23.675386611419132</v>
      </c>
    </row>
    <row r="22" spans="1:9" s="27" customFormat="1">
      <c r="A22" s="34">
        <v>13</v>
      </c>
      <c r="B22" s="113">
        <v>3.5335865728098096E-4</v>
      </c>
      <c r="C22" s="35">
        <f t="shared" si="3"/>
        <v>981169.73704140668</v>
      </c>
      <c r="D22" s="35">
        <f t="shared" si="0"/>
        <v>460010.66016837809</v>
      </c>
      <c r="E22" s="36">
        <f>SUM(D22:$D$124)</f>
        <v>7747906.5669890381</v>
      </c>
      <c r="F22" s="37">
        <f t="shared" si="1"/>
        <v>16.384551490581543</v>
      </c>
      <c r="G22" s="35">
        <f>D22*(1+[1]CUP!$E$4)^A22</f>
        <v>595072.84007324185</v>
      </c>
      <c r="H22" s="36">
        <f>SUM(G22:$G$124)</f>
        <v>14026785.211165937</v>
      </c>
      <c r="I22" s="37">
        <f t="shared" si="2"/>
        <v>23.571543291136447</v>
      </c>
    </row>
    <row r="23" spans="1:9" s="27" customFormat="1">
      <c r="A23" s="34">
        <v>14</v>
      </c>
      <c r="B23" s="113">
        <v>4.5015917208846755E-4</v>
      </c>
      <c r="C23" s="35">
        <f t="shared" si="3"/>
        <v>980823.03222056094</v>
      </c>
      <c r="D23" s="35">
        <f t="shared" si="0"/>
        <v>433818.97303694912</v>
      </c>
      <c r="E23" s="36">
        <f>SUM(D23:$D$124)</f>
        <v>7287895.9068206605</v>
      </c>
      <c r="F23" s="37">
        <f t="shared" si="1"/>
        <v>16.341060791367475</v>
      </c>
      <c r="G23" s="35">
        <f>D23*(1+[1]CUP!$E$4)^A23</f>
        <v>572414.92193599907</v>
      </c>
      <c r="H23" s="36">
        <f>SUM(G23:$G$124)</f>
        <v>13431712.371092694</v>
      </c>
      <c r="I23" s="37">
        <f t="shared" si="2"/>
        <v>23.464993410137684</v>
      </c>
    </row>
    <row r="24" spans="1:9" s="27" customFormat="1">
      <c r="A24" s="34">
        <v>15</v>
      </c>
      <c r="B24" s="113">
        <v>7.5817791990959171E-4</v>
      </c>
      <c r="C24" s="35">
        <f t="shared" si="3"/>
        <v>980381.5057364112</v>
      </c>
      <c r="D24" s="35">
        <f t="shared" si="0"/>
        <v>409078.94853510411</v>
      </c>
      <c r="E24" s="36">
        <f>SUM(D24:$D$124)</f>
        <v>6854076.93378371</v>
      </c>
      <c r="F24" s="37">
        <f t="shared" si="1"/>
        <v>16.296566810826846</v>
      </c>
      <c r="G24" s="35">
        <f>D24*(1+[1]CUP!$E$4)^A24</f>
        <v>550566.40470832249</v>
      </c>
      <c r="H24" s="36">
        <f>SUM(G24:$G$124)</f>
        <v>12859297.449156696</v>
      </c>
      <c r="I24" s="37">
        <f t="shared" si="2"/>
        <v>23.356487681025975</v>
      </c>
    </row>
    <row r="25" spans="1:9" s="27" customFormat="1">
      <c r="A25" s="34">
        <v>16</v>
      </c>
      <c r="B25" s="113">
        <v>9.4430869584338382E-4</v>
      </c>
      <c r="C25" s="35">
        <f t="shared" si="3"/>
        <v>979638.20212567411</v>
      </c>
      <c r="D25" s="35">
        <f t="shared" si="0"/>
        <v>385630.93764983496</v>
      </c>
      <c r="E25" s="36">
        <f>SUM(D25:$D$124)</f>
        <v>6444997.9852486048</v>
      </c>
      <c r="F25" s="37">
        <f t="shared" si="1"/>
        <v>16.254532145060587</v>
      </c>
      <c r="G25" s="35">
        <f>D25*(1+[1]CUP!$E$4)^A25</f>
        <v>529388.63864638249</v>
      </c>
      <c r="H25" s="36">
        <f>SUM(G25:$G$124)</f>
        <v>12308731.044448374</v>
      </c>
      <c r="I25" s="37">
        <f t="shared" si="2"/>
        <v>23.250840962362016</v>
      </c>
    </row>
    <row r="26" spans="1:9" s="27" customFormat="1">
      <c r="A26" s="34">
        <v>17</v>
      </c>
      <c r="B26" s="113">
        <v>1.1102812789578144E-3</v>
      </c>
      <c r="C26" s="35">
        <f t="shared" si="3"/>
        <v>978713.12125262641</v>
      </c>
      <c r="D26" s="35">
        <f t="shared" si="0"/>
        <v>363459.22924719425</v>
      </c>
      <c r="E26" s="36">
        <f>SUM(D26:$D$124)</f>
        <v>6059367.0475987708</v>
      </c>
      <c r="F26" s="37">
        <f t="shared" si="1"/>
        <v>16.213047003187718</v>
      </c>
      <c r="G26" s="35">
        <f>D26*(1+[1]CUP!$E$4)^A26</f>
        <v>508930.666979676</v>
      </c>
      <c r="H26" s="36">
        <f>SUM(G26:$G$124)</f>
        <v>11779342.405801993</v>
      </c>
      <c r="I26" s="37">
        <f t="shared" si="2"/>
        <v>23.145279249348906</v>
      </c>
    </row>
    <row r="27" spans="1:9" s="27" customFormat="1">
      <c r="A27" s="34">
        <v>18</v>
      </c>
      <c r="B27" s="113">
        <v>1.2412680887361567E-3</v>
      </c>
      <c r="C27" s="35">
        <f t="shared" si="3"/>
        <v>977626.47439662926</v>
      </c>
      <c r="D27" s="35">
        <f t="shared" si="0"/>
        <v>342505.3653483931</v>
      </c>
      <c r="E27" s="36">
        <f>SUM(D27:$D$124)</f>
        <v>5695907.818351577</v>
      </c>
      <c r="F27" s="37">
        <f t="shared" si="1"/>
        <v>16.171793942359869</v>
      </c>
      <c r="G27" s="35">
        <f>D27*(1+[1]CUP!$E$4)^A27</f>
        <v>489182.00283358281</v>
      </c>
      <c r="H27" s="36">
        <f>SUM(G27:$G$124)</f>
        <v>11270411.738822315</v>
      </c>
      <c r="I27" s="37">
        <f t="shared" si="2"/>
        <v>23.03930167818633</v>
      </c>
    </row>
    <row r="28" spans="1:9" s="27" customFormat="1">
      <c r="A28" s="34">
        <v>19</v>
      </c>
      <c r="B28" s="113">
        <v>1.3429531170109932E-3</v>
      </c>
      <c r="C28" s="35">
        <f t="shared" si="3"/>
        <v>976412.97785125708</v>
      </c>
      <c r="D28" s="35">
        <f t="shared" si="0"/>
        <v>322717.19280015584</v>
      </c>
      <c r="E28" s="36">
        <f>SUM(D28:$D$124)</f>
        <v>5353402.4530031849</v>
      </c>
      <c r="F28" s="37">
        <f t="shared" si="1"/>
        <v>16.130192386516693</v>
      </c>
      <c r="G28" s="35">
        <f>D28*(1+[1]CUP!$E$4)^A28</f>
        <v>470138.01203807455</v>
      </c>
      <c r="H28" s="36">
        <f>SUM(G28:$G$124)</f>
        <v>10781229.735988734</v>
      </c>
      <c r="I28" s="37">
        <f t="shared" si="2"/>
        <v>22.93205284391173</v>
      </c>
    </row>
    <row r="29" spans="1:9" s="27" customFormat="1">
      <c r="A29" s="34">
        <v>20</v>
      </c>
      <c r="B29" s="113">
        <v>1.4438757901087918E-3</v>
      </c>
      <c r="C29" s="35">
        <f t="shared" si="3"/>
        <v>975101.70099916169</v>
      </c>
      <c r="D29" s="35">
        <f t="shared" si="0"/>
        <v>304041.31956619985</v>
      </c>
      <c r="E29" s="36">
        <f>SUM(D29:$D$124)</f>
        <v>5030685.2602030309</v>
      </c>
      <c r="F29" s="37">
        <f t="shared" si="1"/>
        <v>16.087724509662198</v>
      </c>
      <c r="G29" s="35">
        <f>D29*(1+[1]CUP!$E$4)^A29</f>
        <v>451789.40707921732</v>
      </c>
      <c r="H29" s="36">
        <f>SUM(G29:$G$124)</f>
        <v>10311091.723950662</v>
      </c>
      <c r="I29" s="37">
        <f t="shared" si="2"/>
        <v>22.82278327553329</v>
      </c>
    </row>
    <row r="30" spans="1:9" s="27" customFormat="1">
      <c r="A30" s="34">
        <v>21</v>
      </c>
      <c r="B30" s="113">
        <v>1.5440131479130576E-3</v>
      </c>
      <c r="C30" s="35">
        <f t="shared" si="3"/>
        <v>973693.77526019514</v>
      </c>
      <c r="D30" s="35">
        <f t="shared" si="0"/>
        <v>286417.28459026926</v>
      </c>
      <c r="E30" s="36">
        <f>SUM(D30:$D$124)</f>
        <v>4726643.9406368313</v>
      </c>
      <c r="F30" s="37">
        <f t="shared" si="1"/>
        <v>16.044315755734299</v>
      </c>
      <c r="G30" s="35">
        <f>D30*(1+[1]CUP!$E$4)^A30</f>
        <v>434113.03856410383</v>
      </c>
      <c r="H30" s="36">
        <f>SUM(G30:$G$124)</f>
        <v>9859302.3168714419</v>
      </c>
      <c r="I30" s="37">
        <f t="shared" si="2"/>
        <v>22.711371096990344</v>
      </c>
    </row>
    <row r="31" spans="1:9" s="27" customFormat="1">
      <c r="A31" s="34">
        <v>22</v>
      </c>
      <c r="B31" s="113">
        <v>1.613421360295501E-3</v>
      </c>
      <c r="C31" s="35">
        <f t="shared" si="3"/>
        <v>972190.3792691523</v>
      </c>
      <c r="D31" s="35">
        <f t="shared" si="0"/>
        <v>269787.78541233239</v>
      </c>
      <c r="E31" s="36">
        <f>SUM(D31:$D$124)</f>
        <v>4440226.6560465628</v>
      </c>
      <c r="F31" s="37">
        <f t="shared" si="1"/>
        <v>15.999886408751378</v>
      </c>
      <c r="G31" s="35">
        <f>D31*(1+[1]CUP!$E$4)^A31</f>
        <v>417086.43167111132</v>
      </c>
      <c r="H31" s="36">
        <f>SUM(G31:$G$124)</f>
        <v>9425189.2783073373</v>
      </c>
      <c r="I31" s="37">
        <f t="shared" si="2"/>
        <v>22.59768854274181</v>
      </c>
    </row>
    <row r="32" spans="1:9" s="27" customFormat="1">
      <c r="A32" s="34">
        <v>23</v>
      </c>
      <c r="B32" s="113">
        <v>1.6445916531441364E-3</v>
      </c>
      <c r="C32" s="35">
        <f t="shared" si="3"/>
        <v>970621.82654496562</v>
      </c>
      <c r="D32" s="35">
        <f t="shared" si="0"/>
        <v>254106.13588358607</v>
      </c>
      <c r="E32" s="36">
        <f>SUM(D32:$D$124)</f>
        <v>4170438.8706342308</v>
      </c>
      <c r="F32" s="37">
        <f t="shared" si="1"/>
        <v>15.953859375562287</v>
      </c>
      <c r="G32" s="35">
        <f>D32*(1+[1]CUP!$E$4)^A32</f>
        <v>400699.77870134602</v>
      </c>
      <c r="H32" s="36">
        <f>SUM(G32:$G$124)</f>
        <v>9008102.8466362245</v>
      </c>
      <c r="I32" s="37">
        <f t="shared" si="2"/>
        <v>22.48092793021042</v>
      </c>
    </row>
    <row r="33" spans="1:9" s="27" customFormat="1">
      <c r="A33" s="34">
        <v>24</v>
      </c>
      <c r="B33" s="113">
        <v>1.647886476000346E-3</v>
      </c>
      <c r="C33" s="35">
        <f t="shared" si="3"/>
        <v>969025.54999067029</v>
      </c>
      <c r="D33" s="35">
        <f t="shared" si="0"/>
        <v>239328.52363537665</v>
      </c>
      <c r="E33" s="36">
        <f>SUM(D33:$D$124)</f>
        <v>3916332.7347506448</v>
      </c>
      <c r="F33" s="37">
        <f t="shared" si="1"/>
        <v>15.905502766358994</v>
      </c>
      <c r="G33" s="35">
        <f>D33*(1+[1]CUP!$E$4)^A33</f>
        <v>384944.9122770516</v>
      </c>
      <c r="H33" s="36">
        <f>SUM(G33:$G$124)</f>
        <v>8607403.06793488</v>
      </c>
      <c r="I33" s="37">
        <f t="shared" si="2"/>
        <v>22.360090478972175</v>
      </c>
    </row>
    <row r="34" spans="1:9" s="27" customFormat="1">
      <c r="A34" s="34">
        <v>25</v>
      </c>
      <c r="B34" s="113">
        <v>1.6379623980097328E-3</v>
      </c>
      <c r="C34" s="35">
        <f t="shared" si="3"/>
        <v>967428.70589194191</v>
      </c>
      <c r="D34" s="35">
        <f t="shared" si="0"/>
        <v>225409.56358297812</v>
      </c>
      <c r="E34" s="36">
        <f>SUM(D34:$D$124)</f>
        <v>3677004.2111152676</v>
      </c>
      <c r="F34" s="37">
        <f t="shared" si="1"/>
        <v>15.854214158741831</v>
      </c>
      <c r="G34" s="35">
        <f>D34*(1+[1]CUP!$E$4)^A34</f>
        <v>369808.28122391249</v>
      </c>
      <c r="H34" s="36">
        <f>SUM(G34:$G$124)</f>
        <v>8222458.1556578353</v>
      </c>
      <c r="I34" s="37">
        <f t="shared" si="2"/>
        <v>22.234380821448614</v>
      </c>
    </row>
    <row r="35" spans="1:9" s="27" customFormat="1">
      <c r="A35" s="34">
        <v>26</v>
      </c>
      <c r="B35" s="113">
        <v>1.6324934909042006E-3</v>
      </c>
      <c r="C35" s="35">
        <f t="shared" si="3"/>
        <v>965844.09404893569</v>
      </c>
      <c r="D35" s="35">
        <f t="shared" si="0"/>
        <v>212302.21810724284</v>
      </c>
      <c r="E35" s="36">
        <f>SUM(D35:$D$124)</f>
        <v>3451594.6475322898</v>
      </c>
      <c r="F35" s="37">
        <f t="shared" si="1"/>
        <v>15.799596886636122</v>
      </c>
      <c r="G35" s="35">
        <f>D35*(1+[1]CUP!$E$4)^A35</f>
        <v>355270.37749819912</v>
      </c>
      <c r="H35" s="36">
        <f>SUM(G35:$G$124)</f>
        <v>7852649.8744339217</v>
      </c>
      <c r="I35" s="37">
        <f t="shared" si="2"/>
        <v>22.103306022111926</v>
      </c>
    </row>
    <row r="36" spans="1:9" s="27" customFormat="1">
      <c r="A36" s="34">
        <v>27</v>
      </c>
      <c r="B36" s="113">
        <v>1.6395662554452022E-3</v>
      </c>
      <c r="C36" s="35">
        <f t="shared" si="3"/>
        <v>964267.35985217255</v>
      </c>
      <c r="D36" s="35">
        <f t="shared" si="0"/>
        <v>199958.14728120586</v>
      </c>
      <c r="E36" s="36">
        <f>SUM(D36:$D$124)</f>
        <v>3239292.4294250468</v>
      </c>
      <c r="F36" s="37">
        <f t="shared" si="1"/>
        <v>15.741518853082225</v>
      </c>
      <c r="G36" s="35">
        <f>D36*(1+[1]CUP!$E$4)^A36</f>
        <v>341305.85748850054</v>
      </c>
      <c r="H36" s="36">
        <f>SUM(G36:$G$124)</f>
        <v>7497379.4969357233</v>
      </c>
      <c r="I36" s="37">
        <f t="shared" si="2"/>
        <v>21.96674722228677</v>
      </c>
    </row>
    <row r="37" spans="1:9" s="27" customFormat="1">
      <c r="A37" s="34">
        <v>28</v>
      </c>
      <c r="B37" s="113">
        <v>1.6684073601793395E-3</v>
      </c>
      <c r="C37" s="35">
        <f t="shared" si="3"/>
        <v>962686.37962773175</v>
      </c>
      <c r="D37" s="35">
        <f t="shared" si="0"/>
        <v>188330.47419851157</v>
      </c>
      <c r="E37" s="36">
        <f>SUM(D37:$D$124)</f>
        <v>3039334.2821438406</v>
      </c>
      <c r="F37" s="37">
        <f t="shared" si="1"/>
        <v>15.679969801507186</v>
      </c>
      <c r="G37" s="35">
        <f>D37*(1+[1]CUP!$E$4)^A37</f>
        <v>327887.91433982283</v>
      </c>
      <c r="H37" s="36">
        <f>SUM(G37:$G$124)</f>
        <v>7156073.6394472225</v>
      </c>
      <c r="I37" s="37">
        <f t="shared" si="2"/>
        <v>21.824755736591964</v>
      </c>
    </row>
    <row r="38" spans="1:9" s="27" customFormat="1">
      <c r="A38" s="34">
        <v>29</v>
      </c>
      <c r="B38" s="113">
        <v>1.7147305139249022E-3</v>
      </c>
      <c r="C38" s="35">
        <f t="shared" si="3"/>
        <v>961080.22658641648</v>
      </c>
      <c r="D38" s="35">
        <f t="shared" si="0"/>
        <v>177373.832310578</v>
      </c>
      <c r="E38" s="36">
        <f>SUM(D38:$D$124)</f>
        <v>2851003.8079453292</v>
      </c>
      <c r="F38" s="37">
        <f t="shared" si="1"/>
        <v>15.615084999046603</v>
      </c>
      <c r="G38" s="35">
        <f>D38*(1+[1]CUP!$E$4)^A38</f>
        <v>314988.37830644229</v>
      </c>
      <c r="H38" s="36">
        <f>SUM(G38:$G$124)</f>
        <v>6828185.7251073997</v>
      </c>
      <c r="I38" s="37">
        <f t="shared" si="2"/>
        <v>21.677579858087565</v>
      </c>
    </row>
    <row r="39" spans="1:9" s="27" customFormat="1">
      <c r="A39" s="34">
        <v>30</v>
      </c>
      <c r="B39" s="113">
        <v>1.7679291291940145E-3</v>
      </c>
      <c r="C39" s="35">
        <f t="shared" si="3"/>
        <v>959432.23299555888</v>
      </c>
      <c r="D39" s="35">
        <f t="shared" si="0"/>
        <v>167046.87168673892</v>
      </c>
      <c r="E39" s="36">
        <f>SUM(D39:$D$124)</f>
        <v>2673629.9756347518</v>
      </c>
      <c r="F39" s="37">
        <f t="shared" si="1"/>
        <v>15.546934820676634</v>
      </c>
      <c r="G39" s="35">
        <f>D39*(1+[1]CUP!$E$4)^A39</f>
        <v>302582.28611800104</v>
      </c>
      <c r="H39" s="36">
        <f>SUM(G39:$G$124)</f>
        <v>6513197.3468009578</v>
      </c>
      <c r="I39" s="37">
        <f t="shared" si="2"/>
        <v>21.52537556101662</v>
      </c>
    </row>
    <row r="40" spans="1:9" s="27" customFormat="1">
      <c r="A40" s="34">
        <v>31</v>
      </c>
      <c r="B40" s="113">
        <v>1.820631476488855E-3</v>
      </c>
      <c r="C40" s="35">
        <f t="shared" si="3"/>
        <v>957736.02480335836</v>
      </c>
      <c r="D40" s="35">
        <f t="shared" si="0"/>
        <v>157312.77797768221</v>
      </c>
      <c r="E40" s="36">
        <f>SUM(D40:$D$124)</f>
        <v>2506583.1039480125</v>
      </c>
      <c r="F40" s="37">
        <f t="shared" si="1"/>
        <v>15.475420657735457</v>
      </c>
      <c r="G40" s="35">
        <f>D40*(1+[1]CUP!$E$4)^A40</f>
        <v>290649.32917170058</v>
      </c>
      <c r="H40" s="36">
        <f>SUM(G40:$G$124)</f>
        <v>6210615.0606829561</v>
      </c>
      <c r="I40" s="37">
        <f t="shared" si="2"/>
        <v>21.368069482156095</v>
      </c>
    </row>
    <row r="41" spans="1:9" s="27" customFormat="1">
      <c r="A41" s="34">
        <v>32</v>
      </c>
      <c r="B41" s="113">
        <v>1.8759961840645741E-3</v>
      </c>
      <c r="C41" s="35">
        <f t="shared" si="3"/>
        <v>955992.34045043401</v>
      </c>
      <c r="D41" s="35">
        <f t="shared" si="0"/>
        <v>148138.08432305866</v>
      </c>
      <c r="E41" s="36">
        <f>SUM(D41:$D$124)</f>
        <v>2349270.3259703303</v>
      </c>
      <c r="F41" s="37">
        <f t="shared" si="1"/>
        <v>15.400318658190031</v>
      </c>
      <c r="G41" s="35">
        <f>D41*(1+[1]CUP!$E$4)^A41</f>
        <v>279172.23314290395</v>
      </c>
      <c r="H41" s="36">
        <f>SUM(G41:$G$124)</f>
        <v>5919965.7315112567</v>
      </c>
      <c r="I41" s="37">
        <f t="shared" si="2"/>
        <v>21.205424568427325</v>
      </c>
    </row>
    <row r="42" spans="1:9" s="27" customFormat="1">
      <c r="A42" s="34">
        <v>33</v>
      </c>
      <c r="B42" s="113">
        <v>1.9327072850499421E-3</v>
      </c>
      <c r="C42" s="35">
        <f t="shared" si="3"/>
        <v>954198.90246775409</v>
      </c>
      <c r="D42" s="35">
        <f t="shared" si="0"/>
        <v>139490.7338133528</v>
      </c>
      <c r="E42" s="36">
        <f>SUM(D42:$D$124)</f>
        <v>2201132.2416472719</v>
      </c>
      <c r="F42" s="37">
        <f t="shared" si="1"/>
        <v>15.32144057331571</v>
      </c>
      <c r="G42" s="35">
        <f>D42*(1+[1]CUP!$E$4)^A42</f>
        <v>268133.46909510158</v>
      </c>
      <c r="H42" s="36">
        <f>SUM(G42:$G$124)</f>
        <v>5640793.4983683527</v>
      </c>
      <c r="I42" s="37">
        <f t="shared" si="2"/>
        <v>21.037259978789429</v>
      </c>
    </row>
    <row r="43" spans="1:9" s="27" customFormat="1">
      <c r="A43" s="34">
        <v>34</v>
      </c>
      <c r="B43" s="113">
        <v>1.9939585911761138E-3</v>
      </c>
      <c r="C43" s="35">
        <f t="shared" si="3"/>
        <v>952354.71529756801</v>
      </c>
      <c r="D43" s="35">
        <f t="shared" si="0"/>
        <v>131340.69722256108</v>
      </c>
      <c r="E43" s="36">
        <f>SUM(D43:$D$124)</f>
        <v>2061641.5078339193</v>
      </c>
      <c r="F43" s="37">
        <f t="shared" si="1"/>
        <v>15.238564516541794</v>
      </c>
      <c r="G43" s="35">
        <f>D43*(1+[1]CUP!$E$4)^A43</f>
        <v>257516.55707333586</v>
      </c>
      <c r="H43" s="36">
        <f>SUM(G43:$G$124)</f>
        <v>5372660.0292732511</v>
      </c>
      <c r="I43" s="37">
        <f t="shared" si="2"/>
        <v>20.863357643226095</v>
      </c>
    </row>
    <row r="44" spans="1:9" s="27" customFormat="1">
      <c r="A44" s="34">
        <v>35</v>
      </c>
      <c r="B44" s="113">
        <v>2.065156094011881E-3</v>
      </c>
      <c r="C44" s="35">
        <f t="shared" si="3"/>
        <v>950455.7594311533</v>
      </c>
      <c r="D44" s="35">
        <f t="shared" si="0"/>
        <v>123659.25406694631</v>
      </c>
      <c r="E44" s="36">
        <f>SUM(D44:$D$124)</f>
        <v>1930300.8106113581</v>
      </c>
      <c r="F44" s="37">
        <f t="shared" si="1"/>
        <v>15.151503756306049</v>
      </c>
      <c r="G44" s="35">
        <f>D44*(1+[1]CUP!$E$4)^A44</f>
        <v>247304.85029851808</v>
      </c>
      <c r="H44" s="36">
        <f>SUM(G44:$G$124)</f>
        <v>5115143.472199915</v>
      </c>
      <c r="I44" s="37">
        <f t="shared" si="2"/>
        <v>20.683554997103776</v>
      </c>
    </row>
    <row r="45" spans="1:9" s="27" customFormat="1">
      <c r="A45" s="34">
        <v>36</v>
      </c>
      <c r="B45" s="113">
        <v>2.1505049425931664E-3</v>
      </c>
      <c r="C45" s="35">
        <f t="shared" si="3"/>
        <v>948492.91992747539</v>
      </c>
      <c r="D45" s="35">
        <f t="shared" si="0"/>
        <v>116418.75321210282</v>
      </c>
      <c r="E45" s="36">
        <f>SUM(D45:$D$124)</f>
        <v>1806641.5565444117</v>
      </c>
      <c r="F45" s="37">
        <f t="shared" si="1"/>
        <v>15.060142055703855</v>
      </c>
      <c r="G45" s="35">
        <f>D45*(1+[1]CUP!$E$4)^A45</f>
        <v>237481.14124853048</v>
      </c>
      <c r="H45" s="36">
        <f>SUM(G45:$G$124)</f>
        <v>4867838.6219013976</v>
      </c>
      <c r="I45" s="37">
        <f t="shared" si="2"/>
        <v>20.497790251088073</v>
      </c>
    </row>
    <row r="46" spans="1:9" s="27" customFormat="1">
      <c r="A46" s="34">
        <v>37</v>
      </c>
      <c r="B46" s="113">
        <v>2.2506449880968686E-3</v>
      </c>
      <c r="C46" s="35">
        <f t="shared" si="3"/>
        <v>946453.18121515668</v>
      </c>
      <c r="D46" s="35">
        <f t="shared" si="0"/>
        <v>109592.82463010344</v>
      </c>
      <c r="E46" s="36">
        <f>SUM(D46:$D$124)</f>
        <v>1690222.8033323088</v>
      </c>
      <c r="F46" s="37">
        <f t="shared" si="1"/>
        <v>14.964417280469451</v>
      </c>
      <c r="G46" s="35">
        <f>D46*(1+[1]CUP!$E$4)^A46</f>
        <v>228028.15624350274</v>
      </c>
      <c r="H46" s="36">
        <f>SUM(G46:$G$124)</f>
        <v>4630357.4806528669</v>
      </c>
      <c r="I46" s="37">
        <f t="shared" si="2"/>
        <v>20.306077797288687</v>
      </c>
    </row>
    <row r="47" spans="1:9" s="27" customFormat="1">
      <c r="A47" s="34">
        <v>38</v>
      </c>
      <c r="B47" s="113">
        <v>2.3678385116211119E-3</v>
      </c>
      <c r="C47" s="35">
        <f t="shared" si="3"/>
        <v>944323.05110638647</v>
      </c>
      <c r="D47" s="35">
        <f t="shared" si="0"/>
        <v>103156.76423454557</v>
      </c>
      <c r="E47" s="36">
        <f>SUM(D47:$D$124)</f>
        <v>1580629.9787022052</v>
      </c>
      <c r="F47" s="37">
        <f t="shared" si="1"/>
        <v>14.864268053313081</v>
      </c>
      <c r="G47" s="35">
        <f>D47*(1+[1]CUP!$E$4)^A47</f>
        <v>218929.47616305517</v>
      </c>
      <c r="H47" s="36">
        <f>SUM(G47:$G$124)</f>
        <v>4402329.3244093647</v>
      </c>
      <c r="I47" s="37">
        <f t="shared" si="2"/>
        <v>20.108435837715067</v>
      </c>
    </row>
    <row r="48" spans="1:9" s="27" customFormat="1">
      <c r="A48" s="34">
        <v>39</v>
      </c>
      <c r="B48" s="113">
        <v>2.503044156193293E-3</v>
      </c>
      <c r="C48" s="35">
        <f t="shared" si="3"/>
        <v>942087.04661856522</v>
      </c>
      <c r="D48" s="35">
        <f t="shared" si="0"/>
        <v>97087.26950514791</v>
      </c>
      <c r="E48" s="36">
        <f>SUM(D48:$D$124)</f>
        <v>1477473.2144676596</v>
      </c>
      <c r="F48" s="37">
        <f t="shared" si="1"/>
        <v>14.759657882181473</v>
      </c>
      <c r="G48" s="35">
        <f>D48*(1+[1]CUP!$E$4)^A48</f>
        <v>210169.15872493255</v>
      </c>
      <c r="H48" s="36">
        <f>SUM(G48:$G$124)</f>
        <v>4183399.8482463085</v>
      </c>
      <c r="I48" s="37">
        <f t="shared" si="2"/>
        <v>19.904917893883294</v>
      </c>
    </row>
    <row r="49" spans="1:17" s="27" customFormat="1">
      <c r="A49" s="34">
        <v>40</v>
      </c>
      <c r="B49" s="113">
        <v>2.653650293249054E-3</v>
      </c>
      <c r="C49" s="35">
        <f t="shared" si="3"/>
        <v>939728.96114190121</v>
      </c>
      <c r="D49" s="35">
        <f t="shared" si="0"/>
        <v>91362.505455256876</v>
      </c>
      <c r="E49" s="36">
        <f>SUM(D49:$D$124)</f>
        <v>1380385.944962512</v>
      </c>
      <c r="F49" s="37">
        <f t="shared" si="1"/>
        <v>14.650555571191409</v>
      </c>
      <c r="G49" s="35">
        <f>D49*(1+[1]CUP!$E$4)^A49</f>
        <v>201732.03581243547</v>
      </c>
      <c r="H49" s="36">
        <f>SUM(G49:$G$124)</f>
        <v>3973230.689521376</v>
      </c>
      <c r="I49" s="37">
        <f t="shared" si="2"/>
        <v>19.695586144857874</v>
      </c>
    </row>
    <row r="50" spans="1:17" s="27" customFormat="1">
      <c r="A50" s="34">
        <v>41</v>
      </c>
      <c r="B50" s="113">
        <v>2.8226725004859899E-3</v>
      </c>
      <c r="C50" s="35">
        <f t="shared" si="3"/>
        <v>937235.2491085924</v>
      </c>
      <c r="D50" s="35">
        <f t="shared" si="0"/>
        <v>85962.321996097715</v>
      </c>
      <c r="E50" s="36">
        <f>SUM(D50:$D$124)</f>
        <v>1289023.4395072549</v>
      </c>
      <c r="F50" s="37">
        <f t="shared" si="1"/>
        <v>14.536880960270445</v>
      </c>
      <c r="G50" s="35">
        <f>D50*(1+[1]CUP!$E$4)^A50</f>
        <v>193604.38087469147</v>
      </c>
      <c r="H50" s="36">
        <f>SUM(G50:$G$124)</f>
        <v>3771498.6537089404</v>
      </c>
      <c r="I50" s="37">
        <f t="shared" si="2"/>
        <v>19.480440662910443</v>
      </c>
      <c r="O50" s="38"/>
      <c r="P50" s="38"/>
    </row>
    <row r="51" spans="1:17" s="27" customFormat="1">
      <c r="A51" s="34">
        <v>42</v>
      </c>
      <c r="B51" s="113">
        <v>3.017348935456072E-3</v>
      </c>
      <c r="C51" s="35">
        <f t="shared" si="3"/>
        <v>934589.74094444746</v>
      </c>
      <c r="D51" s="35">
        <f t="shared" si="0"/>
        <v>80867.621239359811</v>
      </c>
      <c r="E51" s="36">
        <f>SUM(D51:$D$124)</f>
        <v>1203061.1175111569</v>
      </c>
      <c r="F51" s="37">
        <f t="shared" si="1"/>
        <v>14.418586490364957</v>
      </c>
      <c r="G51" s="35">
        <f>D51*(1+[1]CUP!$E$4)^A51</f>
        <v>185772.69537271632</v>
      </c>
      <c r="H51" s="36">
        <f>SUM(G51:$G$124)</f>
        <v>3577894.2728342488</v>
      </c>
      <c r="I51" s="37">
        <f t="shared" si="2"/>
        <v>19.259527163859623</v>
      </c>
      <c r="N51" s="39"/>
      <c r="O51" s="37"/>
      <c r="P51" s="37"/>
      <c r="Q51" s="39"/>
    </row>
    <row r="52" spans="1:17" s="27" customFormat="1">
      <c r="A52" s="34">
        <v>43</v>
      </c>
      <c r="B52" s="113">
        <v>3.2410501914685226E-3</v>
      </c>
      <c r="C52" s="35">
        <f t="shared" si="3"/>
        <v>931769.75758452062</v>
      </c>
      <c r="D52" s="35">
        <f t="shared" si="0"/>
        <v>76060.01453632109</v>
      </c>
      <c r="E52" s="36">
        <f>SUM(D52:$D$124)</f>
        <v>1122193.4962717972</v>
      </c>
      <c r="F52" s="37">
        <f t="shared" si="1"/>
        <v>14.295719806321458</v>
      </c>
      <c r="G52" s="35">
        <f>D52*(1+[1]CUP!$E$4)^A52</f>
        <v>178223.01642892315</v>
      </c>
      <c r="H52" s="36">
        <f>SUM(G52:$G$124)</f>
        <v>3392121.5774615328</v>
      </c>
      <c r="I52" s="37">
        <f t="shared" si="2"/>
        <v>19.033016304122199</v>
      </c>
      <c r="N52" s="39"/>
      <c r="O52" s="37"/>
      <c r="P52" s="37"/>
      <c r="Q52" s="39"/>
    </row>
    <row r="53" spans="1:17" s="27" customFormat="1">
      <c r="A53" s="34">
        <v>44</v>
      </c>
      <c r="B53" s="113">
        <v>3.4921185810360381E-3</v>
      </c>
      <c r="C53" s="35">
        <f t="shared" si="3"/>
        <v>928749.84503329673</v>
      </c>
      <c r="D53" s="35">
        <f t="shared" si="0"/>
        <v>71522.170010985894</v>
      </c>
      <c r="E53" s="36">
        <f>SUM(D53:$D$124)</f>
        <v>1046133.4817354768</v>
      </c>
      <c r="F53" s="37">
        <f t="shared" si="1"/>
        <v>14.168368870679622</v>
      </c>
      <c r="G53" s="35">
        <f>D53*(1+[1]CUP!$E$4)^A53</f>
        <v>170941.78718976432</v>
      </c>
      <c r="H53" s="36">
        <f>SUM(G53:$G$124)</f>
        <v>3213898.5610326091</v>
      </c>
      <c r="I53" s="37">
        <f t="shared" si="2"/>
        <v>18.801128816237458</v>
      </c>
      <c r="N53" s="39"/>
      <c r="O53" s="37"/>
      <c r="P53" s="37"/>
      <c r="Q53" s="39"/>
    </row>
    <row r="54" spans="1:17" s="27" customFormat="1">
      <c r="A54" s="34">
        <v>45</v>
      </c>
      <c r="B54" s="113">
        <v>3.7670085529932749E-3</v>
      </c>
      <c r="C54" s="35">
        <f t="shared" si="3"/>
        <v>925506.54044232157</v>
      </c>
      <c r="D54" s="35">
        <f t="shared" si="0"/>
        <v>67238.118973711797</v>
      </c>
      <c r="E54" s="36">
        <f>SUM(D54:$D$124)</f>
        <v>974611.31172449084</v>
      </c>
      <c r="F54" s="37">
        <f t="shared" si="1"/>
        <v>14.036588990498126</v>
      </c>
      <c r="G54" s="35">
        <f>D54*(1+[1]CUP!$E$4)^A54</f>
        <v>163916.73109661535</v>
      </c>
      <c r="H54" s="36">
        <f>SUM(G54:$G$124)</f>
        <v>3042956.7738428446</v>
      </c>
      <c r="I54" s="37">
        <f t="shared" si="2"/>
        <v>18.564040128699695</v>
      </c>
      <c r="N54" s="39"/>
      <c r="O54" s="37"/>
      <c r="P54" s="37"/>
      <c r="Q54" s="39"/>
    </row>
    <row r="55" spans="1:17" s="27" customFormat="1">
      <c r="A55" s="34">
        <v>46</v>
      </c>
      <c r="B55" s="113">
        <v>4.062611200778843E-3</v>
      </c>
      <c r="C55" s="35">
        <f t="shared" si="3"/>
        <v>922020.14938862412</v>
      </c>
      <c r="D55" s="35">
        <f t="shared" si="0"/>
        <v>63193.238117406268</v>
      </c>
      <c r="E55" s="36">
        <f>SUM(D55:$D$124)</f>
        <v>907373.19275077898</v>
      </c>
      <c r="F55" s="37">
        <f t="shared" si="1"/>
        <v>13.900373702140568</v>
      </c>
      <c r="G55" s="35">
        <f>D55*(1+[1]CUP!$E$4)^A55</f>
        <v>157137.01931695058</v>
      </c>
      <c r="H55" s="36">
        <f>SUM(G55:$G$124)</f>
        <v>2879040.0427462291</v>
      </c>
      <c r="I55" s="37">
        <f t="shared" si="2"/>
        <v>18.321844561268595</v>
      </c>
      <c r="N55" s="39"/>
      <c r="O55" s="37"/>
      <c r="P55" s="37"/>
      <c r="Q55" s="39"/>
    </row>
    <row r="56" spans="1:17" s="27" customFormat="1">
      <c r="A56" s="34">
        <v>47</v>
      </c>
      <c r="B56" s="113">
        <v>4.3793582538528301E-3</v>
      </c>
      <c r="C56" s="35">
        <f t="shared" si="3"/>
        <v>918274.34000237414</v>
      </c>
      <c r="D56" s="35">
        <f t="shared" si="0"/>
        <v>59374.064679638672</v>
      </c>
      <c r="E56" s="36">
        <f>SUM(D56:$D$124)</f>
        <v>844179.95463337272</v>
      </c>
      <c r="F56" s="37">
        <f t="shared" si="1"/>
        <v>13.7596582963162</v>
      </c>
      <c r="G56" s="35">
        <f>D56*(1+[1]CUP!$E$4)^A56</f>
        <v>150593.02392100074</v>
      </c>
      <c r="H56" s="36">
        <f>SUM(G56:$G$124)</f>
        <v>2721903.0234292783</v>
      </c>
      <c r="I56" s="37">
        <f t="shared" si="2"/>
        <v>18.074562503354439</v>
      </c>
      <c r="N56" s="39"/>
      <c r="O56" s="37"/>
      <c r="P56" s="37"/>
      <c r="Q56" s="39"/>
    </row>
    <row r="57" spans="1:17" s="27" customFormat="1">
      <c r="A57" s="34">
        <v>48</v>
      </c>
      <c r="B57" s="113">
        <v>4.7165808030741382E-3</v>
      </c>
      <c r="C57" s="35">
        <f t="shared" si="3"/>
        <v>914252.88769218349</v>
      </c>
      <c r="D57" s="35">
        <f t="shared" si="0"/>
        <v>55767.966395678413</v>
      </c>
      <c r="E57" s="36">
        <f>SUM(D57:$D$124)</f>
        <v>784805.88995373412</v>
      </c>
      <c r="F57" s="37">
        <f t="shared" si="1"/>
        <v>13.614367191291686</v>
      </c>
      <c r="G57" s="35">
        <f>D57*(1+[1]CUP!$E$4)^A57</f>
        <v>144275.65432178689</v>
      </c>
      <c r="H57" s="36">
        <f>SUM(G57:$G$124)</f>
        <v>2571309.999508277</v>
      </c>
      <c r="I57" s="37">
        <f t="shared" si="2"/>
        <v>17.822203001577286</v>
      </c>
      <c r="N57" s="39"/>
      <c r="O57" s="37"/>
      <c r="P57" s="37"/>
      <c r="Q57" s="39"/>
    </row>
    <row r="58" spans="1:17" s="27" customFormat="1">
      <c r="A58" s="34">
        <v>49</v>
      </c>
      <c r="B58" s="113">
        <v>5.0762432452750592E-3</v>
      </c>
      <c r="C58" s="35">
        <f t="shared" si="3"/>
        <v>909940.74007293943</v>
      </c>
      <c r="D58" s="35">
        <f t="shared" si="0"/>
        <v>52363.143656556662</v>
      </c>
      <c r="E58" s="36">
        <f>SUM(D58:$D$124)</f>
        <v>729037.92355805566</v>
      </c>
      <c r="F58" s="37">
        <f t="shared" si="1"/>
        <v>13.464396904937397</v>
      </c>
      <c r="G58" s="35">
        <f>D58*(1+[1]CUP!$E$4)^A58</f>
        <v>138176.48101044056</v>
      </c>
      <c r="H58" s="36">
        <f>SUM(G58:$G$124)</f>
        <v>2427034.3451864901</v>
      </c>
      <c r="I58" s="37">
        <f t="shared" si="2"/>
        <v>17.56474276547182</v>
      </c>
      <c r="K58" s="40"/>
      <c r="L58" s="41"/>
      <c r="N58" s="39"/>
      <c r="O58" s="37"/>
      <c r="P58" s="37"/>
      <c r="Q58" s="39"/>
    </row>
    <row r="59" spans="1:17" s="27" customFormat="1">
      <c r="A59" s="42">
        <v>50</v>
      </c>
      <c r="B59" s="113">
        <v>5.4634666894577714E-3</v>
      </c>
      <c r="C59" s="35">
        <f t="shared" si="3"/>
        <v>905321.65953754354</v>
      </c>
      <c r="D59" s="35">
        <f t="shared" si="0"/>
        <v>49148.429813461044</v>
      </c>
      <c r="E59" s="36">
        <f>SUM(D59:$D$124)</f>
        <v>676674.77990149905</v>
      </c>
      <c r="F59" s="37">
        <f t="shared" si="1"/>
        <v>13.309650353424603</v>
      </c>
      <c r="G59" s="35">
        <f>D59*(1+[1]CUP!$E$4)^A59</f>
        <v>132287.32533367601</v>
      </c>
      <c r="H59" s="36">
        <f>SUM(G59:$G$124)</f>
        <v>2288857.8641760494</v>
      </c>
      <c r="I59" s="37">
        <f t="shared" si="2"/>
        <v>17.302170547350098</v>
      </c>
      <c r="N59" s="39"/>
      <c r="O59" s="37"/>
      <c r="P59" s="37"/>
      <c r="Q59" s="39"/>
    </row>
    <row r="60" spans="1:17" s="27" customFormat="1">
      <c r="A60" s="34">
        <v>51</v>
      </c>
      <c r="B60" s="113">
        <v>5.8796493699448922E-3</v>
      </c>
      <c r="C60" s="35">
        <f t="shared" si="3"/>
        <v>900375.4648074155</v>
      </c>
      <c r="D60" s="35">
        <f t="shared" si="0"/>
        <v>46113.121702203804</v>
      </c>
      <c r="E60" s="36">
        <f>SUM(D60:$D$124)</f>
        <v>627526.35008803802</v>
      </c>
      <c r="F60" s="37">
        <f t="shared" si="1"/>
        <v>13.150078479264636</v>
      </c>
      <c r="G60" s="35">
        <f>D60*(1+[1]CUP!$E$4)^A60</f>
        <v>126599.87688400332</v>
      </c>
      <c r="H60" s="36">
        <f>SUM(G60:$G$124)</f>
        <v>2156570.5388423735</v>
      </c>
      <c r="I60" s="37">
        <f t="shared" si="2"/>
        <v>17.034538989467766</v>
      </c>
      <c r="N60" s="39"/>
      <c r="O60" s="37"/>
      <c r="P60" s="37"/>
      <c r="Q60" s="39"/>
    </row>
    <row r="61" spans="1:17" s="27" customFormat="1">
      <c r="A61" s="34">
        <v>52</v>
      </c>
      <c r="B61" s="113">
        <v>6.3223457387903449E-3</v>
      </c>
      <c r="C61" s="35">
        <f t="shared" si="3"/>
        <v>895081.57277304679</v>
      </c>
      <c r="D61" s="35">
        <f t="shared" si="0"/>
        <v>43247.16293890684</v>
      </c>
      <c r="E61" s="36">
        <f>SUM(D61:$D$124)</f>
        <v>581413.22838583426</v>
      </c>
      <c r="F61" s="37">
        <f t="shared" si="1"/>
        <v>12.985628972521697</v>
      </c>
      <c r="G61" s="35">
        <f>D61*(1+[1]CUP!$E$4)^A61</f>
        <v>121106.24931849071</v>
      </c>
      <c r="H61" s="36">
        <f>SUM(G61:$G$124)</f>
        <v>2029970.6619583687</v>
      </c>
      <c r="I61" s="37">
        <f t="shared" si="2"/>
        <v>16.761898526143433</v>
      </c>
      <c r="N61" s="39"/>
      <c r="O61" s="37"/>
      <c r="P61" s="37"/>
      <c r="Q61" s="39"/>
    </row>
    <row r="62" spans="1:17" s="27" customFormat="1">
      <c r="A62" s="34">
        <v>53</v>
      </c>
      <c r="B62" s="113">
        <v>6.7922282035199144E-3</v>
      </c>
      <c r="C62" s="35">
        <f t="shared" si="3"/>
        <v>889422.5576055554</v>
      </c>
      <c r="D62" s="35">
        <f t="shared" si="0"/>
        <v>40541.263606212517</v>
      </c>
      <c r="E62" s="36">
        <f>SUM(D62:$D$124)</f>
        <v>538166.06544692721</v>
      </c>
      <c r="F62" s="37">
        <f t="shared" si="1"/>
        <v>12.816192854953975</v>
      </c>
      <c r="G62" s="35">
        <f>D62*(1+[1]CUP!$E$4)^A62</f>
        <v>115799.42001316458</v>
      </c>
      <c r="H62" s="36">
        <f>SUM(G62:$G$124)</f>
        <v>1908864.412639878</v>
      </c>
      <c r="I62" s="37">
        <f t="shared" si="2"/>
        <v>16.484231202737199</v>
      </c>
      <c r="K62" s="37"/>
      <c r="L62" s="41"/>
      <c r="N62" s="39"/>
      <c r="O62" s="37"/>
      <c r="P62" s="37"/>
      <c r="Q62" s="39"/>
    </row>
    <row r="63" spans="1:17" s="27" customFormat="1">
      <c r="A63" s="34">
        <v>54</v>
      </c>
      <c r="B63" s="113">
        <v>7.2927057330284366E-3</v>
      </c>
      <c r="C63" s="35">
        <f t="shared" si="3"/>
        <v>883381.3966249401</v>
      </c>
      <c r="D63" s="35">
        <f t="shared" si="0"/>
        <v>37986.696313339678</v>
      </c>
      <c r="E63" s="36">
        <f>SUM(D63:$D$124)</f>
        <v>497624.8018407147</v>
      </c>
      <c r="F63" s="37">
        <f t="shared" si="1"/>
        <v>12.641642451240626</v>
      </c>
      <c r="G63" s="35">
        <f>D63*(1+[1]CUP!$E$4)^A63</f>
        <v>110672.77509918106</v>
      </c>
      <c r="H63" s="36">
        <f>SUM(G63:$G$124)</f>
        <v>1793064.9926267134</v>
      </c>
      <c r="I63" s="37">
        <f t="shared" si="2"/>
        <v>16.201500242673333</v>
      </c>
      <c r="N63" s="39"/>
      <c r="O63" s="37"/>
      <c r="P63" s="37"/>
      <c r="Q63" s="39"/>
    </row>
    <row r="64" spans="1:17" s="27" customFormat="1">
      <c r="A64" s="34">
        <v>55</v>
      </c>
      <c r="B64" s="113">
        <v>7.8365323052410445E-3</v>
      </c>
      <c r="C64" s="35">
        <f t="shared" si="3"/>
        <v>876939.15604932269</v>
      </c>
      <c r="D64" s="35">
        <f t="shared" si="0"/>
        <v>35575.160863543933</v>
      </c>
      <c r="E64" s="36">
        <f>SUM(D64:$D$124)</f>
        <v>459638.10552737495</v>
      </c>
      <c r="F64" s="37">
        <f t="shared" si="1"/>
        <v>12.461864196915771</v>
      </c>
      <c r="G64" s="35">
        <f>D64*(1+[1]CUP!$E$4)^A64</f>
        <v>105719.79673592409</v>
      </c>
      <c r="H64" s="36">
        <f>SUM(G64:$G$124)</f>
        <v>1682392.2175275323</v>
      </c>
      <c r="I64" s="37">
        <f t="shared" si="2"/>
        <v>15.91369137541907</v>
      </c>
      <c r="N64" s="39"/>
      <c r="O64" s="37"/>
      <c r="P64" s="37"/>
      <c r="Q64" s="39"/>
    </row>
    <row r="65" spans="1:17" s="27" customFormat="1">
      <c r="A65" s="34">
        <v>56</v>
      </c>
      <c r="B65" s="113">
        <v>8.4222867205242767E-3</v>
      </c>
      <c r="C65" s="35">
        <f t="shared" si="3"/>
        <v>870066.9940232113</v>
      </c>
      <c r="D65" s="35">
        <f t="shared" si="0"/>
        <v>33298.466949219459</v>
      </c>
      <c r="E65" s="36">
        <f>SUM(D65:$D$124)</f>
        <v>424062.94466383109</v>
      </c>
      <c r="F65" s="37">
        <f t="shared" si="1"/>
        <v>12.276875927517381</v>
      </c>
      <c r="G65" s="35">
        <f>D65*(1+[1]CUP!$E$4)^A65</f>
        <v>100933.15710959387</v>
      </c>
      <c r="H65" s="36">
        <f>SUM(G65:$G$124)</f>
        <v>1576672.4207916085</v>
      </c>
      <c r="I65" s="37">
        <f t="shared" si="2"/>
        <v>15.6209561450619</v>
      </c>
      <c r="N65" s="39"/>
      <c r="O65" s="37"/>
      <c r="P65" s="37"/>
      <c r="Q65" s="39"/>
    </row>
    <row r="66" spans="1:17" s="27" customFormat="1">
      <c r="A66" s="34">
        <v>57</v>
      </c>
      <c r="B66" s="113">
        <v>9.0382661497288939E-3</v>
      </c>
      <c r="C66" s="35">
        <f t="shared" si="3"/>
        <v>862739.04033348314</v>
      </c>
      <c r="D66" s="35">
        <f t="shared" si="0"/>
        <v>31149.073314357767</v>
      </c>
      <c r="E66" s="36">
        <f>SUM(D66:$D$124)</f>
        <v>390764.47771461162</v>
      </c>
      <c r="F66" s="37">
        <f t="shared" si="1"/>
        <v>12.086645895133593</v>
      </c>
      <c r="G66" s="35">
        <f>D66*(1+[1]CUP!$E$4)^A66</f>
        <v>96306.349531344662</v>
      </c>
      <c r="H66" s="36">
        <f>SUM(G66:$G$124)</f>
        <v>1475739.2636820145</v>
      </c>
      <c r="I66" s="37">
        <f t="shared" si="2"/>
        <v>15.32338491556788</v>
      </c>
      <c r="N66" s="39"/>
      <c r="O66" s="37"/>
      <c r="P66" s="37"/>
      <c r="Q66" s="39"/>
    </row>
    <row r="67" spans="1:17" s="27" customFormat="1">
      <c r="A67" s="34">
        <v>58</v>
      </c>
      <c r="B67" s="113">
        <v>9.6829070072982186E-3</v>
      </c>
      <c r="C67" s="35">
        <f t="shared" si="3"/>
        <v>854941.37526918738</v>
      </c>
      <c r="D67" s="35">
        <f t="shared" si="0"/>
        <v>29120.320471155832</v>
      </c>
      <c r="E67" s="36">
        <f>SUM(D67:$D$124)</f>
        <v>359615.40440025384</v>
      </c>
      <c r="F67" s="37">
        <f t="shared" si="1"/>
        <v>11.890960856490537</v>
      </c>
      <c r="G67" s="35">
        <f>D67*(1+[1]CUP!$E$4)^A67</f>
        <v>91834.552126999042</v>
      </c>
      <c r="H67" s="36">
        <f>SUM(G67:$G$124)</f>
        <v>1379432.9141506699</v>
      </c>
      <c r="I67" s="37">
        <f t="shared" si="2"/>
        <v>15.020848713271194</v>
      </c>
      <c r="N67" s="39"/>
      <c r="O67" s="37"/>
      <c r="P67" s="37"/>
      <c r="Q67" s="39"/>
    </row>
    <row r="68" spans="1:17" s="27" customFormat="1">
      <c r="A68" s="34">
        <v>59</v>
      </c>
      <c r="B68" s="113">
        <v>1.0368941924210945E-2</v>
      </c>
      <c r="C68" s="35">
        <f t="shared" si="3"/>
        <v>846663.05743576423</v>
      </c>
      <c r="D68" s="35">
        <f t="shared" si="0"/>
        <v>27205.991618878208</v>
      </c>
      <c r="E68" s="36">
        <f>SUM(D68:$D$124)</f>
        <v>330495.08392909804</v>
      </c>
      <c r="F68" s="37">
        <f t="shared" si="1"/>
        <v>11.689545286895596</v>
      </c>
      <c r="G68" s="35">
        <f>D68*(1+[1]CUP!$E$4)^A68</f>
        <v>87513.427577990878</v>
      </c>
      <c r="H68" s="36">
        <f>SUM(G68:$G$124)</f>
        <v>1287598.3620236707</v>
      </c>
      <c r="I68" s="37">
        <f t="shared" si="2"/>
        <v>14.713152000316512</v>
      </c>
      <c r="N68" s="39"/>
      <c r="O68" s="37"/>
      <c r="P68" s="37"/>
      <c r="Q68" s="39"/>
    </row>
    <row r="69" spans="1:17" s="27" customFormat="1">
      <c r="A69" s="34">
        <v>60</v>
      </c>
      <c r="B69" s="113">
        <v>1.1109087005914134E-2</v>
      </c>
      <c r="C69" s="35">
        <f t="shared" si="3"/>
        <v>837884.05736383796</v>
      </c>
      <c r="D69" s="35">
        <f t="shared" si="0"/>
        <v>25399.900256407072</v>
      </c>
      <c r="E69" s="36">
        <f>SUM(D69:$D$124)</f>
        <v>303289.09231021977</v>
      </c>
      <c r="F69" s="37">
        <f t="shared" si="1"/>
        <v>11.482229001501651</v>
      </c>
      <c r="G69" s="35">
        <f>D69*(1+[1]CUP!$E$4)^A69</f>
        <v>83337.85476268208</v>
      </c>
      <c r="H69" s="36">
        <f>SUM(G69:$G$124)</f>
        <v>1200084.9344456799</v>
      </c>
      <c r="I69" s="37">
        <f t="shared" si="2"/>
        <v>14.400237897449058</v>
      </c>
      <c r="N69" s="39"/>
      <c r="O69" s="37"/>
      <c r="P69" s="37"/>
      <c r="Q69" s="39"/>
    </row>
    <row r="70" spans="1:17" s="27" customFormat="1">
      <c r="A70" s="34">
        <v>61</v>
      </c>
      <c r="B70" s="113">
        <v>1.1926826640552828E-2</v>
      </c>
      <c r="C70" s="35">
        <f t="shared" si="3"/>
        <v>828575.93046971469</v>
      </c>
      <c r="D70" s="35">
        <f t="shared" si="0"/>
        <v>23695.972221242544</v>
      </c>
      <c r="E70" s="36">
        <f>SUM(D70:$D$124)</f>
        <v>277889.19205381279</v>
      </c>
      <c r="F70" s="37">
        <f t="shared" si="1"/>
        <v>11.26894206432668</v>
      </c>
      <c r="G70" s="35">
        <f>D70*(1+[1]CUP!$E$4)^A70</f>
        <v>79302.15870651124</v>
      </c>
      <c r="H70" s="36">
        <f>SUM(G70:$G$124)</f>
        <v>1116747.0796829977</v>
      </c>
      <c r="I70" s="37">
        <f t="shared" si="2"/>
        <v>14.082177558570107</v>
      </c>
      <c r="N70" s="39"/>
      <c r="O70" s="37"/>
      <c r="P70" s="37"/>
      <c r="Q70" s="39"/>
    </row>
    <row r="71" spans="1:17" s="27" customFormat="1">
      <c r="A71" s="34">
        <v>62</v>
      </c>
      <c r="B71" s="113">
        <v>1.2843839310906017E-2</v>
      </c>
      <c r="C71" s="35">
        <f t="shared" si="3"/>
        <v>818693.64898846764</v>
      </c>
      <c r="D71" s="35">
        <f t="shared" si="0"/>
        <v>22088.070253283422</v>
      </c>
      <c r="E71" s="36">
        <f>SUM(D71:$D$124)</f>
        <v>254193.21983257015</v>
      </c>
      <c r="F71" s="37">
        <f t="shared" si="1"/>
        <v>11.049834511016218</v>
      </c>
      <c r="G71" s="35">
        <f>D71*(1+[1]CUP!$E$4)^A71</f>
        <v>75399.492754287756</v>
      </c>
      <c r="H71" s="36">
        <f>SUM(G71:$G$124)</f>
        <v>1037444.9209764865</v>
      </c>
      <c r="I71" s="37">
        <f t="shared" si="2"/>
        <v>13.7593090229044</v>
      </c>
      <c r="N71" s="39"/>
      <c r="O71" s="37"/>
      <c r="P71" s="37"/>
      <c r="Q71" s="39"/>
    </row>
    <row r="72" spans="1:17" s="27" customFormat="1">
      <c r="A72" s="34">
        <v>63</v>
      </c>
      <c r="B72" s="113">
        <v>1.3879437873307809E-2</v>
      </c>
      <c r="C72" s="35">
        <f t="shared" si="3"/>
        <v>808178.47931600048</v>
      </c>
      <c r="D72" s="35">
        <f t="shared" si="0"/>
        <v>20570.164743643625</v>
      </c>
      <c r="E72" s="36">
        <f>SUM(D72:$D$124)</f>
        <v>232105.14957928672</v>
      </c>
      <c r="F72" s="37">
        <f t="shared" si="1"/>
        <v>10.825249101319233</v>
      </c>
      <c r="G72" s="35">
        <f>D72*(1+[1]CUP!$E$4)^A72</f>
        <v>71622.354019747523</v>
      </c>
      <c r="H72" s="36">
        <f>SUM(G72:$G$124)</f>
        <v>962045.42822219897</v>
      </c>
      <c r="I72" s="37">
        <f t="shared" si="2"/>
        <v>13.432195037277697</v>
      </c>
      <c r="N72" s="39"/>
      <c r="O72" s="37"/>
      <c r="P72" s="37"/>
      <c r="Q72" s="39"/>
    </row>
    <row r="73" spans="1:17" s="27" customFormat="1">
      <c r="A73" s="34">
        <v>64</v>
      </c>
      <c r="B73" s="113">
        <v>1.5035465451976969E-2</v>
      </c>
      <c r="C73" s="35">
        <f t="shared" si="3"/>
        <v>796961.41632178961</v>
      </c>
      <c r="D73" s="35">
        <f t="shared" si="0"/>
        <v>19136.473981170304</v>
      </c>
      <c r="E73" s="36">
        <f>SUM(D73:$D$124)</f>
        <v>211534.98483564309</v>
      </c>
      <c r="F73" s="37">
        <f t="shared" si="1"/>
        <v>10.595687644814832</v>
      </c>
      <c r="G73" s="35">
        <f>D73*(1+[1]CUP!$E$4)^A73</f>
        <v>67963.05804427003</v>
      </c>
      <c r="H73" s="36">
        <f>SUM(G73:$G$124)</f>
        <v>890423.07420245139</v>
      </c>
      <c r="I73" s="37">
        <f t="shared" si="2"/>
        <v>13.101574588101146</v>
      </c>
      <c r="N73" s="39"/>
      <c r="O73" s="37"/>
      <c r="P73" s="37"/>
      <c r="Q73" s="39"/>
    </row>
    <row r="74" spans="1:17" s="27" customFormat="1">
      <c r="A74" s="34">
        <v>65</v>
      </c>
      <c r="B74" s="113">
        <v>1.6285758933276183E-2</v>
      </c>
      <c r="C74" s="35">
        <f t="shared" si="3"/>
        <v>784978.73048012471</v>
      </c>
      <c r="D74" s="35">
        <f t="shared" ref="D74:D120" si="4">C74*1/(1+$B$7)^A74</f>
        <v>17781.837912975247</v>
      </c>
      <c r="E74" s="36">
        <f>SUM(D74:$D$124)</f>
        <v>192398.51085447278</v>
      </c>
      <c r="F74" s="37">
        <f t="shared" ref="F74:F119" si="5">E74/D74-(11/24)</f>
        <v>10.361611814973374</v>
      </c>
      <c r="G74" s="35">
        <f>D74*(1+[1]CUP!$E$4)^A74</f>
        <v>64415.118744995656</v>
      </c>
      <c r="H74" s="36">
        <f>SUM(G74:$G$124)</f>
        <v>822460.01615818124</v>
      </c>
      <c r="I74" s="37">
        <f t="shared" ref="I74:I119" si="6">H74/G74</f>
        <v>12.768120779441663</v>
      </c>
      <c r="N74" s="39"/>
      <c r="O74" s="37"/>
      <c r="P74" s="37"/>
      <c r="Q74" s="41"/>
    </row>
    <row r="75" spans="1:17" s="27" customFormat="1">
      <c r="A75" s="34">
        <v>66</v>
      </c>
      <c r="B75" s="113">
        <v>1.7643728180745371E-2</v>
      </c>
      <c r="C75" s="35">
        <f t="shared" ref="C75:C120" si="7">C74-(C74*B74)</f>
        <v>772194.75610777619</v>
      </c>
      <c r="D75" s="35">
        <f t="shared" si="4"/>
        <v>16502.119988050887</v>
      </c>
      <c r="E75" s="36">
        <f>SUM(D75:$D$124)</f>
        <v>174616.67294149756</v>
      </c>
      <c r="F75" s="37">
        <f t="shared" si="5"/>
        <v>10.123135778995065</v>
      </c>
      <c r="G75" s="35">
        <f>D75*(1+[1]CUP!$E$4)^A75</f>
        <v>60974.897209854164</v>
      </c>
      <c r="H75" s="36">
        <f>SUM(G75:$G$124)</f>
        <v>758044.89741318556</v>
      </c>
      <c r="I75" s="37">
        <f t="shared" si="6"/>
        <v>12.432081595878079</v>
      </c>
    </row>
    <row r="76" spans="1:17" s="27" customFormat="1">
      <c r="A76" s="34">
        <v>67</v>
      </c>
      <c r="B76" s="113">
        <v>1.9161901377959745E-2</v>
      </c>
      <c r="C76" s="35">
        <f t="shared" si="7"/>
        <v>758570.36172841361</v>
      </c>
      <c r="D76" s="35">
        <f t="shared" si="4"/>
        <v>15293.359498656291</v>
      </c>
      <c r="E76" s="36">
        <f>SUM(D76:$D$124)</f>
        <v>158114.55295344666</v>
      </c>
      <c r="F76" s="37">
        <f t="shared" si="5"/>
        <v>9.8804384039908921</v>
      </c>
      <c r="G76" s="35">
        <f>D76*(1+[1]CUP!$E$4)^A76</f>
        <v>57638.730331686122</v>
      </c>
      <c r="H76" s="36">
        <f>SUM(G76:$G$124)</f>
        <v>697070.00020333147</v>
      </c>
      <c r="I76" s="37">
        <f t="shared" si="6"/>
        <v>12.09377785027521</v>
      </c>
    </row>
    <row r="77" spans="1:17" s="27" customFormat="1">
      <c r="A77" s="34">
        <v>68</v>
      </c>
      <c r="B77" s="113">
        <v>2.0867085943096213E-2</v>
      </c>
      <c r="C77" s="35">
        <f t="shared" si="7"/>
        <v>744034.71126873046</v>
      </c>
      <c r="D77" s="35">
        <f t="shared" si="4"/>
        <v>14151.235520948447</v>
      </c>
      <c r="E77" s="36">
        <f>SUM(D77:$D$124)</f>
        <v>142821.19345479037</v>
      </c>
      <c r="F77" s="37">
        <f t="shared" si="5"/>
        <v>9.6341559933666847</v>
      </c>
      <c r="G77" s="35">
        <f>D77*(1+[1]CUP!$E$4)^A77</f>
        <v>54400.894263047092</v>
      </c>
      <c r="H77" s="36">
        <f>SUM(G77:$G$124)</f>
        <v>639431.26987164537</v>
      </c>
      <c r="I77" s="37">
        <f t="shared" si="6"/>
        <v>11.754058063453417</v>
      </c>
    </row>
    <row r="78" spans="1:17" s="27" customFormat="1">
      <c r="A78" s="34">
        <v>69</v>
      </c>
      <c r="B78" s="113">
        <v>2.2757816416675722E-2</v>
      </c>
      <c r="C78" s="35">
        <f t="shared" si="7"/>
        <v>728508.87500403903</v>
      </c>
      <c r="D78" s="35">
        <f t="shared" si="4"/>
        <v>13071.641955784733</v>
      </c>
      <c r="E78" s="36">
        <f>SUM(D78:$D$124)</f>
        <v>128669.957933842</v>
      </c>
      <c r="F78" s="37">
        <f t="shared" si="5"/>
        <v>9.3851093167233657</v>
      </c>
      <c r="G78" s="35">
        <f>D78*(1+[1]CUP!$E$4)^A78</f>
        <v>51255.679480773928</v>
      </c>
      <c r="H78" s="36">
        <f>SUM(G78:$G$124)</f>
        <v>585030.37560859835</v>
      </c>
      <c r="I78" s="37">
        <f t="shared" si="6"/>
        <v>11.413961955729102</v>
      </c>
    </row>
    <row r="79" spans="1:17" s="27" customFormat="1">
      <c r="A79" s="34">
        <v>70</v>
      </c>
      <c r="B79" s="113">
        <v>2.479383103740181E-2</v>
      </c>
      <c r="C79" s="35">
        <f t="shared" si="7"/>
        <v>711929.60376877815</v>
      </c>
      <c r="D79" s="35">
        <f t="shared" si="4"/>
        <v>12051.09427159478</v>
      </c>
      <c r="E79" s="36">
        <f>SUM(D79:$D$124)</f>
        <v>115598.31597805728</v>
      </c>
      <c r="F79" s="37">
        <f t="shared" si="5"/>
        <v>9.1340168195096396</v>
      </c>
      <c r="G79" s="35">
        <f>D79*(1+[1]CUP!$E$4)^A79</f>
        <v>48199.053188278558</v>
      </c>
      <c r="H79" s="36">
        <f>SUM(G79:$G$124)</f>
        <v>533774.69612782437</v>
      </c>
      <c r="I79" s="37">
        <f t="shared" si="6"/>
        <v>11.074381358545692</v>
      </c>
    </row>
    <row r="80" spans="1:17" s="27" customFormat="1">
      <c r="A80" s="34">
        <v>71</v>
      </c>
      <c r="B80" s="113">
        <v>2.6985441880273853E-2</v>
      </c>
      <c r="C80" s="35">
        <f t="shared" si="7"/>
        <v>694278.14146241068</v>
      </c>
      <c r="D80" s="35">
        <f t="shared" si="4"/>
        <v>11087.076864536846</v>
      </c>
      <c r="E80" s="36">
        <f>SUM(D80:$D$124)</f>
        <v>103547.2217064625</v>
      </c>
      <c r="F80" s="37">
        <f t="shared" si="5"/>
        <v>8.8811186224539416</v>
      </c>
      <c r="G80" s="35">
        <f>D80*(1+[1]CUP!$E$4)^A80</f>
        <v>45230.277629729186</v>
      </c>
      <c r="H80" s="36">
        <f>SUM(G80:$G$124)</f>
        <v>485575.64293954597</v>
      </c>
      <c r="I80" s="37">
        <f t="shared" si="6"/>
        <v>10.735632598027308</v>
      </c>
    </row>
    <row r="81" spans="1:10" s="27" customFormat="1">
      <c r="A81" s="34">
        <v>72</v>
      </c>
      <c r="B81" s="113">
        <v>2.9400076823750385E-2</v>
      </c>
      <c r="C81" s="35">
        <f t="shared" si="7"/>
        <v>675542.73902723228</v>
      </c>
      <c r="D81" s="35">
        <f t="shared" si="4"/>
        <v>10177.252071874302</v>
      </c>
      <c r="E81" s="36">
        <f>SUM(D81:$D$124)</f>
        <v>92460.144841925663</v>
      </c>
      <c r="F81" s="37">
        <f t="shared" si="5"/>
        <v>8.6266479748772689</v>
      </c>
      <c r="G81" s="35">
        <f>D81*(1+[1]CUP!$E$4)^A81</f>
        <v>42348.974503352794</v>
      </c>
      <c r="H81" s="36">
        <f>SUM(G81:$G$124)</f>
        <v>440345.36530981673</v>
      </c>
      <c r="I81" s="37">
        <f t="shared" si="6"/>
        <v>10.39801720050988</v>
      </c>
    </row>
    <row r="82" spans="1:10" s="27" customFormat="1">
      <c r="A82" s="34">
        <v>73</v>
      </c>
      <c r="B82" s="113">
        <v>3.2072334866579739E-2</v>
      </c>
      <c r="C82" s="35">
        <f t="shared" si="7"/>
        <v>655681.73060210492</v>
      </c>
      <c r="D82" s="35">
        <f t="shared" si="4"/>
        <v>9318.9057350061576</v>
      </c>
      <c r="E82" s="36">
        <f>SUM(D82:$D$124)</f>
        <v>82282.89277005136</v>
      </c>
      <c r="F82" s="37">
        <f t="shared" si="5"/>
        <v>8.3713399255084653</v>
      </c>
      <c r="G82" s="35">
        <f>D82*(1+[1]CUP!$E$4)^A82</f>
        <v>39552.82040333785</v>
      </c>
      <c r="H82" s="36">
        <f>SUM(G82:$G$124)</f>
        <v>397996.39080646395</v>
      </c>
      <c r="I82" s="37">
        <f t="shared" si="6"/>
        <v>10.062402295156609</v>
      </c>
    </row>
    <row r="83" spans="1:10" s="27" customFormat="1">
      <c r="A83" s="34">
        <v>74</v>
      </c>
      <c r="B83" s="113">
        <v>3.5004815741483737E-2</v>
      </c>
      <c r="C83" s="35">
        <f t="shared" si="7"/>
        <v>634652.48657233571</v>
      </c>
      <c r="D83" s="35">
        <f t="shared" si="4"/>
        <v>8509.459122342405</v>
      </c>
      <c r="E83" s="36">
        <f>SUM(D83:$D$124)</f>
        <v>72963.987035045167</v>
      </c>
      <c r="F83" s="37">
        <f t="shared" si="5"/>
        <v>8.116123161024948</v>
      </c>
      <c r="G83" s="35">
        <f>D83*(1+[1]CUP!$E$4)^A83</f>
        <v>36839.579702352079</v>
      </c>
      <c r="H83" s="36">
        <f>SUM(G83:$G$124)</f>
        <v>358443.57040312613</v>
      </c>
      <c r="I83" s="37">
        <f t="shared" si="6"/>
        <v>9.7298496155275291</v>
      </c>
    </row>
    <row r="84" spans="1:10" s="27" customFormat="1">
      <c r="A84" s="34">
        <v>75</v>
      </c>
      <c r="B84" s="113">
        <v>3.8158851904786413E-2</v>
      </c>
      <c r="C84" s="35">
        <f t="shared" si="7"/>
        <v>612436.59321999666</v>
      </c>
      <c r="D84" s="35">
        <f t="shared" si="4"/>
        <v>7746.7802582123768</v>
      </c>
      <c r="E84" s="36">
        <f>SUM(D84:$D$124)</f>
        <v>64454.527912702768</v>
      </c>
      <c r="F84" s="37">
        <f t="shared" si="5"/>
        <v>7.8618365649123794</v>
      </c>
      <c r="G84" s="35">
        <f>D84*(1+[1]CUP!$E$4)^A84</f>
        <v>34208.50692729724</v>
      </c>
      <c r="H84" s="36">
        <f>SUM(G84:$G$124)</f>
        <v>321603.99070077407</v>
      </c>
      <c r="I84" s="37">
        <f t="shared" si="6"/>
        <v>9.4012869776594918</v>
      </c>
    </row>
    <row r="85" spans="1:10" s="27" customFormat="1">
      <c r="A85" s="34">
        <v>76</v>
      </c>
      <c r="B85" s="113">
        <v>4.1545931186626806E-2</v>
      </c>
      <c r="C85" s="35">
        <f t="shared" si="7"/>
        <v>589066.71595824289</v>
      </c>
      <c r="D85" s="35">
        <f t="shared" si="4"/>
        <v>7029.4075637738933</v>
      </c>
      <c r="E85" s="36">
        <f>SUM(D85:$D$124)</f>
        <v>56707.747654490384</v>
      </c>
      <c r="F85" s="37">
        <f t="shared" si="5"/>
        <v>7.6088824512136037</v>
      </c>
      <c r="G85" s="35">
        <f>D85*(1+[1]CUP!$E$4)^A85</f>
        <v>31661.521291628436</v>
      </c>
      <c r="H85" s="36">
        <f>SUM(G85:$G$124)</f>
        <v>287395.48377347674</v>
      </c>
      <c r="I85" s="37">
        <f t="shared" si="6"/>
        <v>9.0771217569215938</v>
      </c>
    </row>
    <row r="86" spans="1:10" s="27" customFormat="1">
      <c r="A86" s="34">
        <v>77</v>
      </c>
      <c r="B86" s="113">
        <v>4.5242622420726006E-2</v>
      </c>
      <c r="C86" s="35">
        <f t="shared" si="7"/>
        <v>564593.39071270952</v>
      </c>
      <c r="D86" s="35">
        <f t="shared" si="4"/>
        <v>6356.0040385345183</v>
      </c>
      <c r="E86" s="36">
        <f>SUM(D86:$D$124)</f>
        <v>49678.340090716498</v>
      </c>
      <c r="F86" s="37">
        <f t="shared" si="5"/>
        <v>7.3576371710168589</v>
      </c>
      <c r="G86" s="35">
        <f>D86*(1+[1]CUP!$E$4)^A86</f>
        <v>29200.97753294167</v>
      </c>
      <c r="H86" s="36">
        <f>SUM(G86:$G$124)</f>
        <v>255733.96248184823</v>
      </c>
      <c r="I86" s="37">
        <f t="shared" si="6"/>
        <v>8.7577192302331088</v>
      </c>
    </row>
    <row r="87" spans="1:10" s="27" customFormat="1">
      <c r="A87" s="34">
        <v>78</v>
      </c>
      <c r="B87" s="113">
        <v>4.9294287096101716E-2</v>
      </c>
      <c r="C87" s="35">
        <f t="shared" si="7"/>
        <v>539049.70511545695</v>
      </c>
      <c r="D87" s="35">
        <f t="shared" si="4"/>
        <v>5724.945045013671</v>
      </c>
      <c r="E87" s="36">
        <f>SUM(D87:$D$124)</f>
        <v>43322.336052181978</v>
      </c>
      <c r="F87" s="37">
        <f t="shared" si="5"/>
        <v>7.108959577175038</v>
      </c>
      <c r="G87" s="35">
        <f>D87*(1+[1]CUP!$E$4)^A87</f>
        <v>26827.778968627113</v>
      </c>
      <c r="H87" s="36">
        <f>SUM(G87:$G$124)</f>
        <v>226532.98494890655</v>
      </c>
      <c r="I87" s="37">
        <f t="shared" si="6"/>
        <v>8.4439709009761224</v>
      </c>
    </row>
    <row r="88" spans="1:10" s="27" customFormat="1">
      <c r="A88" s="34">
        <v>79</v>
      </c>
      <c r="B88" s="113">
        <v>5.3718811925667145E-2</v>
      </c>
      <c r="C88" s="35">
        <f t="shared" si="7"/>
        <v>512477.63419242663</v>
      </c>
      <c r="D88" s="35">
        <f t="shared" si="4"/>
        <v>5134.6584531654344</v>
      </c>
      <c r="E88" s="36">
        <f>SUM(D88:$D$124)</f>
        <v>37597.391007168306</v>
      </c>
      <c r="F88" s="37">
        <f t="shared" si="5"/>
        <v>6.8639435717624906</v>
      </c>
      <c r="G88" s="35">
        <f>D88*(1+[1]CUP!$E$4)^A88</f>
        <v>24542.857721317709</v>
      </c>
      <c r="H88" s="36">
        <f>SUM(G88:$G$124)</f>
        <v>199705.20598027948</v>
      </c>
      <c r="I88" s="37">
        <f t="shared" si="6"/>
        <v>8.1369988877382156</v>
      </c>
    </row>
    <row r="89" spans="1:10" s="27" customFormat="1">
      <c r="A89" s="34">
        <v>80</v>
      </c>
      <c r="B89" s="113">
        <v>5.7968165442500781E-2</v>
      </c>
      <c r="C89" s="35">
        <f t="shared" si="7"/>
        <v>484947.94454513281</v>
      </c>
      <c r="D89" s="35">
        <f t="shared" si="4"/>
        <v>4583.8025485068911</v>
      </c>
      <c r="E89" s="36">
        <f>SUM(D89:$D$124)</f>
        <v>32462.732554002887</v>
      </c>
      <c r="F89" s="37">
        <f t="shared" si="5"/>
        <v>6.6237196588002751</v>
      </c>
      <c r="G89" s="35">
        <f>D89*(1+[1]CUP!$E$4)^A89</f>
        <v>22348.050428804909</v>
      </c>
      <c r="H89" s="36">
        <f>SUM(G89:$G$124)</f>
        <v>175162.34825896178</v>
      </c>
      <c r="I89" s="37">
        <f t="shared" si="6"/>
        <v>7.8379252282870748</v>
      </c>
    </row>
    <row r="90" spans="1:10" s="27" customFormat="1">
      <c r="A90" s="34">
        <v>81</v>
      </c>
      <c r="B90" s="111">
        <v>6.243744305298933E-2</v>
      </c>
      <c r="C90" s="35">
        <f t="shared" si="7"/>
        <v>456836.40186473983</v>
      </c>
      <c r="D90" s="35">
        <f t="shared" si="4"/>
        <v>4073.6678528483831</v>
      </c>
      <c r="E90" s="36">
        <f>SUM(D90:$D$124)</f>
        <v>27878.930005495993</v>
      </c>
      <c r="F90" s="37">
        <f t="shared" si="5"/>
        <v>6.3853591356053254</v>
      </c>
      <c r="G90" s="35">
        <f>D90*(1+[1]CUP!$E$4)^A90</f>
        <v>20258.138153882264</v>
      </c>
      <c r="H90" s="36">
        <f>SUM(G90:$G$124)</f>
        <v>152814.29783015689</v>
      </c>
      <c r="I90" s="37">
        <f t="shared" si="6"/>
        <v>7.5433535238711755</v>
      </c>
      <c r="J90" s="35">
        <f t="shared" ref="J90" si="8">J89-(J89*I89)</f>
        <v>0</v>
      </c>
    </row>
    <row r="91" spans="1:10" s="27" customFormat="1">
      <c r="A91" s="34">
        <v>82</v>
      </c>
      <c r="B91" s="111">
        <v>6.7157852358265713E-2</v>
      </c>
      <c r="C91" s="35">
        <f t="shared" si="7"/>
        <v>428312.70503877761</v>
      </c>
      <c r="D91" s="35">
        <f t="shared" si="4"/>
        <v>3603.1306115748766</v>
      </c>
      <c r="E91" s="36">
        <f>SUM(D91:$D$124)</f>
        <v>23805.26215264761</v>
      </c>
      <c r="F91" s="37">
        <f t="shared" si="5"/>
        <v>6.1484940950630724</v>
      </c>
      <c r="G91" s="35">
        <f>D91*(1+[1]CUP!$E$4)^A91</f>
        <v>18276.544568557023</v>
      </c>
      <c r="H91" s="36">
        <f>SUM(G91:$G$124)</f>
        <v>132556.15967627463</v>
      </c>
      <c r="I91" s="37">
        <f t="shared" si="6"/>
        <v>7.2528020370067283</v>
      </c>
    </row>
    <row r="92" spans="1:10" s="27" customFormat="1">
      <c r="A92" s="34">
        <v>83</v>
      </c>
      <c r="B92" s="111">
        <v>7.2165591719390784E-2</v>
      </c>
      <c r="C92" s="35">
        <f t="shared" si="7"/>
        <v>399548.14363061398</v>
      </c>
      <c r="D92" s="35">
        <f t="shared" si="4"/>
        <v>3170.8982055992292</v>
      </c>
      <c r="E92" s="36">
        <f>SUM(D92:$D$124)</f>
        <v>20202.131541072729</v>
      </c>
      <c r="F92" s="37">
        <f t="shared" si="5"/>
        <v>5.9127735995222981</v>
      </c>
      <c r="G92" s="35">
        <f>D92*(1+[1]CUP!$E$4)^A92</f>
        <v>16405.767649564772</v>
      </c>
      <c r="H92" s="36">
        <f>SUM(G92:$G$124)</f>
        <v>114279.61510771762</v>
      </c>
      <c r="I92" s="37">
        <f t="shared" si="6"/>
        <v>6.9658194330668417</v>
      </c>
    </row>
    <row r="93" spans="1:10" s="27" customFormat="1">
      <c r="A93" s="34">
        <v>84</v>
      </c>
      <c r="B93" s="111">
        <v>7.7502970920710415E-2</v>
      </c>
      <c r="C93" s="35">
        <f t="shared" si="7"/>
        <v>370714.51542512659</v>
      </c>
      <c r="D93" s="35">
        <f t="shared" si="4"/>
        <v>2775.5362833115159</v>
      </c>
      <c r="E93" s="36">
        <f>SUM(D93:$D$124)</f>
        <v>17031.233335473498</v>
      </c>
      <c r="F93" s="37">
        <f t="shared" si="5"/>
        <v>5.6778621968340435</v>
      </c>
      <c r="G93" s="35">
        <f>D93*(1+[1]CUP!$E$4)^A93</f>
        <v>14647.426824446751</v>
      </c>
      <c r="H93" s="36">
        <f>SUM(G93:$G$124)</f>
        <v>97873.847458152828</v>
      </c>
      <c r="I93" s="37">
        <f t="shared" si="6"/>
        <v>6.6819823461961301</v>
      </c>
    </row>
    <row r="94" spans="1:10" s="27" customFormat="1">
      <c r="A94" s="34">
        <v>85</v>
      </c>
      <c r="B94" s="111">
        <v>8.32198343513086E-2</v>
      </c>
      <c r="C94" s="35">
        <f t="shared" si="7"/>
        <v>341983.03911624773</v>
      </c>
      <c r="D94" s="35">
        <f t="shared" si="4"/>
        <v>2415.4943164685342</v>
      </c>
      <c r="E94" s="36">
        <f>SUM(D94:$D$124)</f>
        <v>14255.697052161979</v>
      </c>
      <c r="F94" s="37">
        <f t="shared" si="5"/>
        <v>5.4434388028991734</v>
      </c>
      <c r="G94" s="35">
        <f>D94*(1+[1]CUP!$E$4)^A94</f>
        <v>13002.313097917533</v>
      </c>
      <c r="H94" s="36">
        <f>SUM(G94:$G$124)</f>
        <v>83226.420633706075</v>
      </c>
      <c r="I94" s="37">
        <f t="shared" si="6"/>
        <v>6.4008934415704637</v>
      </c>
    </row>
    <row r="95" spans="1:10" s="27" customFormat="1">
      <c r="A95" s="34">
        <v>86</v>
      </c>
      <c r="B95" s="111">
        <v>8.9375386533275855E-2</v>
      </c>
      <c r="C95" s="35">
        <f t="shared" si="7"/>
        <v>313523.26725003653</v>
      </c>
      <c r="D95" s="35">
        <f t="shared" si="4"/>
        <v>2089.1295090334861</v>
      </c>
      <c r="E95" s="36">
        <f>SUM(D95:$D$124)</f>
        <v>11840.202735693447</v>
      </c>
      <c r="F95" s="37">
        <f t="shared" si="5"/>
        <v>5.2091959818651263</v>
      </c>
      <c r="G95" s="35">
        <f>D95*(1+[1]CUP!$E$4)^A95</f>
        <v>11470.441519659893</v>
      </c>
      <c r="H95" s="36">
        <f>SUM(G95:$G$124)</f>
        <v>70224.107535788542</v>
      </c>
      <c r="I95" s="37">
        <f t="shared" si="6"/>
        <v>6.1221799889243265</v>
      </c>
    </row>
    <row r="96" spans="1:10" s="27" customFormat="1">
      <c r="A96" s="34">
        <v>87</v>
      </c>
      <c r="B96" s="111">
        <v>9.6040558648845475E-2</v>
      </c>
      <c r="C96" s="35">
        <f t="shared" si="7"/>
        <v>285502.00405238895</v>
      </c>
      <c r="D96" s="35">
        <f t="shared" si="4"/>
        <v>1794.7290109863632</v>
      </c>
      <c r="E96" s="36">
        <f>SUM(D96:$D$124)</f>
        <v>9751.0732266599589</v>
      </c>
      <c r="F96" s="37">
        <f t="shared" si="5"/>
        <v>4.974839678842403</v>
      </c>
      <c r="G96" s="35">
        <f>D96*(1+[1]CUP!$E$4)^A96</f>
        <v>10051.105379844912</v>
      </c>
      <c r="H96" s="36">
        <f>SUM(G96:$G$124)</f>
        <v>58753.666016128656</v>
      </c>
      <c r="I96" s="37">
        <f t="shared" si="6"/>
        <v>5.8454929876613457</v>
      </c>
    </row>
    <row r="97" spans="1:9" s="27" customFormat="1">
      <c r="A97" s="34">
        <v>88</v>
      </c>
      <c r="B97" s="111">
        <v>0.10330111115534463</v>
      </c>
      <c r="C97" s="35">
        <f t="shared" si="7"/>
        <v>258082.23208783258</v>
      </c>
      <c r="D97" s="35">
        <f t="shared" si="4"/>
        <v>1530.5304095735314</v>
      </c>
      <c r="E97" s="36">
        <f>SUM(D97:$D$124)</f>
        <v>7956.3442156735955</v>
      </c>
      <c r="F97" s="37">
        <f t="shared" si="5"/>
        <v>4.7400894917907754</v>
      </c>
      <c r="G97" s="35">
        <f>D97*(1+[1]CUP!$E$4)^A97</f>
        <v>8742.9315435931294</v>
      </c>
      <c r="H97" s="36">
        <f>SUM(G97:$G$124)</f>
        <v>48702.560636283742</v>
      </c>
      <c r="I97" s="37">
        <f t="shared" si="6"/>
        <v>5.5705069167530263</v>
      </c>
    </row>
    <row r="98" spans="1:9" s="27" customFormat="1">
      <c r="A98" s="34">
        <v>89</v>
      </c>
      <c r="B98" s="111">
        <v>0.11126175080508154</v>
      </c>
      <c r="C98" s="35">
        <f t="shared" si="7"/>
        <v>231422.05074370795</v>
      </c>
      <c r="D98" s="35">
        <f t="shared" si="4"/>
        <v>1294.740488309001</v>
      </c>
      <c r="E98" s="36">
        <f>SUM(D98:$D$124)</f>
        <v>6425.8138061000645</v>
      </c>
      <c r="F98" s="37">
        <f t="shared" si="5"/>
        <v>4.5046796133711569</v>
      </c>
      <c r="G98" s="35">
        <f>D98*(1+[1]CUP!$E$4)^A98</f>
        <v>7543.9363588608912</v>
      </c>
      <c r="H98" s="36">
        <f>SUM(G98:$G$124)</f>
        <v>39959.629092690608</v>
      </c>
      <c r="I98" s="37">
        <f t="shared" si="6"/>
        <v>5.2969202272968774</v>
      </c>
    </row>
    <row r="99" spans="1:9" s="27" customFormat="1">
      <c r="A99" s="34">
        <v>90</v>
      </c>
      <c r="B99" s="111">
        <v>0.12005166500917545</v>
      </c>
      <c r="C99" s="35">
        <f t="shared" si="7"/>
        <v>205673.62820306059</v>
      </c>
      <c r="D99" s="35">
        <f t="shared" si="4"/>
        <v>1085.5522591901088</v>
      </c>
      <c r="E99" s="36">
        <f>SUM(D99:$D$124)</f>
        <v>5131.0733177910624</v>
      </c>
      <c r="F99" s="37">
        <f t="shared" si="5"/>
        <v>4.2683606368115683</v>
      </c>
      <c r="G99" s="35">
        <f>D99*(1+[1]CUP!$E$4)^A99</f>
        <v>6451.5815919284487</v>
      </c>
      <c r="H99" s="36">
        <f>SUM(G99:$G$124)</f>
        <v>32415.692733829728</v>
      </c>
      <c r="I99" s="37">
        <f t="shared" si="6"/>
        <v>5.0244567586938507</v>
      </c>
    </row>
    <row r="100" spans="1:9" s="27" customFormat="1">
      <c r="A100" s="34">
        <v>91</v>
      </c>
      <c r="B100" s="111">
        <v>0.12983206611103218</v>
      </c>
      <c r="C100" s="35">
        <f t="shared" si="7"/>
        <v>180982.16668880507</v>
      </c>
      <c r="D100" s="35">
        <f t="shared" si="4"/>
        <v>901.16028586779623</v>
      </c>
      <c r="E100" s="36">
        <f>SUM(D100:$D$124)</f>
        <v>4045.5210586009557</v>
      </c>
      <c r="F100" s="37">
        <f t="shared" si="5"/>
        <v>4.0309025129902913</v>
      </c>
      <c r="G100" s="35">
        <f>D100*(1+[1]CUP!$E$4)^A100</f>
        <v>5462.8298579928178</v>
      </c>
      <c r="H100" s="36">
        <f>SUM(G100:$G$124)</f>
        <v>25964.111141901281</v>
      </c>
      <c r="I100" s="37">
        <f t="shared" si="6"/>
        <v>4.7528683515399024</v>
      </c>
    </row>
    <row r="101" spans="1:9" s="27" customFormat="1">
      <c r="A101" s="34">
        <v>92</v>
      </c>
      <c r="B101" s="111">
        <v>0.14080663156580017</v>
      </c>
      <c r="C101" s="35">
        <f t="shared" si="7"/>
        <v>157484.87805834628</v>
      </c>
      <c r="D101" s="35">
        <f t="shared" si="4"/>
        <v>739.77432458148292</v>
      </c>
      <c r="E101" s="36">
        <f>SUM(D101:$D$124)</f>
        <v>3144.3607727331587</v>
      </c>
      <c r="F101" s="37">
        <f t="shared" si="5"/>
        <v>3.79209908673212</v>
      </c>
      <c r="G101" s="35">
        <f>D101*(1+[1]CUP!$E$4)^A101</f>
        <v>4574.1990171046291</v>
      </c>
      <c r="H101" s="36">
        <f>SUM(G101:$G$124)</f>
        <v>20501.281283908465</v>
      </c>
      <c r="I101" s="37">
        <f t="shared" si="6"/>
        <v>4.4819390689488063</v>
      </c>
    </row>
    <row r="102" spans="1:9" s="27" customFormat="1">
      <c r="A102" s="34">
        <v>93</v>
      </c>
      <c r="B102" s="111">
        <v>0.15323618800880762</v>
      </c>
      <c r="C102" s="35">
        <f t="shared" si="7"/>
        <v>135309.96285639974</v>
      </c>
      <c r="D102" s="35">
        <f t="shared" si="4"/>
        <v>599.63131492292382</v>
      </c>
      <c r="E102" s="36">
        <f>SUM(D102:$D$124)</f>
        <v>2404.586448151676</v>
      </c>
      <c r="F102" s="37">
        <f t="shared" si="5"/>
        <v>3.5517748586658784</v>
      </c>
      <c r="G102" s="35">
        <f>D102*(1+[1]CUP!$E$4)^A102</f>
        <v>3781.8149911532278</v>
      </c>
      <c r="H102" s="36">
        <f>SUM(G102:$G$124)</f>
        <v>15927.082266803829</v>
      </c>
      <c r="I102" s="37">
        <f t="shared" si="6"/>
        <v>4.2114916525694506</v>
      </c>
    </row>
    <row r="103" spans="1:9" s="27" customFormat="1">
      <c r="A103" s="34">
        <v>94</v>
      </c>
      <c r="B103" s="111">
        <v>0.16745972727639111</v>
      </c>
      <c r="C103" s="35">
        <f t="shared" si="7"/>
        <v>114575.57994867169</v>
      </c>
      <c r="D103" s="35">
        <f t="shared" si="4"/>
        <v>479.0057528428548</v>
      </c>
      <c r="E103" s="36">
        <f>SUM(D103:$D$124)</f>
        <v>1804.9551332287524</v>
      </c>
      <c r="F103" s="37">
        <f t="shared" si="5"/>
        <v>3.3097949668311442</v>
      </c>
      <c r="G103" s="35">
        <f>D103*(1+[1]CUP!$E$4)^A103</f>
        <v>3081.4624148277658</v>
      </c>
      <c r="H103" s="36">
        <f>SUM(G103:$G$124)</f>
        <v>12145.267275650602</v>
      </c>
      <c r="I103" s="37">
        <f t="shared" si="6"/>
        <v>3.9413971811593376</v>
      </c>
    </row>
    <row r="104" spans="1:9" s="27" customFormat="1">
      <c r="A104" s="34">
        <v>95</v>
      </c>
      <c r="B104" s="111">
        <v>0.18392504760137074</v>
      </c>
      <c r="C104" s="35">
        <f t="shared" si="7"/>
        <v>95388.784577932776</v>
      </c>
      <c r="D104" s="35">
        <f t="shared" si="4"/>
        <v>376.21847179996968</v>
      </c>
      <c r="E104" s="36">
        <f>SUM(D104:$D$124)</f>
        <v>1325.9493803858975</v>
      </c>
      <c r="F104" s="37">
        <f t="shared" si="5"/>
        <v>3.0660799524951385</v>
      </c>
      <c r="G104" s="35">
        <f>D104*(1+[1]CUP!$E$4)^A104</f>
        <v>2468.6324437856815</v>
      </c>
      <c r="H104" s="36">
        <f>SUM(G104:$G$124)</f>
        <v>9063.8048608228346</v>
      </c>
      <c r="I104" s="37">
        <f t="shared" si="6"/>
        <v>3.6715894598401073</v>
      </c>
    </row>
    <row r="105" spans="1:9" s="27" customFormat="1">
      <c r="A105" s="34">
        <v>96</v>
      </c>
      <c r="B105" s="111">
        <v>0.20323430239890333</v>
      </c>
      <c r="C105" s="35">
        <f t="shared" si="7"/>
        <v>77844.397833799594</v>
      </c>
      <c r="D105" s="35">
        <f t="shared" si="4"/>
        <v>289.64384100532578</v>
      </c>
      <c r="E105" s="36">
        <f>SUM(D105:$D$124)</f>
        <v>949.73090858592775</v>
      </c>
      <c r="F105" s="37">
        <f t="shared" si="5"/>
        <v>2.8206278394280258</v>
      </c>
      <c r="G105" s="35">
        <f>D105*(1+[1]CUP!$E$4)^A105</f>
        <v>1938.5668737105232</v>
      </c>
      <c r="H105" s="36">
        <f>SUM(G105:$G$124)</f>
        <v>6595.1724170371508</v>
      </c>
      <c r="I105" s="37">
        <f t="shared" si="6"/>
        <v>3.4020866169107848</v>
      </c>
    </row>
    <row r="106" spans="1:9" s="27" customFormat="1">
      <c r="A106" s="34">
        <v>97</v>
      </c>
      <c r="B106" s="111">
        <v>0.22621304396819392</v>
      </c>
      <c r="C106" s="35">
        <f t="shared" si="7"/>
        <v>62023.745944384631</v>
      </c>
      <c r="D106" s="35">
        <f t="shared" si="4"/>
        <v>217.7153556928958</v>
      </c>
      <c r="E106" s="36">
        <f>SUM(D106:$D$124)</f>
        <v>660.08706758060202</v>
      </c>
      <c r="F106" s="37">
        <f t="shared" si="5"/>
        <v>2.5735477458850999</v>
      </c>
      <c r="G106" s="35">
        <f>D106*(1+[1]CUP!$E$4)^A106</f>
        <v>1486.2974143659521</v>
      </c>
      <c r="H106" s="36">
        <f>SUM(G106:$G$124)</f>
        <v>4656.6055433266274</v>
      </c>
      <c r="I106" s="37">
        <f t="shared" si="6"/>
        <v>3.1330240491019858</v>
      </c>
    </row>
    <row r="107" spans="1:9" s="27" customFormat="1">
      <c r="A107" s="34">
        <v>98</v>
      </c>
      <c r="B107" s="111">
        <v>0.25401678678205741</v>
      </c>
      <c r="C107" s="35">
        <f t="shared" si="7"/>
        <v>47993.165575995459</v>
      </c>
      <c r="D107" s="35">
        <f t="shared" si="4"/>
        <v>158.92953053112052</v>
      </c>
      <c r="E107" s="36">
        <f>SUM(D107:$D$124)</f>
        <v>442.37171188770628</v>
      </c>
      <c r="F107" s="37">
        <f t="shared" si="5"/>
        <v>2.32511232594321</v>
      </c>
      <c r="G107" s="35">
        <f>D107*(1+[1]CUP!$E$4)^A107</f>
        <v>1106.678399113752</v>
      </c>
      <c r="H107" s="36">
        <f>SUM(G107:$G$124)</f>
        <v>3170.308128960678</v>
      </c>
      <c r="I107" s="37">
        <f t="shared" si="6"/>
        <v>2.8647058906178327</v>
      </c>
    </row>
    <row r="108" spans="1:9" s="27" customFormat="1">
      <c r="A108" s="34">
        <v>99</v>
      </c>
      <c r="B108" s="111">
        <v>0.28829760888930844</v>
      </c>
      <c r="C108" s="35">
        <f t="shared" si="7"/>
        <v>35802.095868881843</v>
      </c>
      <c r="D108" s="35">
        <f t="shared" si="4"/>
        <v>111.84788854794753</v>
      </c>
      <c r="E108" s="36">
        <f>SUM(D108:$D$124)</f>
        <v>283.44218135658576</v>
      </c>
      <c r="F108" s="37">
        <f t="shared" si="5"/>
        <v>2.0758421887649519</v>
      </c>
      <c r="G108" s="35">
        <f>D108*(1+[1]CUP!$E$4)^A108</f>
        <v>794.41016823883092</v>
      </c>
      <c r="H108" s="36">
        <f>SUM(G108:$G$124)</f>
        <v>2063.6297298469258</v>
      </c>
      <c r="I108" s="37">
        <f t="shared" si="6"/>
        <v>2.5976879606436727</v>
      </c>
    </row>
    <row r="109" spans="1:9" s="27" customFormat="1">
      <c r="A109" s="34">
        <v>100</v>
      </c>
      <c r="B109" s="111">
        <v>0.33146426198522178</v>
      </c>
      <c r="C109" s="35">
        <f t="shared" si="7"/>
        <v>25480.437236657417</v>
      </c>
      <c r="D109" s="35">
        <f t="shared" si="4"/>
        <v>75.096612943638092</v>
      </c>
      <c r="E109" s="36">
        <f>SUM(D109:$D$124)</f>
        <v>171.59429280863822</v>
      </c>
      <c r="F109" s="37">
        <f t="shared" si="5"/>
        <v>1.826647121609742</v>
      </c>
      <c r="G109" s="35">
        <f>D109*(1+[1]CUP!$E$4)^A109</f>
        <v>544.04838545602547</v>
      </c>
      <c r="H109" s="36">
        <f>SUM(G109:$G$124)</f>
        <v>1269.2195616080942</v>
      </c>
      <c r="I109" s="37">
        <f t="shared" si="6"/>
        <v>2.3329166955329255</v>
      </c>
    </row>
    <row r="110" spans="1:9" s="27" customFormat="1">
      <c r="A110" s="34">
        <v>101</v>
      </c>
      <c r="B110" s="111">
        <v>0.3870719478621244</v>
      </c>
      <c r="C110" s="35">
        <f t="shared" si="7"/>
        <v>17034.582912948004</v>
      </c>
      <c r="D110" s="35">
        <f t="shared" si="4"/>
        <v>47.362990147816269</v>
      </c>
      <c r="E110" s="36">
        <f>SUM(D110:$D$124)</f>
        <v>96.497679865000094</v>
      </c>
      <c r="F110" s="37">
        <f t="shared" si="5"/>
        <v>1.5790735019158395</v>
      </c>
      <c r="G110" s="35">
        <f>D110*(1+[1]CUP!$E$4)^A110</f>
        <v>349.99066477766462</v>
      </c>
      <c r="H110" s="36">
        <f>SUM(G110:$G$124)</f>
        <v>725.17117615206917</v>
      </c>
      <c r="I110" s="37">
        <f t="shared" si="6"/>
        <v>2.0719729099424469</v>
      </c>
    </row>
    <row r="111" spans="1:9" s="27" customFormat="1">
      <c r="A111" s="34">
        <v>102</v>
      </c>
      <c r="B111" s="111">
        <v>0.46031122968371341</v>
      </c>
      <c r="C111" s="35">
        <f t="shared" si="7"/>
        <v>10440.973723814359</v>
      </c>
      <c r="D111" s="35">
        <f t="shared" si="4"/>
        <v>27.386891787477747</v>
      </c>
      <c r="E111" s="36">
        <f>SUM(D111:$D$124)</f>
        <v>49.134689717183839</v>
      </c>
      <c r="F111" s="37">
        <f t="shared" si="5"/>
        <v>1.3357618162173708</v>
      </c>
      <c r="G111" s="35">
        <f>D111*(1+[1]CUP!$E$4)^A111</f>
        <v>206.42403618602489</v>
      </c>
      <c r="H111" s="36">
        <f>SUM(G111:$G$124)</f>
        <v>375.18051137440455</v>
      </c>
      <c r="I111" s="37">
        <f t="shared" si="6"/>
        <v>1.8175233771531332</v>
      </c>
    </row>
    <row r="112" spans="1:9" s="27" customFormat="1">
      <c r="A112" s="34">
        <v>103</v>
      </c>
      <c r="B112" s="111">
        <v>0.55814171348164876</v>
      </c>
      <c r="C112" s="35">
        <f t="shared" si="7"/>
        <v>5634.8762699100307</v>
      </c>
      <c r="D112" s="35">
        <f t="shared" si="4"/>
        <v>13.943771652423651</v>
      </c>
      <c r="E112" s="36">
        <f>SUM(D112:$D$124)</f>
        <v>21.747797929706078</v>
      </c>
      <c r="F112" s="37">
        <f t="shared" si="5"/>
        <v>1.1013449568605513</v>
      </c>
      <c r="G112" s="35">
        <f>D112*(1+[1]CUP!$E$4)^A112</f>
        <v>107.20078201699958</v>
      </c>
      <c r="H112" s="36">
        <f>SUM(G112:$G$124)</f>
        <v>168.75647518837965</v>
      </c>
      <c r="I112" s="37">
        <f t="shared" si="6"/>
        <v>1.5742093668833381</v>
      </c>
    </row>
    <row r="113" spans="1:9" s="27" customFormat="1">
      <c r="A113" s="34">
        <v>104</v>
      </c>
      <c r="B113" s="111">
        <v>0.68668071929302599</v>
      </c>
      <c r="C113" s="35">
        <f t="shared" si="7"/>
        <v>2489.8167733653645</v>
      </c>
      <c r="D113" s="35">
        <f t="shared" si="4"/>
        <v>5.8124255188142211</v>
      </c>
      <c r="E113" s="36">
        <f>SUM(D113:$D$124)</f>
        <v>7.8040262772824303</v>
      </c>
      <c r="F113" s="37">
        <f t="shared" si="5"/>
        <v>0.88431204801763696</v>
      </c>
      <c r="G113" s="35">
        <f>D113*(1+[1]CUP!$E$4)^A113</f>
        <v>45.580098992988603</v>
      </c>
      <c r="H113" s="36">
        <f>SUM(G113:$G$124)</f>
        <v>61.555693171380064</v>
      </c>
      <c r="I113" s="37">
        <f t="shared" si="6"/>
        <v>1.3504949425592279</v>
      </c>
    </row>
    <row r="114" spans="1:9" s="27" customFormat="1">
      <c r="A114" s="34">
        <v>105</v>
      </c>
      <c r="B114" s="111">
        <v>0.83752905411756851</v>
      </c>
      <c r="C114" s="35">
        <f t="shared" si="7"/>
        <v>780.10760052299497</v>
      </c>
      <c r="D114" s="35">
        <f t="shared" si="4"/>
        <v>1.7180613044506907</v>
      </c>
      <c r="E114" s="36">
        <f>SUM(D114:$D$124)</f>
        <v>1.9916007584682092</v>
      </c>
      <c r="F114" s="37">
        <f t="shared" si="5"/>
        <v>0.70088069081639071</v>
      </c>
      <c r="G114" s="35">
        <f>D114*(1+[1]CUP!$E$4)^A114</f>
        <v>13.742213497789223</v>
      </c>
      <c r="H114" s="36">
        <f>SUM(G114:$G$124)</f>
        <v>15.975594178391464</v>
      </c>
      <c r="I114" s="37">
        <f t="shared" si="6"/>
        <v>1.162519719327715</v>
      </c>
    </row>
    <row r="115" spans="1:9" s="27" customFormat="1">
      <c r="A115" s="34">
        <v>106</v>
      </c>
      <c r="B115" s="111">
        <v>0.95900629098014289</v>
      </c>
      <c r="C115" s="35">
        <f t="shared" si="7"/>
        <v>126.74481974704497</v>
      </c>
      <c r="D115" s="35">
        <f t="shared" si="4"/>
        <v>0.26333494831896953</v>
      </c>
      <c r="E115" s="36">
        <f>SUM(D115:$D$124)</f>
        <v>0.27353945401751834</v>
      </c>
      <c r="F115" s="37">
        <f t="shared" si="5"/>
        <v>0.58041771647486917</v>
      </c>
      <c r="G115" s="35">
        <f>D115*(1+[1]CUP!$E$4)^A115</f>
        <v>2.1484572019002015</v>
      </c>
      <c r="H115" s="36">
        <f>SUM(G115:$G$124)</f>
        <v>2.2333806806022429</v>
      </c>
      <c r="I115" s="37">
        <f t="shared" si="6"/>
        <v>1.0395276566956655</v>
      </c>
    </row>
    <row r="116" spans="1:9" s="27" customFormat="1">
      <c r="A116" s="34">
        <v>107</v>
      </c>
      <c r="B116" s="111">
        <v>0.99786924355498574</v>
      </c>
      <c r="C116" s="35">
        <f t="shared" si="7"/>
        <v>5.1957402604845981</v>
      </c>
      <c r="D116" s="35">
        <f t="shared" si="4"/>
        <v>1.0184034194478246E-2</v>
      </c>
      <c r="E116" s="36">
        <f>SUM(D116:$D$124)</f>
        <v>1.0204505698548826E-2</v>
      </c>
      <c r="F116" s="37">
        <f t="shared" si="5"/>
        <v>0.5436768233177196</v>
      </c>
      <c r="G116" s="35">
        <f>D116*(1+[1]CUP!$E$4)^A116</f>
        <v>8.4749711286641022E-2</v>
      </c>
      <c r="H116" s="36">
        <f>SUM(G116:$G$124)</f>
        <v>8.4923478702041255E-2</v>
      </c>
      <c r="I116" s="37">
        <f t="shared" si="6"/>
        <v>1.0020503599689268</v>
      </c>
    </row>
    <row r="117" spans="1:9" s="27" customFormat="1">
      <c r="A117" s="34">
        <v>108</v>
      </c>
      <c r="B117" s="111">
        <v>0.99999522169324906</v>
      </c>
      <c r="C117" s="35">
        <f t="shared" si="7"/>
        <v>1.1070857046648008E-2</v>
      </c>
      <c r="D117" s="35">
        <f t="shared" si="4"/>
        <v>2.047141178880271E-5</v>
      </c>
      <c r="E117" s="36">
        <f>SUM(D117:$D$124)</f>
        <v>2.0471504070581158E-5</v>
      </c>
      <c r="F117" s="37">
        <f t="shared" si="5"/>
        <v>0.54167117450322433</v>
      </c>
      <c r="G117" s="35">
        <f>D117*(1+[1]CUP!$E$4)^A117</f>
        <v>1.7376661642250625E-4</v>
      </c>
      <c r="H117" s="36">
        <f>SUM(G117:$G$124)</f>
        <v>1.7376741540024238E-4</v>
      </c>
      <c r="I117" s="37">
        <f t="shared" si="6"/>
        <v>1.0000045979932888</v>
      </c>
    </row>
    <row r="118" spans="1:9" s="27" customFormat="1">
      <c r="A118" s="34">
        <v>109</v>
      </c>
      <c r="B118" s="111">
        <v>0.99999999997711664</v>
      </c>
      <c r="C118" s="35">
        <f t="shared" si="7"/>
        <v>5.2899950964829801E-8</v>
      </c>
      <c r="D118" s="35">
        <f t="shared" si="4"/>
        <v>9.2281778445252333E-11</v>
      </c>
      <c r="E118" s="36">
        <f>SUM(D118:$D$124)</f>
        <v>9.228177844724452E-11</v>
      </c>
      <c r="F118" s="37">
        <f t="shared" si="5"/>
        <v>0.54166666668825481</v>
      </c>
      <c r="G118" s="35">
        <f>D118*(1+[1]CUP!$E$4)^A118</f>
        <v>7.9897773610254408E-10</v>
      </c>
      <c r="H118" s="36">
        <f>SUM(G118:$G$124)</f>
        <v>7.9897773612013749E-10</v>
      </c>
      <c r="I118" s="37">
        <f t="shared" si="6"/>
        <v>1.0000000000220199</v>
      </c>
    </row>
    <row r="119" spans="1:9" s="27" customFormat="1">
      <c r="A119" s="34">
        <v>110</v>
      </c>
      <c r="B119" s="111">
        <v>1</v>
      </c>
      <c r="C119" s="35">
        <f t="shared" si="7"/>
        <v>1.2105291956346028E-18</v>
      </c>
      <c r="D119" s="35">
        <f t="shared" si="4"/>
        <v>1.9921869419253353E-21</v>
      </c>
      <c r="E119" s="36">
        <f>SUM(D119:$D$124)</f>
        <v>1.9921869419253353E-21</v>
      </c>
      <c r="F119" s="37">
        <f t="shared" si="5"/>
        <v>0.54166666666666674</v>
      </c>
      <c r="G119" s="35">
        <f>D119*(1+[1]CUP!$E$4)^A119</f>
        <v>1.7593367838817736E-20</v>
      </c>
      <c r="H119" s="36">
        <f>SUM(G119:$G$124)</f>
        <v>1.7593367838817736E-20</v>
      </c>
      <c r="I119" s="37">
        <f t="shared" si="6"/>
        <v>1</v>
      </c>
    </row>
    <row r="120" spans="1:9" s="27" customFormat="1" ht="15.75" thickBot="1">
      <c r="A120" s="34">
        <v>111</v>
      </c>
      <c r="B120" s="112">
        <v>1</v>
      </c>
      <c r="C120" s="35">
        <f t="shared" si="7"/>
        <v>0</v>
      </c>
      <c r="D120" s="35">
        <f t="shared" si="4"/>
        <v>0</v>
      </c>
      <c r="E120" s="36">
        <f>SUM(D120:$D$124)</f>
        <v>0</v>
      </c>
      <c r="F120" s="37"/>
      <c r="G120" s="35">
        <f>D120*(1+[1]CUP!$E$4)^A120</f>
        <v>0</v>
      </c>
      <c r="H120" s="36">
        <f>SUM(G120:$G$124)</f>
        <v>0</v>
      </c>
      <c r="I120" s="37"/>
    </row>
    <row r="121" spans="1:9" s="27" customFormat="1">
      <c r="A121" s="34"/>
      <c r="B121" s="69"/>
      <c r="C121" s="35"/>
      <c r="D121" s="35"/>
      <c r="E121" s="36"/>
      <c r="F121" s="37"/>
      <c r="G121" s="35"/>
      <c r="H121" s="36"/>
      <c r="I121" s="37"/>
    </row>
    <row r="122" spans="1:9" s="27" customFormat="1">
      <c r="A122" s="34"/>
      <c r="B122" s="69"/>
      <c r="C122" s="35"/>
      <c r="D122" s="35"/>
      <c r="E122" s="36"/>
      <c r="F122" s="37"/>
      <c r="G122" s="35"/>
      <c r="H122" s="36"/>
      <c r="I122" s="37"/>
    </row>
    <row r="123" spans="1:9" s="27" customFormat="1">
      <c r="A123" s="34"/>
      <c r="B123" s="69"/>
      <c r="C123" s="35"/>
      <c r="D123" s="35"/>
      <c r="E123" s="36"/>
      <c r="F123" s="37"/>
      <c r="G123" s="35"/>
      <c r="H123" s="36"/>
      <c r="I123" s="37"/>
    </row>
    <row r="124" spans="1:9" s="27" customFormat="1">
      <c r="A124" s="34"/>
      <c r="B124" s="69"/>
      <c r="C124" s="35"/>
      <c r="D124" s="35"/>
      <c r="E124" s="36"/>
      <c r="F124" s="37"/>
      <c r="G124" s="35"/>
      <c r="H124" s="36"/>
      <c r="I124" s="37"/>
    </row>
    <row r="125" spans="1:9" s="27" customFormat="1" ht="12.75"/>
    <row r="126" spans="1:9" s="27" customFormat="1" ht="12.75"/>
    <row r="127" spans="1:9" s="27" customFormat="1" ht="12.75"/>
    <row r="128" spans="1:9" s="27" customFormat="1" ht="12.75"/>
    <row r="129" s="27" customFormat="1" ht="12.75"/>
    <row r="130" s="27" customFormat="1" ht="12.75"/>
    <row r="131" s="27" customFormat="1" ht="12.75"/>
    <row r="132" s="27" customFormat="1" ht="12.75"/>
    <row r="133" s="27" customFormat="1" ht="12.75"/>
    <row r="134" s="27" customFormat="1" ht="12.75"/>
    <row r="135" s="27" customFormat="1" ht="12.75"/>
  </sheetData>
  <mergeCells count="2">
    <mergeCell ref="D7:F7"/>
    <mergeCell ref="G7:I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7D16-DB67-45CC-99FD-466B5AF736A5}">
  <dimension ref="A1:J33"/>
  <sheetViews>
    <sheetView workbookViewId="0">
      <selection activeCell="J2" sqref="J2"/>
    </sheetView>
  </sheetViews>
  <sheetFormatPr defaultRowHeight="15"/>
  <cols>
    <col min="2" max="2" width="9.140625" style="84"/>
    <col min="3" max="3" width="12.42578125" style="84" bestFit="1" customWidth="1"/>
    <col min="6" max="6" width="16.7109375" style="84" bestFit="1" customWidth="1"/>
    <col min="7" max="7" width="9.140625" style="84"/>
  </cols>
  <sheetData>
    <row r="1" spans="1:10">
      <c r="A1" t="s">
        <v>14</v>
      </c>
      <c r="B1" s="84" t="s">
        <v>90</v>
      </c>
      <c r="C1" s="84" t="s">
        <v>92</v>
      </c>
      <c r="D1" t="s">
        <v>85</v>
      </c>
      <c r="E1" t="s">
        <v>86</v>
      </c>
      <c r="F1" s="84" t="s">
        <v>89</v>
      </c>
      <c r="G1" s="84" t="s">
        <v>91</v>
      </c>
      <c r="H1" t="s">
        <v>87</v>
      </c>
      <c r="I1" t="s">
        <v>88</v>
      </c>
    </row>
    <row r="2" spans="1:10">
      <c r="A2">
        <v>1048</v>
      </c>
      <c r="B2" s="84">
        <f>VLOOKUP($A2,CUP!$A$13:$J$2033,2,0)</f>
        <v>1</v>
      </c>
      <c r="C2" s="100">
        <f>E2/(1+Informações!$D$4)^G2</f>
        <v>3390.5499999999997</v>
      </c>
      <c r="D2" s="84">
        <f>VLOOKUP($A2,CUP!$A$13:$J$2033,9,0)</f>
        <v>3390.55</v>
      </c>
      <c r="E2">
        <f>D2*(1+Informações!$D$4)^VLOOKUP($A2,CUP!$A$13:$J$2033,8,0)</f>
        <v>4220.2713582784863</v>
      </c>
      <c r="F2" s="84">
        <f>VLOOKUP($A2,CUP!$A$13:$J$2033,6,0)+VLOOKUP($A2,CUP!$A$13:$J$2033,8,0)</f>
        <v>28</v>
      </c>
      <c r="G2" s="99">
        <f>INT(0.8*F2)</f>
        <v>22</v>
      </c>
      <c r="H2">
        <f>(C2*((1+Informações!$D$4)^'Fator aplicado no salr'!G2-1)/Informações!$D$4)/'Fator aplicado no salr'!G2</f>
        <v>3771.4607194476648</v>
      </c>
      <c r="I2">
        <f>H2/E2</f>
        <v>0.89365360643209957</v>
      </c>
    </row>
    <row r="3" spans="1:10">
      <c r="A3">
        <v>357</v>
      </c>
      <c r="B3" s="84">
        <f>VLOOKUP($A3,CUP!$A$13:$J$2033,2,0)</f>
        <v>2</v>
      </c>
      <c r="C3" s="100">
        <f>E3/(1+Informações!$D$4)^G3</f>
        <v>1698.0305789812489</v>
      </c>
      <c r="D3" s="84">
        <f>VLOOKUP($A3,CUP!$A$13:$J$2033,9,0)</f>
        <v>2071.92</v>
      </c>
      <c r="E3" s="84">
        <f>D3*(1+Informações!$D$4)^VLOOKUP($A3,CUP!$A$13:$J$2033,8,0)</f>
        <v>2134.7012479199998</v>
      </c>
      <c r="F3" s="84">
        <f>VLOOKUP($A3,CUP!$A$13:$J$2033,6,0)+VLOOKUP($A3,CUP!$A$13:$J$2033,8,0)</f>
        <v>29</v>
      </c>
      <c r="G3" s="99">
        <f t="shared" ref="G3:G31" si="0">INT(0.8*F3)</f>
        <v>23</v>
      </c>
      <c r="H3" s="84">
        <f>(C3*((1+Informações!$D$4)^'Fator aplicado no salr'!G3-1)/Informações!$D$4)/'Fator aplicado no salr'!G3</f>
        <v>1898.5681258206555</v>
      </c>
      <c r="I3" s="84">
        <f t="shared" ref="I3:I31" si="1">H3/E3</f>
        <v>0.88938352740018001</v>
      </c>
    </row>
    <row r="4" spans="1:10">
      <c r="A4">
        <v>906</v>
      </c>
      <c r="B4" s="84">
        <f>VLOOKUP($A4,CUP!$A$13:$J$2033,2,0)</f>
        <v>2</v>
      </c>
      <c r="C4" s="100">
        <f>E4/(1+Informações!$D$4)^G4</f>
        <v>974.01622441654411</v>
      </c>
      <c r="D4" s="84">
        <f>VLOOKUP($A4,CUP!$A$13:$J$2033,9,0)</f>
        <v>1054.72</v>
      </c>
      <c r="E4" s="84">
        <f>D4*(1+Informações!$D$4)^VLOOKUP($A4,CUP!$A$13:$J$2033,8,0)</f>
        <v>1224.4971766078447</v>
      </c>
      <c r="F4" s="84">
        <f>VLOOKUP($A4,CUP!$A$13:$J$2033,6,0)+VLOOKUP($A4,CUP!$A$13:$J$2033,8,0)</f>
        <v>29</v>
      </c>
      <c r="G4" s="99">
        <f t="shared" si="0"/>
        <v>23</v>
      </c>
      <c r="H4" s="84">
        <f>(C4*((1+Informações!$D$4)^'Fator aplicado no salr'!G4-1)/Informações!$D$4)/'Fator aplicado no salr'!G4</f>
        <v>1089.0476182230459</v>
      </c>
      <c r="I4" s="84">
        <f t="shared" si="1"/>
        <v>0.88938352740017979</v>
      </c>
      <c r="J4" s="84"/>
    </row>
    <row r="5" spans="1:10">
      <c r="A5" s="84">
        <v>1406</v>
      </c>
      <c r="B5" s="84">
        <f>VLOOKUP($A5,CUP!$A$13:$J$2033,2,0)</f>
        <v>1</v>
      </c>
      <c r="C5" s="100">
        <f>E5/(1+Informações!$D$4)^G5</f>
        <v>2043.6683400000006</v>
      </c>
      <c r="D5" s="84">
        <f>VLOOKUP($A5,CUP!$A$13:$J$2033,9,0)</f>
        <v>2003.4</v>
      </c>
      <c r="E5" s="84">
        <f>D5*(1+Informações!$D$4)^VLOOKUP($A5,CUP!$A$13:$J$2033,8,0)</f>
        <v>2700.2805169779444</v>
      </c>
      <c r="F5" s="84">
        <f>VLOOKUP($A5,CUP!$A$13:$J$2033,6,0)+VLOOKUP($A5,CUP!$A$13:$J$2033,8,0)</f>
        <v>35</v>
      </c>
      <c r="G5" s="99">
        <f t="shared" si="0"/>
        <v>28</v>
      </c>
      <c r="H5" s="84">
        <f>(C5*((1+Informações!$D$4)^'Fator aplicado no salr'!G5-1)/Informações!$D$4)/'Fator aplicado no salr'!G5</f>
        <v>2345.0434892069425</v>
      </c>
      <c r="I5" s="84">
        <f t="shared" si="1"/>
        <v>0.86844439844769528</v>
      </c>
      <c r="J5" s="84"/>
    </row>
    <row r="6" spans="1:10">
      <c r="A6" s="84">
        <v>1002</v>
      </c>
      <c r="B6" s="84">
        <f>VLOOKUP($A6,CUP!$A$13:$J$2033,2,0)</f>
        <v>2</v>
      </c>
      <c r="C6" s="100">
        <f>E6/(1+Informações!$D$4)^G6</f>
        <v>1028.4708902033694</v>
      </c>
      <c r="D6" s="84">
        <f>VLOOKUP($A6,CUP!$A$13:$J$2033,9,0)</f>
        <v>1102.6600000000001</v>
      </c>
      <c r="E6" s="84">
        <f>D6*(1+Informações!$D$4)^VLOOKUP($A6,CUP!$A$13:$J$2033,8,0)</f>
        <v>1332.1334152960646</v>
      </c>
      <c r="F6" s="84">
        <f>VLOOKUP($A6,CUP!$A$13:$J$2033,6,0)+VLOOKUP($A6,CUP!$A$13:$J$2033,8,0)</f>
        <v>33</v>
      </c>
      <c r="G6" s="99">
        <f t="shared" si="0"/>
        <v>26</v>
      </c>
      <c r="H6" s="84">
        <f>(C6*((1+Informações!$D$4)^'Fator aplicado no salr'!G6-1)/Informações!$D$4)/'Fator aplicado no salr'!G6</f>
        <v>1167.9327888180578</v>
      </c>
      <c r="I6" s="84">
        <f t="shared" si="1"/>
        <v>0.87673860246084023</v>
      </c>
      <c r="J6" s="84"/>
    </row>
    <row r="7" spans="1:10">
      <c r="A7" s="84">
        <v>723</v>
      </c>
      <c r="B7" s="84">
        <f>VLOOKUP($A7,CUP!$A$13:$J$2033,2,0)</f>
        <v>2</v>
      </c>
      <c r="C7" s="100">
        <f>E7/(1+Informações!$D$4)^G7</f>
        <v>2283.2412585818051</v>
      </c>
      <c r="D7" s="84">
        <f>VLOOKUP($A7,CUP!$A$13:$J$2033,9,0)</f>
        <v>2547.34</v>
      </c>
      <c r="E7" s="84">
        <f>D7*(1+Informações!$D$4)^VLOOKUP($A7,CUP!$A$13:$J$2033,8,0)</f>
        <v>2899.1105369789357</v>
      </c>
      <c r="F7" s="84">
        <f>VLOOKUP($A7,CUP!$A$13:$J$2033,6,0)+VLOOKUP($A7,CUP!$A$13:$J$2033,8,0)</f>
        <v>30</v>
      </c>
      <c r="G7" s="99">
        <f t="shared" si="0"/>
        <v>24</v>
      </c>
      <c r="H7" s="84">
        <f>(C7*((1+Informações!$D$4)^'Fator aplicado no salr'!G7-1)/Informações!$D$4)/'Fator aplicado no salr'!G7</f>
        <v>2566.1219933213765</v>
      </c>
      <c r="I7" s="84">
        <f t="shared" si="1"/>
        <v>0.88514113573449493</v>
      </c>
      <c r="J7" s="84"/>
    </row>
    <row r="8" spans="1:10">
      <c r="A8" s="84">
        <v>1032</v>
      </c>
      <c r="B8" s="84">
        <f>VLOOKUP($A8,CUP!$A$13:$J$2033,2,0)</f>
        <v>1</v>
      </c>
      <c r="C8" s="100">
        <f>E8/(1+Informações!$D$4)^G8</f>
        <v>3382.5766428398024</v>
      </c>
      <c r="D8" s="84">
        <f>VLOOKUP($A8,CUP!$A$13:$J$2033,9,0)</f>
        <v>3626.58</v>
      </c>
      <c r="E8" s="84">
        <f>D8*(1+Informações!$D$4)^VLOOKUP($A8,CUP!$A$13:$J$2033,8,0)</f>
        <v>4337.9245123757464</v>
      </c>
      <c r="F8" s="84">
        <f>VLOOKUP($A8,CUP!$A$13:$J$2033,6,0)+VLOOKUP($A8,CUP!$A$13:$J$2033,8,0)</f>
        <v>32</v>
      </c>
      <c r="G8" s="99">
        <f t="shared" si="0"/>
        <v>25</v>
      </c>
      <c r="H8" s="84">
        <f>(C8*((1+Informações!$D$4)^'Fator aplicado no salr'!G8-1)/Informações!$D$4)/'Fator aplicado no salr'!G8</f>
        <v>3821.3914781437761</v>
      </c>
      <c r="I8" s="84">
        <f t="shared" si="1"/>
        <v>0.88092622802486686</v>
      </c>
      <c r="J8" s="84"/>
    </row>
    <row r="9" spans="1:10">
      <c r="A9" s="84">
        <v>267</v>
      </c>
      <c r="B9" s="84">
        <f>VLOOKUP($A9,CUP!$A$13:$J$2033,2,0)</f>
        <v>2</v>
      </c>
      <c r="C9" s="100">
        <f>E9/(1+Informações!$D$4)^G9</f>
        <v>9858.24990006593</v>
      </c>
      <c r="D9" s="84">
        <f>VLOOKUP($A9,CUP!$A$13:$J$2033,9,0)</f>
        <v>12270.72</v>
      </c>
      <c r="E9" s="84">
        <f>D9*(1+Informações!$D$4)^VLOOKUP($A9,CUP!$A$13:$J$2033,8,0)</f>
        <v>12270.72</v>
      </c>
      <c r="F9" s="84">
        <f>VLOOKUP($A9,CUP!$A$13:$J$2033,6,0)+VLOOKUP($A9,CUP!$A$13:$J$2033,8,0)</f>
        <v>28</v>
      </c>
      <c r="G9" s="99">
        <f t="shared" si="0"/>
        <v>22</v>
      </c>
      <c r="H9" s="84">
        <f>(C9*((1+Informações!$D$4)^'Fator aplicado no salr'!G9-1)/Informações!$D$4)/'Fator aplicado no salr'!G9</f>
        <v>10965.773181518492</v>
      </c>
      <c r="I9" s="84">
        <f t="shared" si="1"/>
        <v>0.89365360643209957</v>
      </c>
      <c r="J9" s="84"/>
    </row>
    <row r="10" spans="1:10">
      <c r="A10" s="84">
        <v>475</v>
      </c>
      <c r="B10" s="84">
        <f>VLOOKUP($A10,CUP!$A$13:$J$2033,2,0)</f>
        <v>2</v>
      </c>
      <c r="C10" s="100">
        <f>E10/(1+Informações!$D$4)^G10</f>
        <v>1526.803152793678</v>
      </c>
      <c r="D10" s="84">
        <f>VLOOKUP($A10,CUP!$A$13:$J$2033,9,0)</f>
        <v>1862.99</v>
      </c>
      <c r="E10" s="84">
        <f>D10*(1+Informações!$D$4)^VLOOKUP($A10,CUP!$A$13:$J$2033,8,0)</f>
        <v>1862.99</v>
      </c>
      <c r="F10" s="84">
        <f>VLOOKUP($A10,CUP!$A$13:$J$2033,6,0)+VLOOKUP($A10,CUP!$A$13:$J$2033,8,0)</f>
        <v>25</v>
      </c>
      <c r="G10" s="99">
        <f t="shared" si="0"/>
        <v>20</v>
      </c>
      <c r="H10" s="84">
        <f>(C10*((1+Informações!$D$4)^'Fator aplicado no salr'!G10-1)/Informações!$D$4)/'Fator aplicado no salr'!G10</f>
        <v>1680.93423603161</v>
      </c>
      <c r="I10" s="84">
        <f t="shared" si="1"/>
        <v>0.90227764831352286</v>
      </c>
      <c r="J10" s="84"/>
    </row>
    <row r="11" spans="1:10">
      <c r="A11" s="84">
        <v>1964</v>
      </c>
      <c r="B11" s="84">
        <f>VLOOKUP($A11,CUP!$A$13:$J$2033,2,0)</f>
        <v>1</v>
      </c>
      <c r="C11" s="100">
        <f>E11/(1+Informações!$D$4)^G11</f>
        <v>1156.248</v>
      </c>
      <c r="D11" s="84">
        <f>VLOOKUP($A11,CUP!$A$13:$J$2033,9,0)</f>
        <v>1144.8</v>
      </c>
      <c r="E11" s="84">
        <f>D11*(1+Informações!$D$4)^VLOOKUP($A11,CUP!$A$13:$J$2033,8,0)</f>
        <v>1527.7400378941691</v>
      </c>
      <c r="F11" s="84">
        <f>VLOOKUP($A11,CUP!$A$13:$J$2033,6,0)+VLOOKUP($A11,CUP!$A$13:$J$2033,8,0)</f>
        <v>35</v>
      </c>
      <c r="G11" s="99">
        <f t="shared" si="0"/>
        <v>28</v>
      </c>
      <c r="H11" s="84">
        <f>(C11*((1+Informações!$D$4)^'Fator aplicado no salr'!G11-1)/Informações!$D$4)/'Fator aplicado no salr'!G11</f>
        <v>1326.7572781934609</v>
      </c>
      <c r="I11" s="84">
        <f t="shared" si="1"/>
        <v>0.86844439844769539</v>
      </c>
    </row>
    <row r="12" spans="1:10">
      <c r="A12" s="84">
        <v>1755</v>
      </c>
      <c r="B12" s="84">
        <f>VLOOKUP($A12,CUP!$A$13:$J$2033,2,0)</f>
        <v>1</v>
      </c>
      <c r="C12" s="100">
        <f>E12/(1+Informações!$D$4)^G12</f>
        <v>3228.8001179999997</v>
      </c>
      <c r="D12" s="84">
        <f>VLOOKUP($A12,CUP!$A$13:$J$2033,9,0)</f>
        <v>3165.18</v>
      </c>
      <c r="E12" s="84">
        <f>D12*(1+Informações!$D$4)^VLOOKUP($A12,CUP!$A$13:$J$2033,8,0)</f>
        <v>4099.7193830085353</v>
      </c>
      <c r="F12" s="84">
        <f>VLOOKUP($A12,CUP!$A$13:$J$2033,6,0)+VLOOKUP($A12,CUP!$A$13:$J$2033,8,0)</f>
        <v>30</v>
      </c>
      <c r="G12" s="99">
        <f t="shared" si="0"/>
        <v>24</v>
      </c>
      <c r="H12" s="84">
        <f>(C12*((1+Informações!$D$4)^'Fator aplicado no salr'!G12-1)/Informações!$D$4)/'Fator aplicado no salr'!G12</f>
        <v>3628.8302708688975</v>
      </c>
      <c r="I12" s="84">
        <f t="shared" si="1"/>
        <v>0.88514113573449493</v>
      </c>
    </row>
    <row r="13" spans="1:10">
      <c r="A13" s="84">
        <v>954</v>
      </c>
      <c r="B13" s="84">
        <f>VLOOKUP($A13,CUP!$A$13:$J$2033,2,0)</f>
        <v>2</v>
      </c>
      <c r="C13" s="100">
        <f>E13/(1+Informações!$D$4)^G13</f>
        <v>3638.5054269158604</v>
      </c>
      <c r="D13" s="84">
        <f>VLOOKUP($A13,CUP!$A$13:$J$2033,9,0)</f>
        <v>3939.98</v>
      </c>
      <c r="E13" s="84">
        <f>D13*(1+Informações!$D$4)^VLOOKUP($A13,CUP!$A$13:$J$2033,8,0)</f>
        <v>4439.6680822193584</v>
      </c>
      <c r="F13" s="84">
        <f>VLOOKUP($A13,CUP!$A$13:$J$2033,6,0)+VLOOKUP($A13,CUP!$A$13:$J$2033,8,0)</f>
        <v>26</v>
      </c>
      <c r="G13" s="99">
        <f t="shared" si="0"/>
        <v>20</v>
      </c>
      <c r="H13" s="84">
        <f>(C13*((1+Informações!$D$4)^'Fator aplicado no salr'!G13-1)/Informações!$D$4)/'Fator aplicado no salr'!G13</f>
        <v>4005.813276517491</v>
      </c>
      <c r="I13" s="84">
        <f t="shared" si="1"/>
        <v>0.90227764831352286</v>
      </c>
    </row>
    <row r="14" spans="1:10">
      <c r="A14" s="84">
        <v>711</v>
      </c>
      <c r="B14" s="84">
        <f>VLOOKUP($A14,CUP!$A$13:$J$2033,2,0)</f>
        <v>2</v>
      </c>
      <c r="C14" s="100">
        <f>E14/(1+Informações!$D$4)^G14</f>
        <v>2216.0914709214157</v>
      </c>
      <c r="D14" s="84">
        <f>VLOOKUP($A14,CUP!$A$13:$J$2033,9,0)</f>
        <v>2547.34</v>
      </c>
      <c r="E14" s="84">
        <f>D14*(1+Informações!$D$4)^VLOOKUP($A14,CUP!$A$13:$J$2033,8,0)</f>
        <v>2813.8481249449783</v>
      </c>
      <c r="F14" s="84">
        <f>VLOOKUP($A14,CUP!$A$13:$J$2033,6,0)+VLOOKUP($A14,CUP!$A$13:$J$2033,8,0)</f>
        <v>30</v>
      </c>
      <c r="G14" s="99">
        <f t="shared" si="0"/>
        <v>24</v>
      </c>
      <c r="H14" s="84">
        <f>(C14*((1+Informações!$D$4)^'Fator aplicado no salr'!G14-1)/Informações!$D$4)/'Fator aplicado no salr'!G14</f>
        <v>2490.6527250981771</v>
      </c>
      <c r="I14" s="84">
        <f t="shared" si="1"/>
        <v>0.88514113573449493</v>
      </c>
    </row>
    <row r="15" spans="1:10">
      <c r="A15" s="84">
        <v>541</v>
      </c>
      <c r="B15" s="84">
        <f>VLOOKUP($A15,CUP!$A$13:$J$2033,2,0)</f>
        <v>1</v>
      </c>
      <c r="C15" s="100">
        <f>E15/(1+Informações!$D$4)^G15</f>
        <v>1118.8508333654463</v>
      </c>
      <c r="D15" s="84">
        <f>VLOOKUP($A15,CUP!$A$13:$J$2033,9,0)</f>
        <v>1325.06</v>
      </c>
      <c r="E15" s="84">
        <f>D15*(1+Informações!$D$4)^VLOOKUP($A15,CUP!$A$13:$J$2033,8,0)</f>
        <v>1463.6905934973709</v>
      </c>
      <c r="F15" s="84">
        <f>VLOOKUP($A15,CUP!$A$13:$J$2033,6,0)+VLOOKUP($A15,CUP!$A$13:$J$2033,8,0)</f>
        <v>34</v>
      </c>
      <c r="G15" s="99">
        <f t="shared" si="0"/>
        <v>27</v>
      </c>
      <c r="H15" s="84">
        <f>(C15*((1+Informações!$D$4)^'Fator aplicado no salr'!G15-1)/Informações!$D$4)/'Fator aplicado no salr'!G15</f>
        <v>1277.1842967849052</v>
      </c>
      <c r="I15" s="84">
        <f t="shared" si="1"/>
        <v>0.87257805881854866</v>
      </c>
    </row>
    <row r="16" spans="1:10">
      <c r="A16" s="84">
        <v>871</v>
      </c>
      <c r="B16" s="84">
        <f>VLOOKUP($A16,CUP!$A$13:$J$2033,2,0)</f>
        <v>2</v>
      </c>
      <c r="C16" s="100">
        <f>E16/(1+Informações!$D$4)^G16</f>
        <v>1052.0394017704439</v>
      </c>
      <c r="D16" s="84">
        <f>VLOOKUP($A16,CUP!$A$13:$J$2033,9,0)</f>
        <v>1150.5999999999999</v>
      </c>
      <c r="E16" s="84">
        <f>D16*(1+Informações!$D$4)^VLOOKUP($A16,CUP!$A$13:$J$2033,8,0)</f>
        <v>1258.3942747506258</v>
      </c>
      <c r="F16" s="84">
        <f>VLOOKUP($A16,CUP!$A$13:$J$2033,6,0)+VLOOKUP($A16,CUP!$A$13:$J$2033,8,0)</f>
        <v>23</v>
      </c>
      <c r="G16" s="99">
        <f t="shared" si="0"/>
        <v>18</v>
      </c>
      <c r="H16" s="84">
        <f>(C16*((1+Informações!$D$4)^'Fator aplicado no salr'!G16-1)/Informações!$D$4)/'Fator aplicado no salr'!G16</f>
        <v>1146.4159610010111</v>
      </c>
      <c r="I16" s="84">
        <f t="shared" si="1"/>
        <v>0.91101492116069482</v>
      </c>
    </row>
    <row r="17" spans="1:9">
      <c r="A17" s="84">
        <v>953</v>
      </c>
      <c r="B17" s="84">
        <f>VLOOKUP($A17,CUP!$A$13:$J$2033,2,0)</f>
        <v>2</v>
      </c>
      <c r="C17" s="100">
        <f>E17/(1+Informações!$D$4)^G17</f>
        <v>1841.0689530982766</v>
      </c>
      <c r="D17" s="84">
        <f>VLOOKUP($A17,CUP!$A$13:$J$2033,9,0)</f>
        <v>2013.55</v>
      </c>
      <c r="E17" s="84">
        <f>D17*(1+Informações!$D$4)^VLOOKUP($A17,CUP!$A$13:$J$2033,8,0)</f>
        <v>2246.453999427948</v>
      </c>
      <c r="F17" s="84">
        <f>VLOOKUP($A17,CUP!$A$13:$J$2033,6,0)+VLOOKUP($A17,CUP!$A$13:$J$2033,8,0)</f>
        <v>25</v>
      </c>
      <c r="G17" s="99">
        <f t="shared" si="0"/>
        <v>20</v>
      </c>
      <c r="H17" s="84">
        <f>(C17*((1+Informações!$D$4)^'Fator aplicado no salr'!G17-1)/Informações!$D$4)/'Fator aplicado no salr'!G17</f>
        <v>2026.9252316483567</v>
      </c>
      <c r="I17" s="84">
        <f t="shared" si="1"/>
        <v>0.90227764831352275</v>
      </c>
    </row>
    <row r="18" spans="1:9">
      <c r="A18" s="84">
        <v>2019</v>
      </c>
      <c r="B18" s="84">
        <f>VLOOKUP($A18,CUP!$A$13:$J$2033,2,0)</f>
        <v>2</v>
      </c>
      <c r="C18" s="100">
        <f>E18/(1+Informações!$D$4)^G18</f>
        <v>4369.0883000000003</v>
      </c>
      <c r="D18" s="84">
        <f>VLOOKUP($A18,CUP!$A$13:$J$2033,9,0)</f>
        <v>4283</v>
      </c>
      <c r="E18" s="84">
        <f>D18*(1+Informações!$D$4)^VLOOKUP($A18,CUP!$A$13:$J$2033,8,0)</f>
        <v>5438.2734996621921</v>
      </c>
      <c r="F18" s="84">
        <f>VLOOKUP($A18,CUP!$A$13:$J$2033,6,0)+VLOOKUP($A18,CUP!$A$13:$J$2033,8,0)</f>
        <v>28</v>
      </c>
      <c r="G18" s="99">
        <f t="shared" si="0"/>
        <v>22</v>
      </c>
      <c r="H18" s="84">
        <f>(C18*((1+Informações!$D$4)^'Fator aplicado no salr'!G18-1)/Informações!$D$4)/'Fator aplicado no salr'!G18</f>
        <v>4859.9327257372343</v>
      </c>
      <c r="I18" s="84">
        <f t="shared" si="1"/>
        <v>0.89365360643209968</v>
      </c>
    </row>
    <row r="19" spans="1:9">
      <c r="A19" s="84">
        <v>203</v>
      </c>
      <c r="B19" s="84">
        <f>VLOOKUP($A19,CUP!$A$13:$J$2033,2,0)</f>
        <v>2</v>
      </c>
      <c r="C19" s="100">
        <f>E19/(1+Informações!$D$4)^G19</f>
        <v>1034.845903842383</v>
      </c>
      <c r="D19" s="84">
        <f>VLOOKUP($A19,CUP!$A$13:$J$2033,9,0)</f>
        <v>1300.97</v>
      </c>
      <c r="E19" s="84">
        <f>D19*(1+Informações!$D$4)^VLOOKUP($A19,CUP!$A$13:$J$2033,8,0)</f>
        <v>1313.9797000000001</v>
      </c>
      <c r="F19" s="84">
        <f>VLOOKUP($A19,CUP!$A$13:$J$2033,6,0)+VLOOKUP($A19,CUP!$A$13:$J$2033,8,0)</f>
        <v>30</v>
      </c>
      <c r="G19" s="99">
        <f t="shared" si="0"/>
        <v>24</v>
      </c>
      <c r="H19" s="84">
        <f>(C19*((1+Informações!$D$4)^'Fator aplicado no salr'!G19-1)/Informações!$D$4)/'Fator aplicado no salr'!G19</f>
        <v>1163.057483990071</v>
      </c>
      <c r="I19" s="84">
        <f t="shared" si="1"/>
        <v>0.88514113573449493</v>
      </c>
    </row>
    <row r="20" spans="1:9">
      <c r="A20" s="84">
        <v>72</v>
      </c>
      <c r="B20" s="84">
        <f>VLOOKUP($A20,CUP!$A$13:$J$2033,2,0)</f>
        <v>1</v>
      </c>
      <c r="C20" s="100">
        <f>E20/(1+Informações!$D$4)^G20</f>
        <v>1291.9362130336017</v>
      </c>
      <c r="D20" s="84">
        <f>VLOOKUP($A20,CUP!$A$13:$J$2033,9,0)</f>
        <v>1812.04</v>
      </c>
      <c r="E20" s="84">
        <f>D20*(1+Informações!$D$4)^VLOOKUP($A20,CUP!$A$13:$J$2033,8,0)</f>
        <v>1812.04</v>
      </c>
      <c r="F20" s="84">
        <f>VLOOKUP($A20,CUP!$A$13:$J$2033,6,0)+VLOOKUP($A20,CUP!$A$13:$J$2033,8,0)</f>
        <v>43</v>
      </c>
      <c r="G20" s="99">
        <f t="shared" si="0"/>
        <v>34</v>
      </c>
      <c r="H20" s="84">
        <f>(C20*((1+Informações!$D$4)^'Fator aplicado no salr'!G20-1)/Informações!$D$4)/'Fator aplicado no salr'!G20</f>
        <v>1529.7170204894071</v>
      </c>
      <c r="I20" s="84">
        <f t="shared" si="1"/>
        <v>0.84419605554480426</v>
      </c>
    </row>
    <row r="21" spans="1:9">
      <c r="A21" s="84">
        <v>1603</v>
      </c>
      <c r="B21" s="84">
        <f>VLOOKUP($A21,CUP!$A$13:$J$2033,2,0)</f>
        <v>1</v>
      </c>
      <c r="C21" s="100">
        <f>E21/(1+Informações!$D$4)^G21</f>
        <v>1297.4374432799996</v>
      </c>
      <c r="D21" s="84">
        <f>VLOOKUP($A21,CUP!$A$13:$J$2033,9,0)</f>
        <v>1259.28</v>
      </c>
      <c r="E21" s="84">
        <f>D21*(1+Informações!$D$4)^VLOOKUP($A21,CUP!$A$13:$J$2033,8,0)</f>
        <v>1663.8752887956296</v>
      </c>
      <c r="F21" s="84">
        <f>VLOOKUP($A21,CUP!$A$13:$J$2033,6,0)+VLOOKUP($A21,CUP!$A$13:$J$2033,8,0)</f>
        <v>32</v>
      </c>
      <c r="G21" s="99">
        <f t="shared" si="0"/>
        <v>25</v>
      </c>
      <c r="H21" s="84">
        <f>(C21*((1+Informações!$D$4)^'Fator aplicado no salr'!G21-1)/Informações!$D$4)/'Fator aplicado no salr'!G21</f>
        <v>1465.75138206252</v>
      </c>
      <c r="I21" s="84">
        <f t="shared" si="1"/>
        <v>0.88092622802486686</v>
      </c>
    </row>
    <row r="22" spans="1:9">
      <c r="A22" s="84">
        <v>1410</v>
      </c>
      <c r="B22" s="84">
        <f>VLOOKUP($A22,CUP!$A$13:$J$2033,2,0)</f>
        <v>2</v>
      </c>
      <c r="C22" s="100">
        <f>E22/(1+Informações!$D$4)^G22</f>
        <v>963.54000000000019</v>
      </c>
      <c r="D22" s="84">
        <f>VLOOKUP($A22,CUP!$A$13:$J$2033,9,0)</f>
        <v>954</v>
      </c>
      <c r="E22" s="84">
        <f>D22*(1+Informações!$D$4)^VLOOKUP($A22,CUP!$A$13:$J$2033,8,0)</f>
        <v>1223.4401232464415</v>
      </c>
      <c r="F22" s="84">
        <f>VLOOKUP($A22,CUP!$A$13:$J$2033,6,0)+VLOOKUP($A22,CUP!$A$13:$J$2033,8,0)</f>
        <v>30</v>
      </c>
      <c r="G22" s="99">
        <f t="shared" si="0"/>
        <v>24</v>
      </c>
      <c r="H22" s="84">
        <f>(C22*((1+Informações!$D$4)^'Fator aplicado no salr'!G22-1)/Informações!$D$4)/'Fator aplicado no salr'!G22</f>
        <v>1082.9171801935058</v>
      </c>
      <c r="I22" s="84">
        <f t="shared" si="1"/>
        <v>0.88514113573449504</v>
      </c>
    </row>
    <row r="23" spans="1:9">
      <c r="A23" s="84">
        <v>445</v>
      </c>
      <c r="B23" s="84">
        <f>VLOOKUP($A23,CUP!$A$13:$J$2033,2,0)</f>
        <v>1</v>
      </c>
      <c r="C23" s="100">
        <f>E23/(1+Informações!$D$4)^G23</f>
        <v>1218.5453964723436</v>
      </c>
      <c r="D23" s="84">
        <f>VLOOKUP($A23,CUP!$A$13:$J$2033,9,0)</f>
        <v>1457.56</v>
      </c>
      <c r="E23" s="84">
        <f>D23*(1+Informações!$D$4)^VLOOKUP($A23,CUP!$A$13:$J$2033,8,0)</f>
        <v>1610.0530251143555</v>
      </c>
      <c r="F23" s="84">
        <f>VLOOKUP($A23,CUP!$A$13:$J$2033,6,0)+VLOOKUP($A23,CUP!$A$13:$J$2033,8,0)</f>
        <v>35</v>
      </c>
      <c r="G23" s="99">
        <f t="shared" si="0"/>
        <v>28</v>
      </c>
      <c r="H23" s="84">
        <f>(C23*((1+Informações!$D$4)^'Fator aplicado no salr'!G23-1)/Informações!$D$4)/'Fator aplicado no salr'!G23</f>
        <v>1398.2415308643285</v>
      </c>
      <c r="I23" s="84">
        <f t="shared" si="1"/>
        <v>0.86844439844769528</v>
      </c>
    </row>
    <row r="24" spans="1:9">
      <c r="A24" s="84">
        <v>984</v>
      </c>
      <c r="B24" s="84">
        <f>VLOOKUP($A24,CUP!$A$13:$J$2033,2,0)</f>
        <v>1</v>
      </c>
      <c r="C24" s="100">
        <f>E24/(1+Informações!$D$4)^G24</f>
        <v>1275.0809897780027</v>
      </c>
      <c r="D24" s="84">
        <f>VLOOKUP($A24,CUP!$A$13:$J$2033,9,0)</f>
        <v>1380.73</v>
      </c>
      <c r="E24" s="84">
        <f>D24*(1+Informações!$D$4)^VLOOKUP($A24,CUP!$A$13:$J$2033,8,0)</f>
        <v>1602.984665748018</v>
      </c>
      <c r="F24" s="84">
        <f>VLOOKUP($A24,CUP!$A$13:$J$2033,6,0)+VLOOKUP($A24,CUP!$A$13:$J$2033,8,0)</f>
        <v>29</v>
      </c>
      <c r="G24" s="99">
        <f t="shared" si="0"/>
        <v>23</v>
      </c>
      <c r="H24" s="84">
        <f>(C24*((1+Informações!$D$4)^'Fator aplicado no salr'!G24-1)/Informações!$D$4)/'Fator aplicado no salr'!G24</f>
        <v>1425.6681563913705</v>
      </c>
      <c r="I24" s="84">
        <f t="shared" si="1"/>
        <v>0.8893835274001799</v>
      </c>
    </row>
    <row r="25" spans="1:9">
      <c r="A25" s="84">
        <v>1624</v>
      </c>
      <c r="B25" s="84">
        <f>VLOOKUP($A25,CUP!$A$13:$J$2033,2,0)</f>
        <v>1</v>
      </c>
      <c r="C25" s="100">
        <f>E25/(1+Informações!$D$4)^G25</f>
        <v>2759.4345622799997</v>
      </c>
      <c r="D25" s="84">
        <f>VLOOKUP($A25,CUP!$A$13:$J$2033,9,0)</f>
        <v>2678.28</v>
      </c>
      <c r="E25" s="84">
        <f>D25*(1+Informações!$D$4)^VLOOKUP($A25,CUP!$A$13:$J$2033,8,0)</f>
        <v>3503.749674083414</v>
      </c>
      <c r="F25" s="84">
        <f>VLOOKUP($A25,CUP!$A$13:$J$2033,6,0)+VLOOKUP($A25,CUP!$A$13:$J$2033,8,0)</f>
        <v>31</v>
      </c>
      <c r="G25" s="99">
        <f t="shared" si="0"/>
        <v>24</v>
      </c>
      <c r="H25" s="84">
        <f>(C25*((1+Informações!$D$4)^'Fator aplicado no salr'!G25-1)/Informações!$D$4)/'Fator aplicado no salr'!G25</f>
        <v>3101.3129658475596</v>
      </c>
      <c r="I25" s="84">
        <f t="shared" si="1"/>
        <v>0.88514113573449493</v>
      </c>
    </row>
    <row r="26" spans="1:9">
      <c r="A26" s="84">
        <v>338</v>
      </c>
      <c r="B26" s="84">
        <f>VLOOKUP($A26,CUP!$A$13:$J$2033,2,0)</f>
        <v>1</v>
      </c>
      <c r="C26" s="100">
        <f>E26/(1+Informações!$D$4)^G26</f>
        <v>997.0955016579893</v>
      </c>
      <c r="D26" s="84">
        <f>VLOOKUP($A26,CUP!$A$13:$J$2033,9,0)</f>
        <v>1204.5999999999999</v>
      </c>
      <c r="E26" s="84">
        <f>D26*(1+Informações!$D$4)^VLOOKUP($A26,CUP!$A$13:$J$2033,8,0)</f>
        <v>1330.6278122703372</v>
      </c>
      <c r="F26" s="84">
        <f>VLOOKUP($A26,CUP!$A$13:$J$2033,6,0)+VLOOKUP($A26,CUP!$A$13:$J$2033,8,0)</f>
        <v>37</v>
      </c>
      <c r="G26" s="99">
        <f t="shared" si="0"/>
        <v>29</v>
      </c>
      <c r="H26" s="84">
        <f>(C26*((1+Informações!$D$4)^'Fator aplicado no salr'!G26-1)/Informações!$D$4)/'Fator aplicado no salr'!G26</f>
        <v>1150.1114159046483</v>
      </c>
      <c r="I26" s="84">
        <f t="shared" si="1"/>
        <v>0.86433742425863691</v>
      </c>
    </row>
    <row r="27" spans="1:9">
      <c r="A27" s="84">
        <v>958</v>
      </c>
      <c r="B27" s="84">
        <f>VLOOKUP($A27,CUP!$A$13:$J$2033,2,0)</f>
        <v>1</v>
      </c>
      <c r="C27" s="100">
        <f>E27/(1+Informações!$D$4)^G27</f>
        <v>4465.4384784876465</v>
      </c>
      <c r="D27" s="84">
        <f>VLOOKUP($A27,CUP!$A$13:$J$2033,9,0)</f>
        <v>4835.43</v>
      </c>
      <c r="E27" s="84">
        <f>D27*(1+Informações!$D$4)^VLOOKUP($A27,CUP!$A$13:$J$2033,8,0)</f>
        <v>5669.9219570234009</v>
      </c>
      <c r="F27" s="84">
        <f>VLOOKUP($A27,CUP!$A$13:$J$2033,6,0)+VLOOKUP($A27,CUP!$A$13:$J$2033,8,0)</f>
        <v>30</v>
      </c>
      <c r="G27" s="99">
        <f t="shared" si="0"/>
        <v>24</v>
      </c>
      <c r="H27" s="84">
        <f>(C27*((1+Informações!$D$4)^'Fator aplicado no salr'!G27-1)/Informações!$D$4)/'Fator aplicado no salr'!G27</f>
        <v>5018.6811605656439</v>
      </c>
      <c r="I27" s="84">
        <f t="shared" si="1"/>
        <v>0.88514113573449504</v>
      </c>
    </row>
    <row r="28" spans="1:9">
      <c r="A28" s="84">
        <v>1933</v>
      </c>
      <c r="B28" s="84">
        <f>VLOOKUP($A28,CUP!$A$13:$J$2033,2,0)</f>
        <v>1</v>
      </c>
      <c r="C28" s="100">
        <f>E28/(1+Informações!$D$4)^G28</f>
        <v>1248.4244618644068</v>
      </c>
      <c r="D28" s="84">
        <f>VLOOKUP($A28,CUP!$A$13:$J$2033,9,0)</f>
        <v>1338.48</v>
      </c>
      <c r="E28" s="84">
        <f>D28*(1+Informações!$D$4)^VLOOKUP($A28,CUP!$A$13:$J$2033,8,0)</f>
        <v>1666.0272839594134</v>
      </c>
      <c r="F28" s="84">
        <f>VLOOKUP($A28,CUP!$A$13:$J$2033,6,0)+VLOOKUP($A28,CUP!$A$13:$J$2033,8,0)</f>
        <v>37</v>
      </c>
      <c r="G28" s="99">
        <f t="shared" si="0"/>
        <v>29</v>
      </c>
      <c r="H28" s="84">
        <f>(C28*((1+Informações!$D$4)^'Fator aplicado no salr'!G28-1)/Informações!$D$4)/'Fator aplicado no salr'!G28</f>
        <v>1440.0097313620918</v>
      </c>
      <c r="I28" s="84">
        <f t="shared" si="1"/>
        <v>0.8643374242586368</v>
      </c>
    </row>
    <row r="29" spans="1:9">
      <c r="A29" s="84">
        <v>1600</v>
      </c>
      <c r="B29" s="84">
        <f>VLOOKUP($A29,CUP!$A$13:$J$2033,2,0)</f>
        <v>1</v>
      </c>
      <c r="C29" s="100">
        <f>E29/(1+Informações!$D$4)^G29</f>
        <v>1308.2453007699996</v>
      </c>
      <c r="D29" s="84">
        <f>VLOOKUP($A29,CUP!$A$13:$J$2033,9,0)</f>
        <v>1269.77</v>
      </c>
      <c r="E29" s="84">
        <f>D29*(1+Informações!$D$4)^VLOOKUP($A29,CUP!$A$13:$J$2033,8,0)</f>
        <v>1694.5129873487763</v>
      </c>
      <c r="F29" s="84">
        <f>VLOOKUP($A29,CUP!$A$13:$J$2033,6,0)+VLOOKUP($A29,CUP!$A$13:$J$2033,8,0)</f>
        <v>33</v>
      </c>
      <c r="G29" s="99">
        <f t="shared" si="0"/>
        <v>26</v>
      </c>
      <c r="H29" s="84">
        <f>(C29*((1+Informações!$D$4)^'Fator aplicado no salr'!G29-1)/Informações!$D$4)/'Fator aplicado no salr'!G29</f>
        <v>1485.6449483799099</v>
      </c>
      <c r="I29" s="84">
        <f t="shared" si="1"/>
        <v>0.87673860246084045</v>
      </c>
    </row>
    <row r="30" spans="1:9">
      <c r="A30" s="84">
        <v>493</v>
      </c>
      <c r="B30" s="84">
        <f>VLOOKUP($A30,CUP!$A$13:$J$2033,2,0)</f>
        <v>2</v>
      </c>
      <c r="C30" s="100">
        <f>E30/(1+Informações!$D$4)^G30</f>
        <v>957.21499255132983</v>
      </c>
      <c r="D30" s="84">
        <f>VLOOKUP($A30,CUP!$A$13:$J$2033,9,0)</f>
        <v>1156.42</v>
      </c>
      <c r="E30" s="84">
        <f>D30*(1+Informações!$D$4)^VLOOKUP($A30,CUP!$A$13:$J$2033,8,0)</f>
        <v>1203.3752892442001</v>
      </c>
      <c r="F30" s="84">
        <f>VLOOKUP($A30,CUP!$A$13:$J$2033,6,0)+VLOOKUP($A30,CUP!$A$13:$J$2033,8,0)</f>
        <v>29</v>
      </c>
      <c r="G30" s="99">
        <f t="shared" si="0"/>
        <v>23</v>
      </c>
      <c r="H30" s="84">
        <f>(C30*((1+Informações!$D$4)^'Fator aplicado no salr'!G30-1)/Informações!$D$4)/'Fator aplicado no salr'!G30</f>
        <v>1070.2621595342187</v>
      </c>
      <c r="I30" s="84">
        <f t="shared" si="1"/>
        <v>0.88938352740018012</v>
      </c>
    </row>
    <row r="31" spans="1:9">
      <c r="A31" s="84">
        <v>1694</v>
      </c>
      <c r="B31" s="84">
        <f>VLOOKUP($A31,CUP!$A$13:$J$2033,2,0)</f>
        <v>2</v>
      </c>
      <c r="C31" s="100">
        <f>E31/(1+Informações!$D$4)^G31</f>
        <v>1498.6901160000004</v>
      </c>
      <c r="D31" s="84">
        <f>VLOOKUP($A31,CUP!$A$13:$J$2033,9,0)</f>
        <v>1469.16</v>
      </c>
      <c r="E31" s="84">
        <f>D31*(1+Informações!$D$4)^VLOOKUP($A31,CUP!$A$13:$J$2033,8,0)</f>
        <v>1828.6867525116638</v>
      </c>
      <c r="F31" s="84">
        <f>VLOOKUP($A31,CUP!$A$13:$J$2033,6,0)+VLOOKUP($A31,CUP!$A$13:$J$2033,8,0)</f>
        <v>26</v>
      </c>
      <c r="G31" s="99">
        <f t="shared" si="0"/>
        <v>20</v>
      </c>
      <c r="H31" s="84">
        <f>(C31*((1+Informações!$D$4)^'Fator aplicado no salr'!G31-1)/Informações!$D$4)/'Fator aplicado no salr'!G31</f>
        <v>1649.9831825583174</v>
      </c>
      <c r="I31" s="84">
        <f t="shared" si="1"/>
        <v>0.90227764831352297</v>
      </c>
    </row>
    <row r="33" spans="7:9">
      <c r="G33" s="132" t="s">
        <v>93</v>
      </c>
      <c r="H33" s="132"/>
      <c r="I33">
        <f>AVERAGE(I2:I31)</f>
        <v>0.88402400708827999</v>
      </c>
    </row>
  </sheetData>
  <mergeCells count="1">
    <mergeCell ref="G33:H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Informações</vt:lpstr>
      <vt:lpstr>CUP</vt:lpstr>
      <vt:lpstr>IBGE 2014</vt:lpstr>
      <vt:lpstr>Fator aplicado no salr</vt:lpstr>
      <vt:lpstr>at2000m</vt:lpstr>
      <vt:lpstr>grm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Luize Anny Amorim</cp:lastModifiedBy>
  <dcterms:created xsi:type="dcterms:W3CDTF">2017-10-31T13:02:31Z</dcterms:created>
  <dcterms:modified xsi:type="dcterms:W3CDTF">2019-08-07T23:38:23Z</dcterms:modified>
</cp:coreProperties>
</file>