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definedNames>
    <definedName name="Aporte">Plan1!$E$14</definedName>
    <definedName name="_xlnm.Print_Area" localSheetId="0">Plan1!$A:$F</definedName>
    <definedName name="Patrimonio">Plan1!$E$17</definedName>
    <definedName name="Qntd_anos">Plan1!$E$15</definedName>
    <definedName name="rendimento_carteira">Plan1!$E$9</definedName>
    <definedName name="Sugestao_investimento">Plan1!$E$10</definedName>
    <definedName name="Taxa_mensal">Plan1!$E$16</definedName>
  </definedNames>
  <calcPr calcId="125725"/>
</workbook>
</file>

<file path=xl/calcChain.xml><?xml version="1.0" encoding="utf-8"?>
<calcChain xmlns="http://schemas.openxmlformats.org/spreadsheetml/2006/main">
  <c r="E30" i="1"/>
  <c r="D35"/>
  <c r="D36"/>
  <c r="D37"/>
  <c r="D38"/>
  <c r="D39"/>
  <c r="D34"/>
  <c r="H3" i="2"/>
  <c r="G3"/>
  <c r="E10" i="1" l="1"/>
  <c r="E37" l="1"/>
  <c r="E38"/>
  <c r="E35"/>
  <c r="E36"/>
  <c r="E34"/>
  <c r="E40" s="1"/>
  <c r="E39"/>
  <c r="E17"/>
  <c r="E18" s="1"/>
  <c r="D26"/>
  <c r="E26" s="1"/>
  <c r="D25"/>
  <c r="E25" s="1"/>
  <c r="D23"/>
  <c r="E23" s="1"/>
  <c r="D22"/>
  <c r="E22" s="1"/>
  <c r="D24"/>
  <c r="E24" s="1"/>
</calcChain>
</file>

<file path=xl/sharedStrings.xml><?xml version="1.0" encoding="utf-8"?>
<sst xmlns="http://schemas.openxmlformats.org/spreadsheetml/2006/main" count="88" uniqueCount="54">
  <si>
    <t>Quanto investir por mês?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</si>
  <si>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</si>
  <si>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</si>
  <si>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</si>
  <si>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</si>
  <si>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</si>
  <si>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</si>
  <si>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</si>
  <si>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</si>
  <si>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</si>
  <si>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</si>
  <si>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Salário</t>
  </si>
  <si>
    <t>Rendimento Carteira</t>
  </si>
  <si>
    <t>Por quantos anos?</t>
  </si>
  <si>
    <t>CONFIGURAÇÕES</t>
  </si>
  <si>
    <t>Dividendos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</si>
  <si>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</si>
  <si>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</si>
  <si>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</si>
  <si>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</si>
  <si>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</si>
  <si>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</si>
  <si>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</si>
  <si>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</si>
  <si>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</si>
  <si>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</si>
  <si>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</si>
  <si>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</si>
  <si>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CONSERVADOR</t>
  </si>
  <si>
    <t>CONSERVADOR-PAPEL</t>
  </si>
  <si>
    <t>CONSERVADOR-TIJOLO</t>
  </si>
  <si>
    <t>CONSERVADOR-HIBRIDOS</t>
  </si>
  <si>
    <t>CONSERVADOR-FOFs</t>
  </si>
  <si>
    <t>CONSERVADOR-DESENVOLVIMENTO</t>
  </si>
  <si>
    <t>CONSERVADOR-HOTELARIAS</t>
  </si>
  <si>
    <t>CHAVE</t>
  </si>
  <si>
    <t>%</t>
  </si>
  <si>
    <t>MODERADO</t>
  </si>
  <si>
    <t>MODERADO-HOTELARIAS</t>
  </si>
  <si>
    <t>MODERADO-PAPEL</t>
  </si>
  <si>
    <t>MODERADO-TIJOLO</t>
  </si>
  <si>
    <t>MODERADO-HIBRIDOS</t>
  </si>
  <si>
    <t>MODERADO-FOFs</t>
  </si>
  <si>
    <t>MODERADO-DESENVOLVIMENTO</t>
  </si>
  <si>
    <t>AGRESSIVO-PAPEL</t>
  </si>
  <si>
    <t>AGRESSIVO-TIJOLO</t>
  </si>
  <si>
    <t>AGRESSIVO-HIBRIDOS</t>
  </si>
  <si>
    <t>AGRESSIVO-FOFs</t>
  </si>
  <si>
    <t>AGRESSIVO-DESENVOLVIMENTO</t>
  </si>
  <si>
    <t>AGRESSIVO-HOTELARIAS</t>
  </si>
  <si>
    <t>HÍBRIDOS</t>
  </si>
  <si>
    <t>HBRIDOS</t>
  </si>
  <si>
    <t>PERCENTUAL</t>
  </si>
  <si>
    <t>Sugestão de investimento (30%)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</si>
</sst>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&quot;R$&quot;\ 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4" borderId="0" xfId="0" applyFill="1"/>
    <xf numFmtId="0" fontId="4" fillId="2" borderId="3" xfId="0" applyFont="1" applyFill="1" applyBorder="1" applyAlignment="1"/>
    <xf numFmtId="9" fontId="0" fillId="0" borderId="0" xfId="0" applyNumberFormat="1"/>
    <xf numFmtId="0" fontId="0" fillId="7" borderId="0" xfId="0" applyFill="1"/>
    <xf numFmtId="0" fontId="0" fillId="4" borderId="0" xfId="0" applyFill="1" applyBorder="1"/>
    <xf numFmtId="0" fontId="2" fillId="4" borderId="0" xfId="0" applyFont="1" applyFill="1" applyBorder="1" applyAlignment="1"/>
    <xf numFmtId="44" fontId="2" fillId="4" borderId="0" xfId="1" applyFont="1" applyFill="1" applyBorder="1"/>
    <xf numFmtId="0" fontId="3" fillId="4" borderId="0" xfId="0" applyFont="1" applyFill="1"/>
    <xf numFmtId="0" fontId="6" fillId="4" borderId="5" xfId="0" applyFont="1" applyFill="1" applyBorder="1"/>
    <xf numFmtId="0" fontId="6" fillId="4" borderId="0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164" fontId="7" fillId="4" borderId="6" xfId="1" applyNumberFormat="1" applyFont="1" applyFill="1" applyBorder="1" applyAlignment="1">
      <alignment horizontal="center"/>
    </xf>
    <xf numFmtId="164" fontId="6" fillId="4" borderId="0" xfId="1" applyNumberFormat="1" applyFont="1" applyFill="1" applyBorder="1" applyAlignment="1">
      <alignment horizontal="center"/>
    </xf>
    <xf numFmtId="164" fontId="6" fillId="4" borderId="6" xfId="0" applyNumberFormat="1" applyFont="1" applyFill="1" applyBorder="1" applyAlignment="1">
      <alignment horizontal="center"/>
    </xf>
    <xf numFmtId="164" fontId="6" fillId="4" borderId="8" xfId="1" applyNumberFormat="1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/>
    <xf numFmtId="0" fontId="8" fillId="2" borderId="4" xfId="0" applyFont="1" applyFill="1" applyBorder="1" applyAlignment="1">
      <alignment horizontal="center"/>
    </xf>
    <xf numFmtId="0" fontId="7" fillId="3" borderId="5" xfId="0" applyFont="1" applyFill="1" applyBorder="1" applyAlignment="1"/>
    <xf numFmtId="0" fontId="7" fillId="3" borderId="0" xfId="0" applyFont="1" applyFill="1" applyBorder="1" applyAlignment="1"/>
    <xf numFmtId="0" fontId="6" fillId="3" borderId="0" xfId="0" applyFont="1" applyFill="1" applyBorder="1"/>
    <xf numFmtId="164" fontId="7" fillId="3" borderId="6" xfId="1" applyNumberFormat="1" applyFont="1" applyFill="1" applyBorder="1" applyAlignment="1">
      <alignment horizontal="center"/>
    </xf>
    <xf numFmtId="0" fontId="7" fillId="3" borderId="7" xfId="0" applyFont="1" applyFill="1" applyBorder="1" applyAlignment="1"/>
    <xf numFmtId="0" fontId="7" fillId="3" borderId="8" xfId="0" applyFont="1" applyFill="1" applyBorder="1" applyAlignment="1"/>
    <xf numFmtId="0" fontId="6" fillId="3" borderId="8" xfId="0" applyFont="1" applyFill="1" applyBorder="1"/>
    <xf numFmtId="164" fontId="7" fillId="3" borderId="9" xfId="1" applyNumberFormat="1" applyFont="1" applyFill="1" applyBorder="1" applyAlignment="1">
      <alignment horizontal="center"/>
    </xf>
    <xf numFmtId="0" fontId="6" fillId="6" borderId="5" xfId="0" applyFont="1" applyFill="1" applyBorder="1" applyAlignment="1"/>
    <xf numFmtId="0" fontId="6" fillId="6" borderId="0" xfId="0" applyFont="1" applyFill="1" applyBorder="1" applyAlignment="1"/>
    <xf numFmtId="0" fontId="6" fillId="6" borderId="0" xfId="0" applyFont="1" applyFill="1" applyBorder="1"/>
    <xf numFmtId="0" fontId="7" fillId="6" borderId="6" xfId="2" applyNumberFormat="1" applyFont="1" applyFill="1" applyBorder="1" applyAlignment="1">
      <alignment horizontal="center"/>
    </xf>
    <xf numFmtId="10" fontId="7" fillId="6" borderId="6" xfId="2" applyNumberFormat="1" applyFont="1" applyFill="1" applyBorder="1" applyAlignment="1">
      <alignment horizontal="center"/>
    </xf>
    <xf numFmtId="164" fontId="6" fillId="4" borderId="6" xfId="1" applyNumberFormat="1" applyFont="1" applyFill="1" applyBorder="1" applyAlignment="1">
      <alignment horizontal="center"/>
    </xf>
    <xf numFmtId="10" fontId="6" fillId="4" borderId="6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9" fontId="0" fillId="3" borderId="0" xfId="2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/>
    <xf numFmtId="9" fontId="0" fillId="0" borderId="0" xfId="2" applyFont="1"/>
    <xf numFmtId="9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NumberFormat="1" applyFont="1" applyBorder="1"/>
    <xf numFmtId="9" fontId="0" fillId="4" borderId="13" xfId="0" applyNumberForma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4" borderId="13" xfId="0" applyFill="1" applyBorder="1"/>
    <xf numFmtId="9" fontId="0" fillId="4" borderId="14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4" borderId="14" xfId="0" applyFill="1" applyBorder="1"/>
    <xf numFmtId="0" fontId="0" fillId="7" borderId="14" xfId="0" applyFont="1" applyFill="1" applyBorder="1" applyAlignment="1">
      <alignment horizontal="center"/>
    </xf>
    <xf numFmtId="0" fontId="0" fillId="4" borderId="14" xfId="0" applyFont="1" applyFill="1" applyBorder="1"/>
    <xf numFmtId="9" fontId="0" fillId="0" borderId="13" xfId="2" applyFont="1" applyBorder="1"/>
    <xf numFmtId="9" fontId="0" fillId="0" borderId="1" xfId="2" applyFont="1" applyBorder="1"/>
    <xf numFmtId="9" fontId="0" fillId="0" borderId="14" xfId="2" applyFont="1" applyBorder="1"/>
    <xf numFmtId="9" fontId="0" fillId="8" borderId="1" xfId="0" applyNumberFormat="1" applyFill="1" applyBorder="1" applyAlignment="1">
      <alignment horizontal="center"/>
    </xf>
    <xf numFmtId="9" fontId="0" fillId="8" borderId="14" xfId="0" applyNumberForma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76200</xdr:rowOff>
    </xdr:from>
    <xdr:to>
      <xdr:col>4</xdr:col>
      <xdr:colOff>952501</xdr:colOff>
      <xdr:row>4</xdr:row>
      <xdr:rowOff>133350</xdr:rowOff>
    </xdr:to>
    <xdr:sp macro="" textlink="">
      <xdr:nvSpPr>
        <xdr:cNvPr id="2" name="Retângulo de cantos arredondados 1"/>
        <xdr:cNvSpPr/>
      </xdr:nvSpPr>
      <xdr:spPr>
        <a:xfrm>
          <a:off x="514350" y="76200"/>
          <a:ext cx="4429126" cy="8191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762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3200" b="1" strike="noStrike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Filipe</a:t>
          </a:r>
          <a:r>
            <a:rPr lang="pt-BR" sz="3200" b="1" strike="noStrike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 </a:t>
          </a:r>
          <a:r>
            <a:rPr lang="pt-BR" sz="3200" b="1" u="none" strike="noStrike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Inve$t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0"/>
  <sheetViews>
    <sheetView showGridLines="0" tabSelected="1" zoomScaleNormal="100" workbookViewId="0">
      <selection activeCell="F19" sqref="F19"/>
    </sheetView>
  </sheetViews>
  <sheetFormatPr defaultRowHeight="15"/>
  <cols>
    <col min="1" max="1" width="7" style="1" customWidth="1"/>
    <col min="2" max="2" width="13.85546875" style="1" customWidth="1"/>
    <col min="3" max="3" width="21" style="1" customWidth="1"/>
    <col min="4" max="4" width="22.140625" style="1" bestFit="1" customWidth="1"/>
    <col min="5" max="5" width="14.42578125" style="1" customWidth="1"/>
    <col min="6" max="16384" width="9.140625" style="1"/>
  </cols>
  <sheetData>
    <row r="6" spans="2:5" ht="15.75" thickBot="1"/>
    <row r="7" spans="2:5" ht="23.25">
      <c r="B7" s="64" t="s">
        <v>14</v>
      </c>
      <c r="C7" s="65"/>
      <c r="D7" s="65"/>
      <c r="E7" s="66"/>
    </row>
    <row r="8" spans="2:5" ht="15.75">
      <c r="B8" s="9" t="s">
        <v>11</v>
      </c>
      <c r="C8" s="10"/>
      <c r="D8" s="10"/>
      <c r="E8" s="33">
        <v>2000</v>
      </c>
    </row>
    <row r="9" spans="2:5" ht="15.75">
      <c r="B9" s="9" t="s">
        <v>12</v>
      </c>
      <c r="C9" s="10"/>
      <c r="D9" s="10"/>
      <c r="E9" s="34">
        <v>6.0000000000000001E-3</v>
      </c>
    </row>
    <row r="10" spans="2:5" ht="16.5" thickBot="1">
      <c r="B10" s="11" t="s">
        <v>53</v>
      </c>
      <c r="C10" s="12"/>
      <c r="D10" s="12"/>
      <c r="E10" s="17">
        <f>E8*30%</f>
        <v>600</v>
      </c>
    </row>
    <row r="11" spans="2:5">
      <c r="B11" s="1">
        <v>10</v>
      </c>
    </row>
    <row r="12" spans="2:5" ht="15.75" thickBot="1"/>
    <row r="13" spans="2:5" ht="23.25">
      <c r="B13" s="67" t="s">
        <v>4</v>
      </c>
      <c r="C13" s="68"/>
      <c r="D13" s="68"/>
      <c r="E13" s="69"/>
    </row>
    <row r="14" spans="2:5" ht="15.75">
      <c r="B14" s="28" t="s">
        <v>0</v>
      </c>
      <c r="C14" s="29"/>
      <c r="D14" s="30"/>
      <c r="E14" s="13">
        <v>200</v>
      </c>
    </row>
    <row r="15" spans="2:5" ht="15.75">
      <c r="B15" s="28" t="s">
        <v>13</v>
      </c>
      <c r="C15" s="29"/>
      <c r="D15" s="30"/>
      <c r="E15" s="31">
        <v>10</v>
      </c>
    </row>
    <row r="16" spans="2:5" ht="15.75">
      <c r="B16" s="28" t="s">
        <v>1</v>
      </c>
      <c r="C16" s="29"/>
      <c r="D16" s="30"/>
      <c r="E16" s="32">
        <v>1.0789999999999999E-2</v>
      </c>
    </row>
    <row r="17" spans="1:5" ht="15.75">
      <c r="B17" s="20" t="s">
        <v>2</v>
      </c>
      <c r="C17" s="21"/>
      <c r="D17" s="22"/>
      <c r="E17" s="23">
        <f>FV(Taxa_mensal,Qntd_anos*12,Aporte*-1)</f>
        <v>48656.842506034438</v>
      </c>
    </row>
    <row r="18" spans="1:5" ht="16.5" thickBot="1">
      <c r="B18" s="24" t="s">
        <v>3</v>
      </c>
      <c r="C18" s="25"/>
      <c r="D18" s="26"/>
      <c r="E18" s="27">
        <f>Patrimonio*rendimento_carteira</f>
        <v>291.94105503620665</v>
      </c>
    </row>
    <row r="19" spans="1:5">
      <c r="B19" s="6"/>
      <c r="C19" s="6"/>
      <c r="D19" s="5"/>
      <c r="E19" s="7"/>
    </row>
    <row r="20" spans="1:5" ht="15.75" thickBot="1"/>
    <row r="21" spans="1:5" ht="24" thickBot="1">
      <c r="B21" s="18" t="s">
        <v>10</v>
      </c>
      <c r="C21" s="2"/>
      <c r="D21" s="2"/>
      <c r="E21" s="19" t="s">
        <v>15</v>
      </c>
    </row>
    <row r="22" spans="1:5" ht="15.75">
      <c r="A22" s="8">
        <v>2</v>
      </c>
      <c r="B22" s="9" t="s">
        <v>5</v>
      </c>
      <c r="C22" s="10"/>
      <c r="D22" s="14">
        <f>FV($E$16,$A22*12,$E$14)*-1</f>
        <v>5445.5254595290435</v>
      </c>
      <c r="E22" s="15">
        <f>D22*$E$9+rendimento_carteira</f>
        <v>32.679152757174265</v>
      </c>
    </row>
    <row r="23" spans="1:5" ht="15.75">
      <c r="A23" s="8">
        <v>5</v>
      </c>
      <c r="B23" s="9" t="s">
        <v>6</v>
      </c>
      <c r="C23" s="10"/>
      <c r="D23" s="14">
        <f>FV($E$16,$A23*12,$E$14)*-1</f>
        <v>16755.382799697527</v>
      </c>
      <c r="E23" s="15">
        <f>D23*$E$9+rendimento_carteira</f>
        <v>100.53829679818516</v>
      </c>
    </row>
    <row r="24" spans="1:5" ht="15.75">
      <c r="A24" s="8">
        <v>10</v>
      </c>
      <c r="B24" s="9" t="s">
        <v>7</v>
      </c>
      <c r="C24" s="10"/>
      <c r="D24" s="14">
        <f>FV($E$16,$A24*12,$E$14)*-1</f>
        <v>48656.842506034438</v>
      </c>
      <c r="E24" s="15">
        <f>D24*$E$9+rendimento_carteira</f>
        <v>291.94705503620662</v>
      </c>
    </row>
    <row r="25" spans="1:5" ht="15.75">
      <c r="A25" s="8">
        <v>20</v>
      </c>
      <c r="B25" s="9" t="s">
        <v>8</v>
      </c>
      <c r="C25" s="10"/>
      <c r="D25" s="14">
        <f>FV($E$16,$A25*12,$E$14)*-1</f>
        <v>225039.68001941612</v>
      </c>
      <c r="E25" s="15">
        <f>D25*$E$9+rendimento_carteira</f>
        <v>1350.2440801164969</v>
      </c>
    </row>
    <row r="26" spans="1:5" ht="16.5" thickBot="1">
      <c r="A26" s="8">
        <v>30</v>
      </c>
      <c r="B26" s="11" t="s">
        <v>9</v>
      </c>
      <c r="C26" s="12"/>
      <c r="D26" s="16">
        <f>FV($E$16,$A26*12,$E$14)*-1</f>
        <v>864433.93100094295</v>
      </c>
      <c r="E26" s="17">
        <f>D26*$E$9+rendimento_carteira</f>
        <v>5186.6095860056585</v>
      </c>
    </row>
    <row r="29" spans="1:5">
      <c r="B29" s="4" t="s">
        <v>18</v>
      </c>
      <c r="C29" s="4"/>
      <c r="D29" s="4"/>
      <c r="E29" s="36" t="s">
        <v>28</v>
      </c>
    </row>
    <row r="30" spans="1:5">
      <c r="B30" s="40" t="s">
        <v>17</v>
      </c>
      <c r="C30" s="35"/>
      <c r="D30" s="35"/>
      <c r="E30" s="37">
        <f>Aporte</f>
        <v>200</v>
      </c>
    </row>
    <row r="33" spans="2:5">
      <c r="B33" s="40" t="s">
        <v>19</v>
      </c>
      <c r="C33" s="40"/>
      <c r="D33" s="41" t="s">
        <v>20</v>
      </c>
      <c r="E33" s="41" t="s">
        <v>21</v>
      </c>
    </row>
    <row r="34" spans="2:5">
      <c r="B34" s="1" t="s">
        <v>22</v>
      </c>
      <c r="D34" s="38">
        <f>VLOOKUP($E$29&amp;"-"&amp;B34,Plan2!$A:$D,4,FALSE)</f>
        <v>0.3</v>
      </c>
      <c r="E34" s="39">
        <f>$E$30*D34</f>
        <v>60</v>
      </c>
    </row>
    <row r="35" spans="2:5">
      <c r="B35" s="1" t="s">
        <v>23</v>
      </c>
      <c r="D35" s="38">
        <f>VLOOKUP($E$29&amp;"-"&amp;B35,Plan2!$A:$D,4,FALSE)</f>
        <v>0.5</v>
      </c>
      <c r="E35" s="39">
        <f t="shared" ref="E35:E39" si="0">$E$30*D35</f>
        <v>100</v>
      </c>
    </row>
    <row r="36" spans="2:5">
      <c r="B36" s="1" t="s">
        <v>24</v>
      </c>
      <c r="D36" s="38">
        <f>VLOOKUP($E$29&amp;"-"&amp;B36,Plan2!$A:$D,4,FALSE)</f>
        <v>0.1</v>
      </c>
      <c r="E36" s="39">
        <f t="shared" si="0"/>
        <v>20</v>
      </c>
    </row>
    <row r="37" spans="2:5">
      <c r="B37" s="1" t="s">
        <v>25</v>
      </c>
      <c r="D37" s="38">
        <f>VLOOKUP($E$29&amp;"-"&amp;B37,Plan2!$A:$D,4,FALSE)</f>
        <v>0.1</v>
      </c>
      <c r="E37" s="39">
        <f t="shared" si="0"/>
        <v>20</v>
      </c>
    </row>
    <row r="38" spans="2:5">
      <c r="B38" s="1" t="s">
        <v>26</v>
      </c>
      <c r="D38" s="38">
        <f>VLOOKUP($E$29&amp;"-"&amp;B38,Plan2!$A:$D,4,FALSE)</f>
        <v>0</v>
      </c>
      <c r="E38" s="39">
        <f t="shared" si="0"/>
        <v>0</v>
      </c>
    </row>
    <row r="39" spans="2:5">
      <c r="B39" s="1" t="s">
        <v>27</v>
      </c>
      <c r="D39" s="38">
        <f>VLOOKUP($E$29&amp;"-"&amp;B39,Plan2!$A:$D,4,FALSE)</f>
        <v>0</v>
      </c>
      <c r="E39" s="39">
        <f t="shared" si="0"/>
        <v>0</v>
      </c>
    </row>
    <row r="40" spans="2:5">
      <c r="B40" s="35"/>
      <c r="C40" s="35"/>
      <c r="D40" s="42"/>
      <c r="E40" s="43">
        <f>SUM(E34:E39)</f>
        <v>200</v>
      </c>
    </row>
  </sheetData>
  <mergeCells count="2">
    <mergeCell ref="B7:E7"/>
    <mergeCell ref="B13:E13"/>
  </mergeCells>
  <dataValidations count="1">
    <dataValidation type="list" allowBlank="1" showInputMessage="1" showErrorMessage="1" sqref="E29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D15" sqref="D15"/>
    </sheetView>
  </sheetViews>
  <sheetFormatPr defaultRowHeight="15"/>
  <cols>
    <col min="1" max="1" width="33.85546875" bestFit="1" customWidth="1"/>
    <col min="2" max="2" width="14.7109375" bestFit="1" customWidth="1"/>
    <col min="3" max="3" width="19" bestFit="1" customWidth="1"/>
    <col min="7" max="7" width="18.5703125" bestFit="1" customWidth="1"/>
    <col min="8" max="8" width="12.28515625" bestFit="1" customWidth="1"/>
  </cols>
  <sheetData>
    <row r="2" spans="1:8">
      <c r="A2" s="48" t="s">
        <v>35</v>
      </c>
      <c r="B2" s="48" t="s">
        <v>18</v>
      </c>
      <c r="C2" s="48" t="s">
        <v>19</v>
      </c>
      <c r="D2" s="49" t="s">
        <v>36</v>
      </c>
      <c r="H2" t="s">
        <v>52</v>
      </c>
    </row>
    <row r="3" spans="1:8">
      <c r="A3" s="47" t="s">
        <v>29</v>
      </c>
      <c r="B3" s="44" t="s">
        <v>28</v>
      </c>
      <c r="C3" s="45" t="s">
        <v>22</v>
      </c>
      <c r="D3" s="50">
        <v>0.3</v>
      </c>
      <c r="G3" s="3" t="str">
        <f>A10</f>
        <v>MODERADO-TIJOLO</v>
      </c>
      <c r="H3" s="46">
        <f>VLOOKUP(G3,$A:$D,4,)</f>
        <v>0.4</v>
      </c>
    </row>
    <row r="4" spans="1:8">
      <c r="A4" s="47" t="s">
        <v>30</v>
      </c>
      <c r="B4" s="44" t="s">
        <v>28</v>
      </c>
      <c r="C4" s="45" t="s">
        <v>23</v>
      </c>
      <c r="D4" s="50">
        <v>0.5</v>
      </c>
    </row>
    <row r="5" spans="1:8">
      <c r="A5" s="47" t="s">
        <v>31</v>
      </c>
      <c r="B5" s="44" t="s">
        <v>28</v>
      </c>
      <c r="C5" s="45" t="s">
        <v>50</v>
      </c>
      <c r="D5" s="50">
        <v>0.1</v>
      </c>
    </row>
    <row r="6" spans="1:8">
      <c r="A6" s="47" t="s">
        <v>32</v>
      </c>
      <c r="B6" s="44" t="s">
        <v>28</v>
      </c>
      <c r="C6" s="45" t="s">
        <v>25</v>
      </c>
      <c r="D6" s="50">
        <v>0.1</v>
      </c>
    </row>
    <row r="7" spans="1:8">
      <c r="A7" s="47" t="s">
        <v>33</v>
      </c>
      <c r="B7" s="44" t="s">
        <v>28</v>
      </c>
      <c r="C7" s="45" t="s">
        <v>26</v>
      </c>
      <c r="D7" s="50">
        <v>0</v>
      </c>
    </row>
    <row r="8" spans="1:8" ht="15.75" thickBot="1">
      <c r="A8" s="54" t="s">
        <v>34</v>
      </c>
      <c r="B8" s="55" t="s">
        <v>28</v>
      </c>
      <c r="C8" s="56" t="s">
        <v>27</v>
      </c>
      <c r="D8" s="50">
        <v>0</v>
      </c>
    </row>
    <row r="9" spans="1:8" ht="15.75" thickTop="1">
      <c r="A9" s="62" t="s">
        <v>39</v>
      </c>
      <c r="B9" s="52" t="s">
        <v>37</v>
      </c>
      <c r="C9" s="53" t="s">
        <v>22</v>
      </c>
      <c r="D9" s="59">
        <v>0.32</v>
      </c>
    </row>
    <row r="10" spans="1:8">
      <c r="A10" s="62" t="s">
        <v>40</v>
      </c>
      <c r="B10" s="44" t="s">
        <v>37</v>
      </c>
      <c r="C10" s="45" t="s">
        <v>23</v>
      </c>
      <c r="D10" s="60">
        <v>0.4</v>
      </c>
    </row>
    <row r="11" spans="1:8">
      <c r="A11" s="62" t="s">
        <v>41</v>
      </c>
      <c r="B11" s="44" t="s">
        <v>37</v>
      </c>
      <c r="C11" s="45" t="s">
        <v>51</v>
      </c>
      <c r="D11" s="60">
        <v>0.08</v>
      </c>
    </row>
    <row r="12" spans="1:8">
      <c r="A12" s="62" t="s">
        <v>42</v>
      </c>
      <c r="B12" s="44" t="s">
        <v>37</v>
      </c>
      <c r="C12" s="45" t="s">
        <v>25</v>
      </c>
      <c r="D12" s="60">
        <v>0.1</v>
      </c>
    </row>
    <row r="13" spans="1:8">
      <c r="A13" s="62" t="s">
        <v>43</v>
      </c>
      <c r="B13" s="44" t="s">
        <v>37</v>
      </c>
      <c r="C13" s="45" t="s">
        <v>26</v>
      </c>
      <c r="D13" s="60">
        <v>0.05</v>
      </c>
    </row>
    <row r="14" spans="1:8" ht="15.75" thickBot="1">
      <c r="A14" s="63" t="s">
        <v>38</v>
      </c>
      <c r="B14" s="57" t="s">
        <v>37</v>
      </c>
      <c r="C14" s="58" t="s">
        <v>27</v>
      </c>
      <c r="D14" s="61">
        <v>0.05</v>
      </c>
    </row>
    <row r="15" spans="1:8" ht="15.75" thickTop="1">
      <c r="A15" s="51" t="s">
        <v>44</v>
      </c>
      <c r="B15" s="52" t="s">
        <v>16</v>
      </c>
      <c r="C15" s="53" t="s">
        <v>22</v>
      </c>
      <c r="D15" s="59">
        <v>0.5</v>
      </c>
    </row>
    <row r="16" spans="1:8">
      <c r="A16" s="47" t="s">
        <v>45</v>
      </c>
      <c r="B16" s="44" t="s">
        <v>16</v>
      </c>
      <c r="C16" s="45" t="s">
        <v>23</v>
      </c>
      <c r="D16" s="60">
        <v>0.1</v>
      </c>
    </row>
    <row r="17" spans="1:4">
      <c r="A17" s="47" t="s">
        <v>46</v>
      </c>
      <c r="B17" s="44" t="s">
        <v>16</v>
      </c>
      <c r="C17" s="45" t="s">
        <v>50</v>
      </c>
      <c r="D17" s="60">
        <v>0.05</v>
      </c>
    </row>
    <row r="18" spans="1:4">
      <c r="A18" s="47" t="s">
        <v>47</v>
      </c>
      <c r="B18" s="44" t="s">
        <v>16</v>
      </c>
      <c r="C18" s="45" t="s">
        <v>25</v>
      </c>
      <c r="D18" s="60">
        <v>0.05</v>
      </c>
    </row>
    <row r="19" spans="1:4">
      <c r="A19" s="47" t="s">
        <v>48</v>
      </c>
      <c r="B19" s="44" t="s">
        <v>16</v>
      </c>
      <c r="C19" s="45" t="s">
        <v>26</v>
      </c>
      <c r="D19" s="60">
        <v>0.2</v>
      </c>
    </row>
    <row r="20" spans="1:4" ht="15.75" thickBot="1">
      <c r="A20" s="54" t="s">
        <v>49</v>
      </c>
      <c r="B20" s="44" t="s">
        <v>16</v>
      </c>
      <c r="C20" s="45" t="s">
        <v>27</v>
      </c>
      <c r="D20" s="60">
        <v>0.1</v>
      </c>
    </row>
    <row r="21" spans="1:4" ht="15.75" thickTop="1"/>
  </sheetData>
  <dataValidations count="1">
    <dataValidation type="list" allowBlank="1" showInputMessage="1" showErrorMessage="1" sqref="B3:B8">
      <formula1>"CONSERVADOR,MODERADO,AGRESSIVO"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7</vt:i4>
      </vt:variant>
    </vt:vector>
  </HeadingPairs>
  <TitlesOfParts>
    <vt:vector size="10" baseType="lpstr">
      <vt:lpstr>Plan1</vt:lpstr>
      <vt:lpstr>Plan2</vt:lpstr>
      <vt:lpstr>Plan3</vt:lpstr>
      <vt:lpstr>Aporte</vt:lpstr>
      <vt:lpstr>Plan1!Area_de_impressao</vt:lpstr>
      <vt:lpstr>Patrimonio</vt:lpstr>
      <vt:lpstr>Qntd_anos</vt:lpstr>
      <vt:lpstr>rendimento_carteira</vt:lpstr>
      <vt:lpstr>Sugestao_investimento</vt:lpstr>
      <vt:lpstr>Taxa_mensal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cp:lastPrinted>2025-05-23T13:13:55Z</cp:lastPrinted>
  <dcterms:created xsi:type="dcterms:W3CDTF">2025-05-22T17:34:11Z</dcterms:created>
  <dcterms:modified xsi:type="dcterms:W3CDTF">2025-05-24T13:49:50Z</dcterms:modified>
</cp:coreProperties>
</file>