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_U1_Ej1_dataset-tarea1" sheetId="1" r:id="rId4"/>
  </sheets>
  <definedNames/>
  <calcPr/>
</workbook>
</file>

<file path=xl/sharedStrings.xml><?xml version="1.0" encoding="utf-8"?>
<sst xmlns="http://schemas.openxmlformats.org/spreadsheetml/2006/main" count="39" uniqueCount="39">
  <si>
    <t>X</t>
  </si>
  <si>
    <t>Y</t>
  </si>
  <si>
    <t>X . Y</t>
  </si>
  <si>
    <t>X^2</t>
  </si>
  <si>
    <t>Y^2</t>
  </si>
  <si>
    <t>Xi - MediaX</t>
  </si>
  <si>
    <t>Yi - MediaY</t>
  </si>
  <si>
    <t>(Xi - MediaX)^2</t>
  </si>
  <si>
    <t>(Yi - MediaY)^2</t>
  </si>
  <si>
    <t>y_pred</t>
  </si>
  <si>
    <t>MediaX:</t>
  </si>
  <si>
    <t>Soma(Xi - MediaX)*(Yi - MediaY):</t>
  </si>
  <si>
    <t>MediaY:</t>
  </si>
  <si>
    <t>Soma(Xi - MediaX)^2*(Yi - MediaY)^2:</t>
  </si>
  <si>
    <t xml:space="preserve">σxy = </t>
  </si>
  <si>
    <t>M(x.y) =</t>
  </si>
  <si>
    <t>r =</t>
  </si>
  <si>
    <t>σx =</t>
  </si>
  <si>
    <t>n =</t>
  </si>
  <si>
    <t>R^2 =</t>
  </si>
  <si>
    <t>σy =</t>
  </si>
  <si>
    <t>S(x^2) =</t>
  </si>
  <si>
    <t xml:space="preserve">R^2 = </t>
  </si>
  <si>
    <t>M(x)^2 =</t>
  </si>
  <si>
    <t>S(y^2) =</t>
  </si>
  <si>
    <t>M(y)^2 =</t>
  </si>
  <si>
    <t>Pergunta 1:</t>
  </si>
  <si>
    <t>Qual a forma seguida pelo gráfico apresentado (a que tipo de função se enquadra) ?  Por que se trata, neste caso, de regressão linear?</t>
  </si>
  <si>
    <t>Pergunta 2:</t>
  </si>
  <si>
    <t xml:space="preserve"> O que significa o valor de R2?</t>
  </si>
  <si>
    <t>A forma seguida pelo gráfico é nitidamente uma reta. O tipo de gráfico que se enquadra é uma regressão linear de 1º grau do tipo y = m.x + b.</t>
  </si>
  <si>
    <t>R^2 é uma medida estatística que avalia a força e a direção da relação linear entre duas variáveis. Este varia entre -1 e 1 onde 1 é uma correlação positiva perfeita, -1  é uma correlação negativa perfeita e 0 é sem correlação linear.</t>
  </si>
  <si>
    <t>Trata-se de uma regressão linear porque existe uma relação de proporcionalidade entre x e y. À medida que x aumenta, y aumenta proporcionalmente.</t>
  </si>
  <si>
    <t>m =</t>
  </si>
  <si>
    <t>b =</t>
  </si>
  <si>
    <t>y = 3,14x + 9,81</t>
  </si>
  <si>
    <t>Pergunta 3:</t>
  </si>
  <si>
    <t>Qual a relação entre os resultados dessa coluna e o valor de R^2?</t>
  </si>
  <si>
    <t>A relação entre a coluna y e y_pred é de exatamente R^2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</si>
</sst>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2" numFmtId="11" xfId="0" applyFont="1" applyNumberFormat="1"/>
    <xf borderId="0" fillId="0" fontId="3" numFmtId="0" xfId="0" applyAlignment="1" applyFont="1">
      <alignment horizontal="right" readingOrder="0"/>
    </xf>
    <xf borderId="0" fillId="0" fontId="1" numFmtId="0" xfId="0" applyFont="1"/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Gráfico de Disperção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'M1_U1_Ej1_dataset-tarea1'!$B$1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38100">
                <a:solidFill>
                  <a:srgbClr val="9900FF">
                    <a:alpha val="60000"/>
                  </a:srgbClr>
                </a:solidFill>
              </a:ln>
            </c:spPr>
            <c:trendlineType val="linear"/>
            <c:dispRSqr val="1"/>
            <c:dispEq val="1"/>
          </c:trendline>
          <c:xVal>
            <c:numRef>
              <c:f>'M1_U1_Ej1_dataset-tarea1'!$A$2:$A$27</c:f>
            </c:numRef>
          </c:xVal>
          <c:yVal>
            <c:numRef>
              <c:f>'M1_U1_Ej1_dataset-tarea1'!$B$2:$B$27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955301"/>
        <c:axId val="714834561"/>
      </c:scatterChart>
      <c:valAx>
        <c:axId val="7669553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4834561"/>
      </c:valAx>
      <c:valAx>
        <c:axId val="7148345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9553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742950</xdr:colOff>
      <xdr:row>0</xdr:row>
      <xdr:rowOff>133350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0</xdr:colOff>
      <xdr:row>1</xdr:row>
      <xdr:rowOff>0</xdr:rowOff>
    </xdr:from>
    <xdr:ext cx="2733675" cy="857250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1304925</xdr:colOff>
      <xdr:row>0</xdr:row>
      <xdr:rowOff>200025</xdr:rowOff>
    </xdr:from>
    <xdr:ext cx="1971675" cy="1714500"/>
    <xdr:pic>
      <xdr:nvPicPr>
        <xdr:cNvPr id="0" name="image2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63"/>
    <col customWidth="1" min="18" max="19" width="10.25"/>
    <col customWidth="1" min="20" max="20" width="30.13"/>
    <col customWidth="1" min="21" max="2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X1" s="2"/>
      <c r="Y1" s="2"/>
      <c r="Z1" s="2"/>
    </row>
    <row r="2">
      <c r="A2" s="3">
        <v>0.0</v>
      </c>
      <c r="B2" s="3">
        <v>9.81</v>
      </c>
      <c r="C2" s="4">
        <f t="shared" ref="C2:C27" si="3">A2*B2</f>
        <v>0</v>
      </c>
      <c r="D2" s="4">
        <f t="shared" ref="D2:E2" si="1">A2^2</f>
        <v>0</v>
      </c>
      <c r="E2" s="4">
        <f t="shared" si="1"/>
        <v>96.2361</v>
      </c>
      <c r="F2" s="4">
        <f t="shared" ref="F2:F27" si="5">A2-$R$9</f>
        <v>-25</v>
      </c>
      <c r="G2" s="4">
        <f t="shared" ref="G2:G27" si="6">B2-$R$12</f>
        <v>-78.5</v>
      </c>
      <c r="H2" s="4">
        <f t="shared" ref="H2:I2" si="2">F2^2</f>
        <v>625</v>
      </c>
      <c r="I2" s="4">
        <f t="shared" si="2"/>
        <v>6162.25</v>
      </c>
      <c r="J2" s="4">
        <f t="shared" ref="J2:J27" si="8">$M$24*A2+$M$25</f>
        <v>9.81</v>
      </c>
    </row>
    <row r="3">
      <c r="A3" s="3">
        <v>2.0</v>
      </c>
      <c r="B3" s="3">
        <v>16.09</v>
      </c>
      <c r="C3" s="4">
        <f t="shared" si="3"/>
        <v>32.18</v>
      </c>
      <c r="D3" s="4">
        <f t="shared" ref="D3:E3" si="4">A3^2</f>
        <v>4</v>
      </c>
      <c r="E3" s="4">
        <f t="shared" si="4"/>
        <v>258.8881</v>
      </c>
      <c r="F3" s="4">
        <f t="shared" si="5"/>
        <v>-23</v>
      </c>
      <c r="G3" s="4">
        <f t="shared" si="6"/>
        <v>-72.22</v>
      </c>
      <c r="H3" s="4">
        <f t="shared" ref="H3:I3" si="7">F3^2</f>
        <v>529</v>
      </c>
      <c r="I3" s="4">
        <f t="shared" si="7"/>
        <v>5215.7284</v>
      </c>
      <c r="J3" s="4">
        <f t="shared" si="8"/>
        <v>16.09</v>
      </c>
    </row>
    <row r="4">
      <c r="A4" s="3">
        <v>4.0</v>
      </c>
      <c r="B4" s="3">
        <v>22.37</v>
      </c>
      <c r="C4" s="4">
        <f t="shared" si="3"/>
        <v>89.48</v>
      </c>
      <c r="D4" s="4">
        <f t="shared" ref="D4:E4" si="9">A4^2</f>
        <v>16</v>
      </c>
      <c r="E4" s="4">
        <f t="shared" si="9"/>
        <v>500.4169</v>
      </c>
      <c r="F4" s="4">
        <f t="shared" si="5"/>
        <v>-21</v>
      </c>
      <c r="G4" s="4">
        <f t="shared" si="6"/>
        <v>-65.94</v>
      </c>
      <c r="H4" s="4">
        <f t="shared" ref="H4:I4" si="10">F4^2</f>
        <v>441</v>
      </c>
      <c r="I4" s="4">
        <f t="shared" si="10"/>
        <v>4348.0836</v>
      </c>
      <c r="J4" s="4">
        <f t="shared" si="8"/>
        <v>22.37</v>
      </c>
    </row>
    <row r="5">
      <c r="A5" s="3">
        <v>6.0</v>
      </c>
      <c r="B5" s="3">
        <v>28.65</v>
      </c>
      <c r="C5" s="4">
        <f t="shared" si="3"/>
        <v>171.9</v>
      </c>
      <c r="D5" s="4">
        <f t="shared" ref="D5:E5" si="11">A5^2</f>
        <v>36</v>
      </c>
      <c r="E5" s="4">
        <f t="shared" si="11"/>
        <v>820.8225</v>
      </c>
      <c r="F5" s="4">
        <f t="shared" si="5"/>
        <v>-19</v>
      </c>
      <c r="G5" s="4">
        <f t="shared" si="6"/>
        <v>-59.66</v>
      </c>
      <c r="H5" s="4">
        <f t="shared" ref="H5:I5" si="12">F5^2</f>
        <v>361</v>
      </c>
      <c r="I5" s="4">
        <f t="shared" si="12"/>
        <v>3559.3156</v>
      </c>
      <c r="J5" s="4">
        <f t="shared" si="8"/>
        <v>28.65</v>
      </c>
    </row>
    <row r="6">
      <c r="A6" s="3">
        <v>8.0</v>
      </c>
      <c r="B6" s="3">
        <v>34.93</v>
      </c>
      <c r="C6" s="4">
        <f t="shared" si="3"/>
        <v>279.44</v>
      </c>
      <c r="D6" s="4">
        <f t="shared" ref="D6:E6" si="13">A6^2</f>
        <v>64</v>
      </c>
      <c r="E6" s="4">
        <f t="shared" si="13"/>
        <v>1220.1049</v>
      </c>
      <c r="F6" s="4">
        <f t="shared" si="5"/>
        <v>-17</v>
      </c>
      <c r="G6" s="4">
        <f t="shared" si="6"/>
        <v>-53.38</v>
      </c>
      <c r="H6" s="4">
        <f t="shared" ref="H6:I6" si="14">F6^2</f>
        <v>289</v>
      </c>
      <c r="I6" s="4">
        <f t="shared" si="14"/>
        <v>2849.4244</v>
      </c>
      <c r="J6" s="4">
        <f t="shared" si="8"/>
        <v>34.93</v>
      </c>
    </row>
    <row r="7">
      <c r="A7" s="3">
        <v>10.0</v>
      </c>
      <c r="B7" s="3">
        <v>41.21</v>
      </c>
      <c r="C7" s="4">
        <f t="shared" si="3"/>
        <v>412.1</v>
      </c>
      <c r="D7" s="4">
        <f t="shared" ref="D7:E7" si="15">A7^2</f>
        <v>100</v>
      </c>
      <c r="E7" s="4">
        <f t="shared" si="15"/>
        <v>1698.2641</v>
      </c>
      <c r="F7" s="4">
        <f t="shared" si="5"/>
        <v>-15</v>
      </c>
      <c r="G7" s="4">
        <f t="shared" si="6"/>
        <v>-47.1</v>
      </c>
      <c r="H7" s="4">
        <f t="shared" ref="H7:I7" si="16">F7^2</f>
        <v>225</v>
      </c>
      <c r="I7" s="4">
        <f t="shared" si="16"/>
        <v>2218.41</v>
      </c>
      <c r="J7" s="4">
        <f t="shared" si="8"/>
        <v>41.21</v>
      </c>
    </row>
    <row r="8">
      <c r="A8" s="3">
        <v>12.0</v>
      </c>
      <c r="B8" s="3">
        <v>47.49</v>
      </c>
      <c r="C8" s="4">
        <f t="shared" si="3"/>
        <v>569.88</v>
      </c>
      <c r="D8" s="4">
        <f t="shared" ref="D8:E8" si="17">A8^2</f>
        <v>144</v>
      </c>
      <c r="E8" s="4">
        <f t="shared" si="17"/>
        <v>2255.3001</v>
      </c>
      <c r="F8" s="4">
        <f t="shared" si="5"/>
        <v>-13</v>
      </c>
      <c r="G8" s="4">
        <f t="shared" si="6"/>
        <v>-40.82</v>
      </c>
      <c r="H8" s="4">
        <f t="shared" ref="H8:I8" si="18">F8^2</f>
        <v>169</v>
      </c>
      <c r="I8" s="4">
        <f t="shared" si="18"/>
        <v>1666.2724</v>
      </c>
      <c r="J8" s="4">
        <f t="shared" si="8"/>
        <v>47.49</v>
      </c>
      <c r="R8" s="5" t="s">
        <v>10</v>
      </c>
      <c r="S8" s="6"/>
      <c r="T8" s="5" t="s">
        <v>11</v>
      </c>
    </row>
    <row r="9">
      <c r="A9" s="3">
        <v>14.0</v>
      </c>
      <c r="B9" s="3">
        <v>53.77</v>
      </c>
      <c r="C9" s="4">
        <f t="shared" si="3"/>
        <v>752.78</v>
      </c>
      <c r="D9" s="4">
        <f t="shared" ref="D9:E9" si="19">A9^2</f>
        <v>196</v>
      </c>
      <c r="E9" s="4">
        <f t="shared" si="19"/>
        <v>2891.2129</v>
      </c>
      <c r="F9" s="4">
        <f t="shared" si="5"/>
        <v>-11</v>
      </c>
      <c r="G9" s="4">
        <f t="shared" si="6"/>
        <v>-34.54</v>
      </c>
      <c r="H9" s="4">
        <f t="shared" ref="H9:I9" si="20">F9^2</f>
        <v>121</v>
      </c>
      <c r="I9" s="4">
        <f t="shared" si="20"/>
        <v>1193.0116</v>
      </c>
      <c r="J9" s="4">
        <f t="shared" si="8"/>
        <v>53.77</v>
      </c>
      <c r="R9" s="4">
        <f>AVERAGE(A2:A27)</f>
        <v>25</v>
      </c>
      <c r="T9" s="4">
        <f t="array" ref="T9">SUM(F2:F27*G2:G27)</f>
        <v>18369</v>
      </c>
    </row>
    <row r="10">
      <c r="A10" s="3">
        <v>16.0</v>
      </c>
      <c r="B10" s="3">
        <v>60.05</v>
      </c>
      <c r="C10" s="4">
        <f t="shared" si="3"/>
        <v>960.8</v>
      </c>
      <c r="D10" s="4">
        <f t="shared" ref="D10:E10" si="21">A10^2</f>
        <v>256</v>
      </c>
      <c r="E10" s="4">
        <f t="shared" si="21"/>
        <v>3606.0025</v>
      </c>
      <c r="F10" s="4">
        <f t="shared" si="5"/>
        <v>-9</v>
      </c>
      <c r="G10" s="4">
        <f t="shared" si="6"/>
        <v>-28.26</v>
      </c>
      <c r="H10" s="4">
        <f t="shared" ref="H10:I10" si="22">F10^2</f>
        <v>81</v>
      </c>
      <c r="I10" s="4">
        <f t="shared" si="22"/>
        <v>798.6276</v>
      </c>
      <c r="J10" s="4">
        <f t="shared" si="8"/>
        <v>60.05</v>
      </c>
    </row>
    <row r="11">
      <c r="A11" s="3">
        <v>18.0</v>
      </c>
      <c r="B11" s="3">
        <v>66.33</v>
      </c>
      <c r="C11" s="4">
        <f t="shared" si="3"/>
        <v>1193.94</v>
      </c>
      <c r="D11" s="4">
        <f t="shared" ref="D11:E11" si="23">A11^2</f>
        <v>324</v>
      </c>
      <c r="E11" s="4">
        <f t="shared" si="23"/>
        <v>4399.6689</v>
      </c>
      <c r="F11" s="4">
        <f t="shared" si="5"/>
        <v>-7</v>
      </c>
      <c r="G11" s="4">
        <f t="shared" si="6"/>
        <v>-21.98</v>
      </c>
      <c r="H11" s="4">
        <f t="shared" ref="H11:I11" si="24">F11^2</f>
        <v>49</v>
      </c>
      <c r="I11" s="4">
        <f t="shared" si="24"/>
        <v>483.1204</v>
      </c>
      <c r="J11" s="4">
        <f t="shared" si="8"/>
        <v>66.33</v>
      </c>
      <c r="R11" s="5" t="s">
        <v>12</v>
      </c>
      <c r="S11" s="7"/>
      <c r="T11" s="5" t="s">
        <v>13</v>
      </c>
    </row>
    <row r="12">
      <c r="A12" s="3">
        <v>20.0</v>
      </c>
      <c r="B12" s="3">
        <v>72.61</v>
      </c>
      <c r="C12" s="4">
        <f t="shared" si="3"/>
        <v>1452.2</v>
      </c>
      <c r="D12" s="4">
        <f t="shared" ref="D12:E12" si="25">A12^2</f>
        <v>400</v>
      </c>
      <c r="E12" s="4">
        <f t="shared" si="25"/>
        <v>5272.2121</v>
      </c>
      <c r="F12" s="4">
        <f t="shared" si="5"/>
        <v>-5</v>
      </c>
      <c r="G12" s="4">
        <f t="shared" si="6"/>
        <v>-15.7</v>
      </c>
      <c r="H12" s="4">
        <f t="shared" ref="H12:I12" si="26">F12^2</f>
        <v>25</v>
      </c>
      <c r="I12" s="4">
        <f t="shared" si="26"/>
        <v>246.49</v>
      </c>
      <c r="J12" s="4">
        <f t="shared" si="8"/>
        <v>72.61</v>
      </c>
      <c r="R12" s="4">
        <f>AVERAGE(B2:B27)</f>
        <v>88.31</v>
      </c>
      <c r="T12" s="4">
        <f>SQRT(SUM(H2:H27)*SUM(I2:I27))</f>
        <v>18369</v>
      </c>
    </row>
    <row r="13">
      <c r="A13" s="3">
        <v>22.0</v>
      </c>
      <c r="B13" s="3">
        <v>78.89</v>
      </c>
      <c r="C13" s="4">
        <f t="shared" si="3"/>
        <v>1735.58</v>
      </c>
      <c r="D13" s="4">
        <f t="shared" ref="D13:E13" si="27">A13^2</f>
        <v>484</v>
      </c>
      <c r="E13" s="4">
        <f t="shared" si="27"/>
        <v>6223.6321</v>
      </c>
      <c r="F13" s="4">
        <f t="shared" si="5"/>
        <v>-3</v>
      </c>
      <c r="G13" s="4">
        <f t="shared" si="6"/>
        <v>-9.42</v>
      </c>
      <c r="H13" s="4">
        <f t="shared" ref="H13:I13" si="28">F13^2</f>
        <v>9</v>
      </c>
      <c r="I13" s="4">
        <f t="shared" si="28"/>
        <v>88.7364</v>
      </c>
      <c r="J13" s="4">
        <f t="shared" si="8"/>
        <v>78.89</v>
      </c>
      <c r="V13" s="8" t="s">
        <v>14</v>
      </c>
      <c r="W13" s="4">
        <f>Z13/Z14</f>
        <v>112.0865385</v>
      </c>
      <c r="Y13" s="3" t="s">
        <v>15</v>
      </c>
      <c r="Z13" s="4">
        <f>AVERAGE(C2:C27)</f>
        <v>2914.25</v>
      </c>
    </row>
    <row r="14">
      <c r="A14" s="3">
        <v>24.0</v>
      </c>
      <c r="B14" s="3">
        <v>85.17</v>
      </c>
      <c r="C14" s="4">
        <f t="shared" si="3"/>
        <v>2044.08</v>
      </c>
      <c r="D14" s="4">
        <f t="shared" ref="D14:E14" si="29">A14^2</f>
        <v>576</v>
      </c>
      <c r="E14" s="4">
        <f t="shared" si="29"/>
        <v>7253.9289</v>
      </c>
      <c r="F14" s="4">
        <f t="shared" si="5"/>
        <v>-1</v>
      </c>
      <c r="G14" s="4">
        <f t="shared" si="6"/>
        <v>-3.14</v>
      </c>
      <c r="H14" s="4">
        <f t="shared" ref="H14:I14" si="30">F14^2</f>
        <v>1</v>
      </c>
      <c r="I14" s="4">
        <f t="shared" si="30"/>
        <v>9.8596</v>
      </c>
      <c r="J14" s="4">
        <f t="shared" si="8"/>
        <v>85.17</v>
      </c>
      <c r="K14" s="9"/>
      <c r="R14" s="10" t="s">
        <v>16</v>
      </c>
      <c r="S14" s="3">
        <f>T9/T12</f>
        <v>1</v>
      </c>
      <c r="V14" s="8" t="s">
        <v>17</v>
      </c>
      <c r="W14" s="4">
        <f>SQRT(Z15/Z14 - Z16)</f>
        <v>15</v>
      </c>
      <c r="Y14" s="3" t="s">
        <v>18</v>
      </c>
      <c r="Z14" s="4">
        <f>COUNT(A2:A27)</f>
        <v>26</v>
      </c>
    </row>
    <row r="15">
      <c r="A15" s="3">
        <v>26.0</v>
      </c>
      <c r="B15" s="3">
        <v>91.45</v>
      </c>
      <c r="C15" s="4">
        <f t="shared" si="3"/>
        <v>2377.7</v>
      </c>
      <c r="D15" s="4">
        <f t="shared" ref="D15:E15" si="31">A15^2</f>
        <v>676</v>
      </c>
      <c r="E15" s="4">
        <f t="shared" si="31"/>
        <v>8363.1025</v>
      </c>
      <c r="F15" s="4">
        <f t="shared" si="5"/>
        <v>1</v>
      </c>
      <c r="G15" s="4">
        <f t="shared" si="6"/>
        <v>3.14</v>
      </c>
      <c r="H15" s="4">
        <f t="shared" ref="H15:I15" si="32">F15^2</f>
        <v>1</v>
      </c>
      <c r="I15" s="4">
        <f t="shared" si="32"/>
        <v>9.8596</v>
      </c>
      <c r="J15" s="4">
        <f t="shared" si="8"/>
        <v>91.45</v>
      </c>
      <c r="R15" s="5" t="s">
        <v>19</v>
      </c>
      <c r="S15" s="3">
        <v>1.0</v>
      </c>
      <c r="V15" s="8" t="s">
        <v>20</v>
      </c>
      <c r="W15" s="4">
        <f>SQRT(Z17/Z14 - Z18)</f>
        <v>47.1</v>
      </c>
      <c r="Y15" s="3" t="s">
        <v>21</v>
      </c>
      <c r="Z15" s="4">
        <f>SUM(D2:D27)</f>
        <v>22100</v>
      </c>
    </row>
    <row r="16">
      <c r="A16" s="3">
        <v>28.0</v>
      </c>
      <c r="B16" s="3">
        <v>97.73</v>
      </c>
      <c r="C16" s="4">
        <f t="shared" si="3"/>
        <v>2736.44</v>
      </c>
      <c r="D16" s="4">
        <f t="shared" ref="D16:E16" si="33">A16^2</f>
        <v>784</v>
      </c>
      <c r="E16" s="4">
        <f t="shared" si="33"/>
        <v>9551.1529</v>
      </c>
      <c r="F16" s="4">
        <f t="shared" si="5"/>
        <v>3</v>
      </c>
      <c r="G16" s="4">
        <f t="shared" si="6"/>
        <v>9.42</v>
      </c>
      <c r="H16" s="4">
        <f t="shared" ref="H16:I16" si="34">F16^2</f>
        <v>9</v>
      </c>
      <c r="I16" s="4">
        <f t="shared" si="34"/>
        <v>88.7364</v>
      </c>
      <c r="J16" s="4">
        <f t="shared" si="8"/>
        <v>97.73</v>
      </c>
      <c r="V16" s="8" t="s">
        <v>22</v>
      </c>
      <c r="W16" s="4">
        <f>W13/(W14*W15)</f>
        <v>0.1586504437</v>
      </c>
      <c r="Y16" s="3" t="s">
        <v>23</v>
      </c>
      <c r="Z16" s="4">
        <f>AVERAGE(A2:A27)^2</f>
        <v>625</v>
      </c>
    </row>
    <row r="17">
      <c r="A17" s="3">
        <v>30.0</v>
      </c>
      <c r="B17" s="3">
        <v>104.01</v>
      </c>
      <c r="C17" s="4">
        <f t="shared" si="3"/>
        <v>3120.3</v>
      </c>
      <c r="D17" s="4">
        <f t="shared" ref="D17:E17" si="35">A17^2</f>
        <v>900</v>
      </c>
      <c r="E17" s="4">
        <f t="shared" si="35"/>
        <v>10818.0801</v>
      </c>
      <c r="F17" s="4">
        <f t="shared" si="5"/>
        <v>5</v>
      </c>
      <c r="G17" s="4">
        <f t="shared" si="6"/>
        <v>15.7</v>
      </c>
      <c r="H17" s="4">
        <f t="shared" ref="H17:I17" si="36">F17^2</f>
        <v>25</v>
      </c>
      <c r="I17" s="4">
        <f t="shared" si="36"/>
        <v>246.49</v>
      </c>
      <c r="J17" s="4">
        <f t="shared" si="8"/>
        <v>104.01</v>
      </c>
      <c r="V17" s="11"/>
      <c r="Y17" s="3" t="s">
        <v>24</v>
      </c>
      <c r="Z17" s="4">
        <f>SUM(E2:E27)</f>
        <v>260443.7186</v>
      </c>
    </row>
    <row r="18">
      <c r="A18" s="3">
        <v>32.0</v>
      </c>
      <c r="B18" s="3">
        <v>110.29</v>
      </c>
      <c r="C18" s="4">
        <f t="shared" si="3"/>
        <v>3529.28</v>
      </c>
      <c r="D18" s="4">
        <f t="shared" ref="D18:E18" si="37">A18^2</f>
        <v>1024</v>
      </c>
      <c r="E18" s="4">
        <f t="shared" si="37"/>
        <v>12163.8841</v>
      </c>
      <c r="F18" s="4">
        <f t="shared" si="5"/>
        <v>7</v>
      </c>
      <c r="G18" s="4">
        <f t="shared" si="6"/>
        <v>21.98</v>
      </c>
      <c r="H18" s="4">
        <f t="shared" ref="H18:I18" si="38">F18^2</f>
        <v>49</v>
      </c>
      <c r="I18" s="4">
        <f t="shared" si="38"/>
        <v>483.1204</v>
      </c>
      <c r="J18" s="4">
        <f t="shared" si="8"/>
        <v>110.29</v>
      </c>
      <c r="Y18" s="3" t="s">
        <v>25</v>
      </c>
      <c r="Z18" s="4">
        <f>AVERAGE(B2:B27)^2</f>
        <v>7798.6561</v>
      </c>
    </row>
    <row r="19">
      <c r="A19" s="3">
        <v>34.0</v>
      </c>
      <c r="B19" s="3">
        <v>116.57</v>
      </c>
      <c r="C19" s="4">
        <f t="shared" si="3"/>
        <v>3963.38</v>
      </c>
      <c r="D19" s="4">
        <f t="shared" ref="D19:E19" si="39">A19^2</f>
        <v>1156</v>
      </c>
      <c r="E19" s="4">
        <f t="shared" si="39"/>
        <v>13588.5649</v>
      </c>
      <c r="F19" s="4">
        <f t="shared" si="5"/>
        <v>9</v>
      </c>
      <c r="G19" s="4">
        <f t="shared" si="6"/>
        <v>28.26</v>
      </c>
      <c r="H19" s="4">
        <f t="shared" ref="H19:I19" si="40">F19^2</f>
        <v>81</v>
      </c>
      <c r="I19" s="4">
        <f t="shared" si="40"/>
        <v>798.6276</v>
      </c>
      <c r="J19" s="4">
        <f t="shared" si="8"/>
        <v>116.57</v>
      </c>
    </row>
    <row r="20">
      <c r="A20" s="3">
        <v>36.0</v>
      </c>
      <c r="B20" s="3">
        <v>122.85</v>
      </c>
      <c r="C20" s="4">
        <f t="shared" si="3"/>
        <v>4422.6</v>
      </c>
      <c r="D20" s="4">
        <f t="shared" ref="D20:E20" si="41">A20^2</f>
        <v>1296</v>
      </c>
      <c r="E20" s="4">
        <f t="shared" si="41"/>
        <v>15092.1225</v>
      </c>
      <c r="F20" s="4">
        <f t="shared" si="5"/>
        <v>11</v>
      </c>
      <c r="G20" s="4">
        <f t="shared" si="6"/>
        <v>34.54</v>
      </c>
      <c r="H20" s="4">
        <f t="shared" ref="H20:I20" si="42">F20^2</f>
        <v>121</v>
      </c>
      <c r="I20" s="4">
        <f t="shared" si="42"/>
        <v>1193.0116</v>
      </c>
      <c r="J20" s="4">
        <f t="shared" si="8"/>
        <v>122.85</v>
      </c>
      <c r="L20" s="8" t="s">
        <v>26</v>
      </c>
      <c r="M20" s="8" t="s">
        <v>27</v>
      </c>
      <c r="U20" s="5" t="s">
        <v>28</v>
      </c>
      <c r="V20" s="8" t="s">
        <v>29</v>
      </c>
    </row>
    <row r="21">
      <c r="A21" s="3">
        <v>38.0</v>
      </c>
      <c r="B21" s="3">
        <v>129.13</v>
      </c>
      <c r="C21" s="4">
        <f t="shared" si="3"/>
        <v>4906.94</v>
      </c>
      <c r="D21" s="4">
        <f t="shared" ref="D21:E21" si="43">A21^2</f>
        <v>1444</v>
      </c>
      <c r="E21" s="4">
        <f t="shared" si="43"/>
        <v>16674.5569</v>
      </c>
      <c r="F21" s="4">
        <f t="shared" si="5"/>
        <v>13</v>
      </c>
      <c r="G21" s="4">
        <f t="shared" si="6"/>
        <v>40.82</v>
      </c>
      <c r="H21" s="4">
        <f t="shared" ref="H21:I21" si="44">F21^2</f>
        <v>169</v>
      </c>
      <c r="I21" s="4">
        <f t="shared" si="44"/>
        <v>1666.2724</v>
      </c>
      <c r="J21" s="4">
        <f t="shared" si="8"/>
        <v>129.13</v>
      </c>
      <c r="M21" s="3" t="s">
        <v>30</v>
      </c>
      <c r="V21" s="3" t="s">
        <v>31</v>
      </c>
    </row>
    <row r="22">
      <c r="A22" s="3">
        <v>40.0</v>
      </c>
      <c r="B22" s="3">
        <v>135.41</v>
      </c>
      <c r="C22" s="4">
        <f t="shared" si="3"/>
        <v>5416.4</v>
      </c>
      <c r="D22" s="4">
        <f t="shared" ref="D22:E22" si="45">A22^2</f>
        <v>1600</v>
      </c>
      <c r="E22" s="4">
        <f t="shared" si="45"/>
        <v>18335.8681</v>
      </c>
      <c r="F22" s="4">
        <f t="shared" si="5"/>
        <v>15</v>
      </c>
      <c r="G22" s="4">
        <f t="shared" si="6"/>
        <v>47.1</v>
      </c>
      <c r="H22" s="4">
        <f t="shared" ref="H22:I22" si="46">F22^2</f>
        <v>225</v>
      </c>
      <c r="I22" s="4">
        <f t="shared" si="46"/>
        <v>2218.41</v>
      </c>
      <c r="J22" s="4">
        <f t="shared" si="8"/>
        <v>135.41</v>
      </c>
      <c r="M22" s="3" t="s">
        <v>32</v>
      </c>
    </row>
    <row r="23">
      <c r="A23" s="3">
        <v>42.0</v>
      </c>
      <c r="B23" s="3">
        <v>141.69</v>
      </c>
      <c r="C23" s="4">
        <f t="shared" si="3"/>
        <v>5950.98</v>
      </c>
      <c r="D23" s="4">
        <f t="shared" ref="D23:E23" si="47">A23^2</f>
        <v>1764</v>
      </c>
      <c r="E23" s="4">
        <f t="shared" si="47"/>
        <v>20076.0561</v>
      </c>
      <c r="F23" s="4">
        <f t="shared" si="5"/>
        <v>17</v>
      </c>
      <c r="G23" s="4">
        <f t="shared" si="6"/>
        <v>53.38</v>
      </c>
      <c r="H23" s="4">
        <f t="shared" ref="H23:I23" si="48">F23^2</f>
        <v>289</v>
      </c>
      <c r="I23" s="4">
        <f t="shared" si="48"/>
        <v>2849.4244</v>
      </c>
      <c r="J23" s="4">
        <f t="shared" si="8"/>
        <v>141.69</v>
      </c>
    </row>
    <row r="24">
      <c r="A24" s="3">
        <v>44.0</v>
      </c>
      <c r="B24" s="3">
        <v>147.97</v>
      </c>
      <c r="C24" s="4">
        <f t="shared" si="3"/>
        <v>6510.68</v>
      </c>
      <c r="D24" s="4">
        <f t="shared" ref="D24:E24" si="49">A24^2</f>
        <v>1936</v>
      </c>
      <c r="E24" s="4">
        <f t="shared" si="49"/>
        <v>21895.1209</v>
      </c>
      <c r="F24" s="4">
        <f t="shared" si="5"/>
        <v>19</v>
      </c>
      <c r="G24" s="4">
        <f t="shared" si="6"/>
        <v>59.66</v>
      </c>
      <c r="H24" s="4">
        <f t="shared" ref="H24:I24" si="50">F24^2</f>
        <v>361</v>
      </c>
      <c r="I24" s="4">
        <f t="shared" si="50"/>
        <v>3559.3156</v>
      </c>
      <c r="J24" s="4">
        <f t="shared" si="8"/>
        <v>147.97</v>
      </c>
      <c r="L24" s="3" t="s">
        <v>33</v>
      </c>
      <c r="M24" s="4">
        <f t="array" ref="M24">(SUM(A2:A27*B2:B27) - (SUM(A2:A27) * SUM(B2:B27) / COUNT(A2:A27))) / (SUMSQ(A2:A27) - SUM(A2:A27)^2 / COUNT(A2:A27))</f>
        <v>3.14</v>
      </c>
    </row>
    <row r="25">
      <c r="A25" s="3">
        <v>46.0</v>
      </c>
      <c r="B25" s="3">
        <v>154.25</v>
      </c>
      <c r="C25" s="4">
        <f t="shared" si="3"/>
        <v>7095.5</v>
      </c>
      <c r="D25" s="4">
        <f t="shared" ref="D25:E25" si="51">A25^2</f>
        <v>2116</v>
      </c>
      <c r="E25" s="4">
        <f t="shared" si="51"/>
        <v>23793.0625</v>
      </c>
      <c r="F25" s="4">
        <f t="shared" si="5"/>
        <v>21</v>
      </c>
      <c r="G25" s="4">
        <f t="shared" si="6"/>
        <v>65.94</v>
      </c>
      <c r="H25" s="4">
        <f t="shared" ref="H25:I25" si="52">F25^2</f>
        <v>441</v>
      </c>
      <c r="I25" s="4">
        <f t="shared" si="52"/>
        <v>4348.0836</v>
      </c>
      <c r="J25" s="4">
        <f t="shared" si="8"/>
        <v>154.25</v>
      </c>
      <c r="L25" s="3" t="s">
        <v>34</v>
      </c>
      <c r="M25" s="4">
        <f>MEDIAN(B2:B27)-M24*AVERAGE(A2:A27)</f>
        <v>9.81</v>
      </c>
    </row>
    <row r="26">
      <c r="A26" s="3">
        <v>48.0</v>
      </c>
      <c r="B26" s="3">
        <v>160.53</v>
      </c>
      <c r="C26" s="4">
        <f t="shared" si="3"/>
        <v>7705.44</v>
      </c>
      <c r="D26" s="4">
        <f t="shared" ref="D26:E26" si="53">A26^2</f>
        <v>2304</v>
      </c>
      <c r="E26" s="4">
        <f t="shared" si="53"/>
        <v>25769.8809</v>
      </c>
      <c r="F26" s="4">
        <f t="shared" si="5"/>
        <v>23</v>
      </c>
      <c r="G26" s="4">
        <f t="shared" si="6"/>
        <v>72.22</v>
      </c>
      <c r="H26" s="4">
        <f t="shared" ref="H26:I26" si="54">F26^2</f>
        <v>529</v>
      </c>
      <c r="I26" s="4">
        <f t="shared" si="54"/>
        <v>5215.7284</v>
      </c>
      <c r="J26" s="4">
        <f t="shared" si="8"/>
        <v>160.53</v>
      </c>
      <c r="L26" s="12" t="s">
        <v>35</v>
      </c>
    </row>
    <row r="27">
      <c r="A27" s="3">
        <v>50.0</v>
      </c>
      <c r="B27" s="3">
        <v>166.81</v>
      </c>
      <c r="C27" s="4">
        <f t="shared" si="3"/>
        <v>8340.5</v>
      </c>
      <c r="D27" s="4">
        <f t="shared" ref="D27:E27" si="55">A27^2</f>
        <v>2500</v>
      </c>
      <c r="E27" s="4">
        <f t="shared" si="55"/>
        <v>27825.5761</v>
      </c>
      <c r="F27" s="4">
        <f t="shared" si="5"/>
        <v>25</v>
      </c>
      <c r="G27" s="4">
        <f t="shared" si="6"/>
        <v>78.5</v>
      </c>
      <c r="H27" s="4">
        <f t="shared" ref="H27:I27" si="56">F27^2</f>
        <v>625</v>
      </c>
      <c r="I27" s="4">
        <f t="shared" si="56"/>
        <v>6162.25</v>
      </c>
      <c r="J27" s="4">
        <f t="shared" si="8"/>
        <v>166.81</v>
      </c>
      <c r="K27" s="12"/>
    </row>
    <row r="29">
      <c r="L29" s="8" t="s">
        <v>36</v>
      </c>
      <c r="M29" s="8" t="s">
        <v>37</v>
      </c>
    </row>
    <row r="30">
      <c r="M30" s="3" t="s">
        <v>38</v>
      </c>
    </row>
  </sheetData>
  <mergeCells count="1">
    <mergeCell ref="L26:M27"/>
  </mergeCells>
  <drawing r:id="rId1"/>
</worksheet>
</file>