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_U1_Ej1_dataset-tarea2.csv" sheetId="1" r:id="rId4"/>
  </sheets>
  <definedNames/>
  <calcPr/>
</workbook>
</file>

<file path=xl/sharedStrings.xml><?xml version="1.0" encoding="utf-8"?>
<sst xmlns="http://schemas.openxmlformats.org/spreadsheetml/2006/main" count="42" uniqueCount="42">
  <si>
    <t>X_real</t>
  </si>
  <si>
    <t>Y_real</t>
  </si>
  <si>
    <t>x.y</t>
  </si>
  <si>
    <t>x^2</t>
  </si>
  <si>
    <t>y^2</t>
  </si>
  <si>
    <t>xi - M(x)</t>
  </si>
  <si>
    <t>yi - M(y)</t>
  </si>
  <si>
    <t>xi - M(x) * yi - M(y)</t>
  </si>
  <si>
    <t>(xi - M(x)) ^2</t>
  </si>
  <si>
    <t>(xi - M(y)) ^2</t>
  </si>
  <si>
    <t>y_pred</t>
  </si>
  <si>
    <t>y_real - y_pred</t>
  </si>
  <si>
    <t>1º Método</t>
  </si>
  <si>
    <t>2º Método</t>
  </si>
  <si>
    <t xml:space="preserve">m = </t>
  </si>
  <si>
    <t xml:space="preserve">Σxy = </t>
  </si>
  <si>
    <t xml:space="preserve">R^2 = </t>
  </si>
  <si>
    <t xml:space="preserve">r = </t>
  </si>
  <si>
    <t xml:space="preserve">b = </t>
  </si>
  <si>
    <t xml:space="preserve">Σx = </t>
  </si>
  <si>
    <t>R^2 =</t>
  </si>
  <si>
    <t xml:space="preserve">Σy = </t>
  </si>
  <si>
    <t>σxy =</t>
  </si>
  <si>
    <t>y = 2,96x + 17</t>
  </si>
  <si>
    <t xml:space="preserve">n = </t>
  </si>
  <si>
    <t>σx =</t>
  </si>
  <si>
    <t xml:space="preserve">Σx^2 = </t>
  </si>
  <si>
    <t>σy =</t>
  </si>
  <si>
    <t xml:space="preserve">Σy^2 = </t>
  </si>
  <si>
    <t>M(x.y) =</t>
  </si>
  <si>
    <t xml:space="preserve">M(x) = </t>
  </si>
  <si>
    <t xml:space="preserve">M(y) = </t>
  </si>
  <si>
    <t>Pergunta 1:</t>
  </si>
  <si>
    <t>Qual a forma seguida pelo gráfico apresentado (a que tipo de função se enquadra) ?  Por que se trata, neste caso, de regressão linear?</t>
  </si>
  <si>
    <t>A forma seguida pelo gráfico é nitidamente uma reta. O tipo de gráfico que se enquadra é uma regressão linear de 1º grau do tipo y = m.x + b.</t>
  </si>
  <si>
    <t>Trara-se de uma regressão linear porque existe uma relação de proporcionalidade entre x e y. À medida que x aumenta, y aumenta proporcionalmente.</t>
  </si>
  <si>
    <t>Pergunta 2:</t>
  </si>
  <si>
    <t xml:space="preserve"> O que significa o valor de R2</t>
  </si>
  <si>
    <t>R^2 é uma medida estatística que avalia a força e a direção da relação linear entre duas variáveis. Este varia entre -1 e 1 onde 1 é uma correlação positiva perfeita, -1  é uma correlação negativa perfeita e 0 é sem correlação linear.</t>
  </si>
  <si>
    <t>Pergunta 3:</t>
  </si>
  <si>
    <t>Qual a relação entre os resultados dessa coluna e o valor de R 2?</t>
  </si>
  <si>
    <t>A relação entre a coluna y_real e y_pred varia dependendo do valor de R^2. Se o valor R^2 for próximo de 1 ou -1 os valores de y_real e y_pred deverão ser próximos se o valor de R^2 se aproximar de 0 os valores serão cada vez mais afastados.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</si>
</sst>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1" xfId="0" applyFont="1" applyNumberForma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" xfId="0" applyAlignment="1" applyFont="1" applyNumberFormat="1">
      <alignment horizontal="left"/>
    </xf>
    <xf borderId="0" fillId="0" fontId="2" numFmtId="164" xfId="0" applyFont="1" applyNumberFormat="1"/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Y_real em comparação com X_real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'M1_U1_Ej1_dataset-tarea2.csv'!$B$1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'M1_U1_Ej1_dataset-tarea2.csv'!$A$2:$A$33</c:f>
            </c:numRef>
          </c:xVal>
          <c:yVal>
            <c:numRef>
              <c:f>'M1_U1_Ej1_dataset-tarea2.csv'!$B$2:$B$33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20263"/>
        <c:axId val="1694487882"/>
      </c:scatterChart>
      <c:valAx>
        <c:axId val="4820202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X_real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487882"/>
      </c:valAx>
      <c:valAx>
        <c:axId val="1694487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Y_real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020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y_real - y_pred em comparação com X_real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'M1_U1_Ej1_dataset-tarea2.csv'!$L$1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'M1_U1_Ej1_dataset-tarea2.csv'!$A$2:$A$33</c:f>
            </c:numRef>
          </c:xVal>
          <c:yVal>
            <c:numRef>
              <c:f>'M1_U1_Ej1_dataset-tarea2.csv'!$L$2:$L$27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23066"/>
        <c:axId val="214998170"/>
      </c:scatterChart>
      <c:valAx>
        <c:axId val="3820230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X_real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998170"/>
      </c:valAx>
      <c:valAx>
        <c:axId val="214998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y_real - y_pred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023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390525</xdr:colOff>
      <xdr:row>0</xdr:row>
      <xdr:rowOff>104775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285750</xdr:colOff>
      <xdr:row>0</xdr:row>
      <xdr:rowOff>104775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  <col customWidth="1" min="10" max="10" width="13.5"/>
    <col customWidth="1" min="15" max="15" width="14.13"/>
    <col customWidth="1" min="16" max="16" width="21.25"/>
    <col customWidth="1" min="22" max="22" width="1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>
      <c r="A2" s="4">
        <v>0.0</v>
      </c>
      <c r="B2" s="4">
        <v>34.64</v>
      </c>
      <c r="C2" s="5">
        <f t="shared" ref="C2:C27" si="3">A2*B2</f>
        <v>0</v>
      </c>
      <c r="D2" s="5">
        <f t="shared" ref="D2:E2" si="1">A2^2</f>
        <v>0</v>
      </c>
      <c r="E2" s="5">
        <f t="shared" si="1"/>
        <v>1199.9296</v>
      </c>
      <c r="F2" s="5">
        <f t="shared" ref="F2:F27" si="5">A2-$P$28</f>
        <v>-25</v>
      </c>
      <c r="G2" s="5">
        <f t="shared" ref="G2:G27" si="6">B2-$P$29</f>
        <v>-56.30730769</v>
      </c>
      <c r="H2" s="5">
        <f t="shared" ref="H2:H27" si="7">F2*G2</f>
        <v>1407.682692</v>
      </c>
      <c r="I2" s="5">
        <f t="shared" ref="I2:J2" si="2">F2^2</f>
        <v>625</v>
      </c>
      <c r="J2" s="5">
        <f t="shared" si="2"/>
        <v>3170.5129</v>
      </c>
      <c r="K2" s="6">
        <f t="shared" ref="K2:K33" si="9">$N$21*A2:A27+$N$22</f>
        <v>17.00931624</v>
      </c>
      <c r="L2" s="6">
        <f t="shared" ref="L2:L27" si="10">B2-K2</f>
        <v>17.63068376</v>
      </c>
    </row>
    <row r="3">
      <c r="A3" s="4">
        <v>2.0</v>
      </c>
      <c r="B3" s="4">
        <v>25.59</v>
      </c>
      <c r="C3" s="5">
        <f t="shared" si="3"/>
        <v>51.18</v>
      </c>
      <c r="D3" s="5">
        <f t="shared" ref="D3:E3" si="4">A3^2</f>
        <v>4</v>
      </c>
      <c r="E3" s="5">
        <f t="shared" si="4"/>
        <v>654.8481</v>
      </c>
      <c r="F3" s="5">
        <f t="shared" si="5"/>
        <v>-23</v>
      </c>
      <c r="G3" s="5">
        <f t="shared" si="6"/>
        <v>-65.35730769</v>
      </c>
      <c r="H3" s="5">
        <f t="shared" si="7"/>
        <v>1503.218077</v>
      </c>
      <c r="I3" s="5">
        <f t="shared" ref="I3:J3" si="8">F3^2</f>
        <v>529</v>
      </c>
      <c r="J3" s="5">
        <f t="shared" si="8"/>
        <v>4271.577669</v>
      </c>
      <c r="K3" s="6">
        <f t="shared" si="9"/>
        <v>22.92435556</v>
      </c>
      <c r="L3" s="6">
        <f t="shared" si="10"/>
        <v>2.665644444</v>
      </c>
    </row>
    <row r="4">
      <c r="A4" s="4">
        <v>4.0</v>
      </c>
      <c r="B4" s="4">
        <v>28.52</v>
      </c>
      <c r="C4" s="5">
        <f t="shared" si="3"/>
        <v>114.08</v>
      </c>
      <c r="D4" s="5">
        <f t="shared" ref="D4:E4" si="11">A4^2</f>
        <v>16</v>
      </c>
      <c r="E4" s="5">
        <f t="shared" si="11"/>
        <v>813.3904</v>
      </c>
      <c r="F4" s="5">
        <f t="shared" si="5"/>
        <v>-21</v>
      </c>
      <c r="G4" s="5">
        <f t="shared" si="6"/>
        <v>-62.42730769</v>
      </c>
      <c r="H4" s="5">
        <f t="shared" si="7"/>
        <v>1310.973462</v>
      </c>
      <c r="I4" s="5">
        <f t="shared" ref="I4:J4" si="12">F4^2</f>
        <v>441</v>
      </c>
      <c r="J4" s="5">
        <f t="shared" si="12"/>
        <v>3897.168746</v>
      </c>
      <c r="K4" s="6">
        <f t="shared" si="9"/>
        <v>28.83939487</v>
      </c>
      <c r="L4" s="6">
        <f t="shared" si="10"/>
        <v>-0.3193948718</v>
      </c>
    </row>
    <row r="5">
      <c r="A5" s="4">
        <v>6.0</v>
      </c>
      <c r="B5" s="4">
        <v>40.42</v>
      </c>
      <c r="C5" s="5">
        <f t="shared" si="3"/>
        <v>242.52</v>
      </c>
      <c r="D5" s="5">
        <f t="shared" ref="D5:E5" si="13">A5^2</f>
        <v>36</v>
      </c>
      <c r="E5" s="5">
        <f t="shared" si="13"/>
        <v>1633.7764</v>
      </c>
      <c r="F5" s="5">
        <f t="shared" si="5"/>
        <v>-19</v>
      </c>
      <c r="G5" s="5">
        <f t="shared" si="6"/>
        <v>-50.52730769</v>
      </c>
      <c r="H5" s="5">
        <f t="shared" si="7"/>
        <v>960.0188462</v>
      </c>
      <c r="I5" s="5">
        <f t="shared" ref="I5:J5" si="14">F5^2</f>
        <v>361</v>
      </c>
      <c r="J5" s="5">
        <f t="shared" si="14"/>
        <v>2553.008823</v>
      </c>
      <c r="K5" s="6">
        <f t="shared" si="9"/>
        <v>34.75443419</v>
      </c>
      <c r="L5" s="6">
        <f t="shared" si="10"/>
        <v>5.665565812</v>
      </c>
    </row>
    <row r="6">
      <c r="A6" s="4">
        <v>8.0</v>
      </c>
      <c r="B6" s="4">
        <v>11.12</v>
      </c>
      <c r="C6" s="5">
        <f t="shared" si="3"/>
        <v>88.96</v>
      </c>
      <c r="D6" s="5">
        <f t="shared" ref="D6:E6" si="15">A6^2</f>
        <v>64</v>
      </c>
      <c r="E6" s="5">
        <f t="shared" si="15"/>
        <v>123.6544</v>
      </c>
      <c r="F6" s="5">
        <f t="shared" si="5"/>
        <v>-17</v>
      </c>
      <c r="G6" s="5">
        <f t="shared" si="6"/>
        <v>-79.82730769</v>
      </c>
      <c r="H6" s="5">
        <f t="shared" si="7"/>
        <v>1357.064231</v>
      </c>
      <c r="I6" s="5">
        <f t="shared" ref="I6:J6" si="16">F6^2</f>
        <v>289</v>
      </c>
      <c r="J6" s="5">
        <f t="shared" si="16"/>
        <v>6372.399053</v>
      </c>
      <c r="K6" s="6">
        <f t="shared" si="9"/>
        <v>40.6694735</v>
      </c>
      <c r="L6" s="6">
        <f t="shared" si="10"/>
        <v>-29.5494735</v>
      </c>
    </row>
    <row r="7">
      <c r="A7" s="4">
        <v>10.0</v>
      </c>
      <c r="B7" s="4">
        <v>61.2</v>
      </c>
      <c r="C7" s="5">
        <f t="shared" si="3"/>
        <v>612</v>
      </c>
      <c r="D7" s="5">
        <f t="shared" ref="D7:E7" si="17">A7^2</f>
        <v>100</v>
      </c>
      <c r="E7" s="5">
        <f t="shared" si="17"/>
        <v>3745.44</v>
      </c>
      <c r="F7" s="5">
        <f t="shared" si="5"/>
        <v>-15</v>
      </c>
      <c r="G7" s="5">
        <f t="shared" si="6"/>
        <v>-29.74730769</v>
      </c>
      <c r="H7" s="5">
        <f t="shared" si="7"/>
        <v>446.2096154</v>
      </c>
      <c r="I7" s="5">
        <f t="shared" ref="I7:J7" si="18">F7^2</f>
        <v>225</v>
      </c>
      <c r="J7" s="5">
        <f t="shared" si="18"/>
        <v>884.9023149</v>
      </c>
      <c r="K7" s="6">
        <f t="shared" si="9"/>
        <v>46.58451282</v>
      </c>
      <c r="L7" s="6">
        <f t="shared" si="10"/>
        <v>14.61548718</v>
      </c>
    </row>
    <row r="8">
      <c r="A8" s="4">
        <v>12.0</v>
      </c>
      <c r="B8" s="4">
        <v>44.1</v>
      </c>
      <c r="C8" s="5">
        <f t="shared" si="3"/>
        <v>529.2</v>
      </c>
      <c r="D8" s="5">
        <f t="shared" ref="D8:E8" si="19">A8^2</f>
        <v>144</v>
      </c>
      <c r="E8" s="5">
        <f t="shared" si="19"/>
        <v>1944.81</v>
      </c>
      <c r="F8" s="5">
        <f t="shared" si="5"/>
        <v>-13</v>
      </c>
      <c r="G8" s="5">
        <f t="shared" si="6"/>
        <v>-46.84730769</v>
      </c>
      <c r="H8" s="5">
        <f t="shared" si="7"/>
        <v>609.015</v>
      </c>
      <c r="I8" s="5">
        <f t="shared" ref="I8:J8" si="20">F8^2</f>
        <v>169</v>
      </c>
      <c r="J8" s="5">
        <f t="shared" si="20"/>
        <v>2194.670238</v>
      </c>
      <c r="K8" s="6">
        <f t="shared" si="9"/>
        <v>52.49955214</v>
      </c>
      <c r="L8" s="6">
        <f t="shared" si="10"/>
        <v>-8.399552137</v>
      </c>
    </row>
    <row r="9">
      <c r="A9" s="4">
        <v>14.0</v>
      </c>
      <c r="B9" s="4">
        <v>73.33</v>
      </c>
      <c r="C9" s="5">
        <f t="shared" si="3"/>
        <v>1026.62</v>
      </c>
      <c r="D9" s="5">
        <f t="shared" ref="D9:E9" si="21">A9^2</f>
        <v>196</v>
      </c>
      <c r="E9" s="5">
        <f t="shared" si="21"/>
        <v>5377.2889</v>
      </c>
      <c r="F9" s="5">
        <f t="shared" si="5"/>
        <v>-11</v>
      </c>
      <c r="G9" s="5">
        <f t="shared" si="6"/>
        <v>-17.61730769</v>
      </c>
      <c r="H9" s="5">
        <f t="shared" si="7"/>
        <v>193.7903846</v>
      </c>
      <c r="I9" s="5">
        <f t="shared" ref="I9:J9" si="22">F9^2</f>
        <v>121</v>
      </c>
      <c r="J9" s="5">
        <f t="shared" si="22"/>
        <v>310.3695303</v>
      </c>
      <c r="K9" s="6">
        <f t="shared" si="9"/>
        <v>58.41459145</v>
      </c>
      <c r="L9" s="6">
        <f t="shared" si="10"/>
        <v>14.91540855</v>
      </c>
    </row>
    <row r="10">
      <c r="A10" s="4">
        <v>16.0</v>
      </c>
      <c r="B10" s="4">
        <v>56.14</v>
      </c>
      <c r="C10" s="5">
        <f t="shared" si="3"/>
        <v>898.24</v>
      </c>
      <c r="D10" s="5">
        <f t="shared" ref="D10:E10" si="23">A10^2</f>
        <v>256</v>
      </c>
      <c r="E10" s="5">
        <f t="shared" si="23"/>
        <v>3151.6996</v>
      </c>
      <c r="F10" s="5">
        <f t="shared" si="5"/>
        <v>-9</v>
      </c>
      <c r="G10" s="5">
        <f t="shared" si="6"/>
        <v>-34.80730769</v>
      </c>
      <c r="H10" s="5">
        <f t="shared" si="7"/>
        <v>313.2657692</v>
      </c>
      <c r="I10" s="5">
        <f t="shared" ref="I10:J10" si="24">F10^2</f>
        <v>81</v>
      </c>
      <c r="J10" s="5">
        <f t="shared" si="24"/>
        <v>1211.548669</v>
      </c>
      <c r="K10" s="6">
        <f t="shared" si="9"/>
        <v>64.32963077</v>
      </c>
      <c r="L10" s="6">
        <f t="shared" si="10"/>
        <v>-8.189630769</v>
      </c>
    </row>
    <row r="11">
      <c r="A11" s="4">
        <v>18.0</v>
      </c>
      <c r="B11" s="4">
        <v>57.83</v>
      </c>
      <c r="C11" s="5">
        <f t="shared" si="3"/>
        <v>1040.94</v>
      </c>
      <c r="D11" s="5">
        <f t="shared" ref="D11:E11" si="25">A11^2</f>
        <v>324</v>
      </c>
      <c r="E11" s="5">
        <f t="shared" si="25"/>
        <v>3344.3089</v>
      </c>
      <c r="F11" s="5">
        <f t="shared" si="5"/>
        <v>-7</v>
      </c>
      <c r="G11" s="5">
        <f t="shared" si="6"/>
        <v>-33.11730769</v>
      </c>
      <c r="H11" s="5">
        <f t="shared" si="7"/>
        <v>231.8211538</v>
      </c>
      <c r="I11" s="5">
        <f t="shared" ref="I11:J11" si="26">F11^2</f>
        <v>49</v>
      </c>
      <c r="J11" s="5">
        <f t="shared" si="26"/>
        <v>1096.756069</v>
      </c>
      <c r="K11" s="6">
        <f t="shared" si="9"/>
        <v>70.24467009</v>
      </c>
      <c r="L11" s="6">
        <f t="shared" si="10"/>
        <v>-12.41467009</v>
      </c>
    </row>
    <row r="12">
      <c r="A12" s="4">
        <v>20.0</v>
      </c>
      <c r="B12" s="4">
        <v>50.74</v>
      </c>
      <c r="C12" s="5">
        <f t="shared" si="3"/>
        <v>1014.8</v>
      </c>
      <c r="D12" s="5">
        <f t="shared" ref="D12:E12" si="27">A12^2</f>
        <v>400</v>
      </c>
      <c r="E12" s="5">
        <f t="shared" si="27"/>
        <v>2574.5476</v>
      </c>
      <c r="F12" s="5">
        <f t="shared" si="5"/>
        <v>-5</v>
      </c>
      <c r="G12" s="5">
        <f t="shared" si="6"/>
        <v>-40.20730769</v>
      </c>
      <c r="H12" s="5">
        <f t="shared" si="7"/>
        <v>201.0365385</v>
      </c>
      <c r="I12" s="5">
        <f t="shared" ref="I12:J12" si="28">F12^2</f>
        <v>25</v>
      </c>
      <c r="J12" s="5">
        <f t="shared" si="28"/>
        <v>1616.627592</v>
      </c>
      <c r="K12" s="6">
        <f t="shared" si="9"/>
        <v>76.1597094</v>
      </c>
      <c r="L12" s="6">
        <f t="shared" si="10"/>
        <v>-25.4197094</v>
      </c>
    </row>
    <row r="13">
      <c r="A13" s="4">
        <v>22.0</v>
      </c>
      <c r="B13" s="4">
        <v>90.15</v>
      </c>
      <c r="C13" s="5">
        <f t="shared" si="3"/>
        <v>1983.3</v>
      </c>
      <c r="D13" s="5">
        <f t="shared" ref="D13:E13" si="29">A13^2</f>
        <v>484</v>
      </c>
      <c r="E13" s="5">
        <f t="shared" si="29"/>
        <v>8127.0225</v>
      </c>
      <c r="F13" s="5">
        <f t="shared" si="5"/>
        <v>-3</v>
      </c>
      <c r="G13" s="5">
        <f t="shared" si="6"/>
        <v>-0.7973076923</v>
      </c>
      <c r="H13" s="5">
        <f t="shared" si="7"/>
        <v>2.391923077</v>
      </c>
      <c r="I13" s="5">
        <f t="shared" ref="I13:J13" si="30">F13^2</f>
        <v>9</v>
      </c>
      <c r="J13" s="5">
        <f t="shared" si="30"/>
        <v>0.6356995562</v>
      </c>
      <c r="K13" s="6">
        <f t="shared" si="9"/>
        <v>82.07474872</v>
      </c>
      <c r="L13" s="6">
        <f t="shared" si="10"/>
        <v>8.075251282</v>
      </c>
    </row>
    <row r="14">
      <c r="A14" s="4">
        <v>24.0</v>
      </c>
      <c r="B14" s="4">
        <v>100.63</v>
      </c>
      <c r="C14" s="5">
        <f t="shared" si="3"/>
        <v>2415.12</v>
      </c>
      <c r="D14" s="5">
        <f t="shared" ref="D14:E14" si="31">A14^2</f>
        <v>576</v>
      </c>
      <c r="E14" s="5">
        <f t="shared" si="31"/>
        <v>10126.3969</v>
      </c>
      <c r="F14" s="5">
        <f t="shared" si="5"/>
        <v>-1</v>
      </c>
      <c r="G14" s="5">
        <f t="shared" si="6"/>
        <v>9.682692308</v>
      </c>
      <c r="H14" s="5">
        <f t="shared" si="7"/>
        <v>-9.682692308</v>
      </c>
      <c r="I14" s="5">
        <f t="shared" ref="I14:J14" si="32">F14^2</f>
        <v>1</v>
      </c>
      <c r="J14" s="5">
        <f t="shared" si="32"/>
        <v>93.75453033</v>
      </c>
      <c r="K14" s="6">
        <f t="shared" si="9"/>
        <v>87.98978803</v>
      </c>
      <c r="L14" s="6">
        <f t="shared" si="10"/>
        <v>12.64021197</v>
      </c>
    </row>
    <row r="15">
      <c r="A15" s="4">
        <v>26.0</v>
      </c>
      <c r="B15" s="4">
        <v>83.65</v>
      </c>
      <c r="C15" s="5">
        <f t="shared" si="3"/>
        <v>2174.9</v>
      </c>
      <c r="D15" s="5">
        <f t="shared" ref="D15:E15" si="33">A15^2</f>
        <v>676</v>
      </c>
      <c r="E15" s="5">
        <f t="shared" si="33"/>
        <v>6997.3225</v>
      </c>
      <c r="F15" s="5">
        <f t="shared" si="5"/>
        <v>1</v>
      </c>
      <c r="G15" s="5">
        <f t="shared" si="6"/>
        <v>-7.297307692</v>
      </c>
      <c r="H15" s="5">
        <f t="shared" si="7"/>
        <v>-7.297307692</v>
      </c>
      <c r="I15" s="5">
        <f t="shared" ref="I15:J15" si="34">F15^2</f>
        <v>1</v>
      </c>
      <c r="J15" s="5">
        <f t="shared" si="34"/>
        <v>53.25069956</v>
      </c>
      <c r="K15" s="6">
        <f t="shared" si="9"/>
        <v>93.90482735</v>
      </c>
      <c r="L15" s="6">
        <f t="shared" si="10"/>
        <v>-10.25482735</v>
      </c>
    </row>
    <row r="16">
      <c r="A16" s="4">
        <v>28.0</v>
      </c>
      <c r="B16" s="4">
        <v>103.47</v>
      </c>
      <c r="C16" s="5">
        <f t="shared" si="3"/>
        <v>2897.16</v>
      </c>
      <c r="D16" s="5">
        <f t="shared" ref="D16:E16" si="35">A16^2</f>
        <v>784</v>
      </c>
      <c r="E16" s="5">
        <f t="shared" si="35"/>
        <v>10706.0409</v>
      </c>
      <c r="F16" s="5">
        <f t="shared" si="5"/>
        <v>3</v>
      </c>
      <c r="G16" s="5">
        <f t="shared" si="6"/>
        <v>12.52269231</v>
      </c>
      <c r="H16" s="5">
        <f t="shared" si="7"/>
        <v>37.56807692</v>
      </c>
      <c r="I16" s="5">
        <f t="shared" ref="I16:J16" si="36">F16^2</f>
        <v>9</v>
      </c>
      <c r="J16" s="5">
        <f t="shared" si="36"/>
        <v>156.8178226</v>
      </c>
      <c r="K16" s="6">
        <f t="shared" si="9"/>
        <v>99.81986667</v>
      </c>
      <c r="L16" s="6">
        <f t="shared" si="10"/>
        <v>3.650133333</v>
      </c>
    </row>
    <row r="17">
      <c r="A17" s="4">
        <v>30.0</v>
      </c>
      <c r="B17" s="4">
        <v>89.48</v>
      </c>
      <c r="C17" s="5">
        <f t="shared" si="3"/>
        <v>2684.4</v>
      </c>
      <c r="D17" s="5">
        <f t="shared" ref="D17:E17" si="37">A17^2</f>
        <v>900</v>
      </c>
      <c r="E17" s="5">
        <f t="shared" si="37"/>
        <v>8006.6704</v>
      </c>
      <c r="F17" s="5">
        <f t="shared" si="5"/>
        <v>5</v>
      </c>
      <c r="G17" s="5">
        <f t="shared" si="6"/>
        <v>-1.467307692</v>
      </c>
      <c r="H17" s="5">
        <f t="shared" si="7"/>
        <v>-7.336538462</v>
      </c>
      <c r="I17" s="5">
        <f t="shared" ref="I17:J17" si="38">F17^2</f>
        <v>25</v>
      </c>
      <c r="J17" s="5">
        <f t="shared" si="38"/>
        <v>2.152991864</v>
      </c>
      <c r="K17" s="6">
        <f t="shared" si="9"/>
        <v>105.734906</v>
      </c>
      <c r="L17" s="6">
        <f t="shared" si="10"/>
        <v>-16.25490598</v>
      </c>
    </row>
    <row r="18">
      <c r="A18" s="4">
        <v>32.0</v>
      </c>
      <c r="B18" s="4">
        <v>128.12</v>
      </c>
      <c r="C18" s="5">
        <f t="shared" si="3"/>
        <v>4099.84</v>
      </c>
      <c r="D18" s="5">
        <f t="shared" ref="D18:E18" si="39">A18^2</f>
        <v>1024</v>
      </c>
      <c r="E18" s="5">
        <f t="shared" si="39"/>
        <v>16414.7344</v>
      </c>
      <c r="F18" s="5">
        <f t="shared" si="5"/>
        <v>7</v>
      </c>
      <c r="G18" s="5">
        <f t="shared" si="6"/>
        <v>37.17269231</v>
      </c>
      <c r="H18" s="5">
        <f t="shared" si="7"/>
        <v>260.2088462</v>
      </c>
      <c r="I18" s="5">
        <f t="shared" ref="I18:J18" si="40">F18^2</f>
        <v>49</v>
      </c>
      <c r="J18" s="5">
        <f t="shared" si="40"/>
        <v>1381.809053</v>
      </c>
      <c r="K18" s="6">
        <f t="shared" si="9"/>
        <v>111.6499453</v>
      </c>
      <c r="L18" s="6">
        <f t="shared" si="10"/>
        <v>16.4700547</v>
      </c>
    </row>
    <row r="19">
      <c r="A19" s="4">
        <v>34.0</v>
      </c>
      <c r="B19" s="4">
        <v>140.35</v>
      </c>
      <c r="C19" s="5">
        <f t="shared" si="3"/>
        <v>4771.9</v>
      </c>
      <c r="D19" s="5">
        <f t="shared" ref="D19:E19" si="41">A19^2</f>
        <v>1156</v>
      </c>
      <c r="E19" s="5">
        <f t="shared" si="41"/>
        <v>19698.1225</v>
      </c>
      <c r="F19" s="5">
        <f t="shared" si="5"/>
        <v>9</v>
      </c>
      <c r="G19" s="5">
        <f t="shared" si="6"/>
        <v>49.40269231</v>
      </c>
      <c r="H19" s="5">
        <f t="shared" si="7"/>
        <v>444.6242308</v>
      </c>
      <c r="I19" s="5">
        <f t="shared" ref="I19:J19" si="42">F19^2</f>
        <v>81</v>
      </c>
      <c r="J19" s="5">
        <f t="shared" si="42"/>
        <v>2440.626007</v>
      </c>
      <c r="K19" s="6">
        <f t="shared" si="9"/>
        <v>117.5649846</v>
      </c>
      <c r="L19" s="6">
        <f t="shared" si="10"/>
        <v>22.78501538</v>
      </c>
    </row>
    <row r="20">
      <c r="A20" s="4">
        <v>36.0</v>
      </c>
      <c r="B20" s="4">
        <v>137.97</v>
      </c>
      <c r="C20" s="5">
        <f t="shared" si="3"/>
        <v>4966.92</v>
      </c>
      <c r="D20" s="5">
        <f t="shared" ref="D20:E20" si="43">A20^2</f>
        <v>1296</v>
      </c>
      <c r="E20" s="5">
        <f t="shared" si="43"/>
        <v>19035.7209</v>
      </c>
      <c r="F20" s="5">
        <f t="shared" si="5"/>
        <v>11</v>
      </c>
      <c r="G20" s="5">
        <f t="shared" si="6"/>
        <v>47.02269231</v>
      </c>
      <c r="H20" s="5">
        <f t="shared" si="7"/>
        <v>517.2496154</v>
      </c>
      <c r="I20" s="5">
        <f t="shared" ref="I20:J20" si="44">F20^2</f>
        <v>121</v>
      </c>
      <c r="J20" s="5">
        <f t="shared" si="44"/>
        <v>2211.133592</v>
      </c>
      <c r="K20" s="6">
        <f t="shared" si="9"/>
        <v>123.4800239</v>
      </c>
      <c r="L20" s="6">
        <f t="shared" si="10"/>
        <v>14.48997607</v>
      </c>
      <c r="N20" s="7"/>
      <c r="Q20" s="3" t="s">
        <v>12</v>
      </c>
      <c r="T20" s="3" t="s">
        <v>13</v>
      </c>
    </row>
    <row r="21">
      <c r="A21" s="4">
        <v>38.0</v>
      </c>
      <c r="B21" s="4">
        <v>122.06</v>
      </c>
      <c r="C21" s="5">
        <f t="shared" si="3"/>
        <v>4638.28</v>
      </c>
      <c r="D21" s="5">
        <f t="shared" ref="D21:E21" si="45">A21^2</f>
        <v>1444</v>
      </c>
      <c r="E21" s="5">
        <f t="shared" si="45"/>
        <v>14898.6436</v>
      </c>
      <c r="F21" s="5">
        <f t="shared" si="5"/>
        <v>13</v>
      </c>
      <c r="G21" s="5">
        <f t="shared" si="6"/>
        <v>31.11269231</v>
      </c>
      <c r="H21" s="5">
        <f t="shared" si="7"/>
        <v>404.465</v>
      </c>
      <c r="I21" s="5">
        <f t="shared" ref="I21:J21" si="46">F21^2</f>
        <v>169</v>
      </c>
      <c r="J21" s="5">
        <f t="shared" si="46"/>
        <v>967.9996226</v>
      </c>
      <c r="K21" s="6">
        <f t="shared" si="9"/>
        <v>129.3950632</v>
      </c>
      <c r="L21" s="6">
        <f t="shared" si="10"/>
        <v>-7.335063248</v>
      </c>
      <c r="M21" s="8" t="s">
        <v>14</v>
      </c>
      <c r="N21" s="9">
        <f>(P21-P22*P23/P24) / (P25-(P22^2)/P24)</f>
        <v>2.957519658</v>
      </c>
      <c r="O21" s="8" t="s">
        <v>15</v>
      </c>
      <c r="P21" s="10">
        <f>SUM(C2:C27)</f>
        <v>76417.24</v>
      </c>
      <c r="Q21" s="8" t="s">
        <v>16</v>
      </c>
      <c r="R21" s="5">
        <f>R23/(R24*R25)</f>
        <v>0.1610505571</v>
      </c>
      <c r="T21" s="8" t="s">
        <v>17</v>
      </c>
      <c r="U21" s="5">
        <f>SUM(H2:H27) / (SQRT(SUM(I2:I27)*SUM(J2:J27)))</f>
        <v>0.9480423486</v>
      </c>
    </row>
    <row r="22">
      <c r="A22" s="4">
        <v>40.0</v>
      </c>
      <c r="B22" s="4">
        <v>118.24</v>
      </c>
      <c r="C22" s="5">
        <f t="shared" si="3"/>
        <v>4729.6</v>
      </c>
      <c r="D22" s="5">
        <f t="shared" ref="D22:E22" si="47">A22^2</f>
        <v>1600</v>
      </c>
      <c r="E22" s="5">
        <f t="shared" si="47"/>
        <v>13980.6976</v>
      </c>
      <c r="F22" s="5">
        <f t="shared" si="5"/>
        <v>15</v>
      </c>
      <c r="G22" s="5">
        <f t="shared" si="6"/>
        <v>27.29269231</v>
      </c>
      <c r="H22" s="5">
        <f t="shared" si="7"/>
        <v>409.3903846</v>
      </c>
      <c r="I22" s="5">
        <f t="shared" ref="I22:J22" si="48">F22^2</f>
        <v>225</v>
      </c>
      <c r="J22" s="5">
        <f t="shared" si="48"/>
        <v>744.8910534</v>
      </c>
      <c r="K22" s="6">
        <f t="shared" si="9"/>
        <v>135.3101026</v>
      </c>
      <c r="L22" s="6">
        <f t="shared" si="10"/>
        <v>-17.07010256</v>
      </c>
      <c r="M22" s="8" t="s">
        <v>18</v>
      </c>
      <c r="N22" s="11">
        <f>AVERAGE(B2:B27) - N21*AVERAGE(A2:A27)</f>
        <v>17.00931624</v>
      </c>
      <c r="O22" s="8" t="s">
        <v>19</v>
      </c>
      <c r="P22" s="10">
        <f>SUM(A2:A27)</f>
        <v>650</v>
      </c>
      <c r="Q22" s="7"/>
      <c r="T22" s="8" t="s">
        <v>20</v>
      </c>
      <c r="U22" s="12">
        <f>U21^2</f>
        <v>0.8987842947</v>
      </c>
    </row>
    <row r="23">
      <c r="A23" s="4">
        <v>42.0</v>
      </c>
      <c r="B23" s="4">
        <v>146.39</v>
      </c>
      <c r="C23" s="5">
        <f t="shared" si="3"/>
        <v>6148.38</v>
      </c>
      <c r="D23" s="5">
        <f t="shared" ref="D23:E23" si="49">A23^2</f>
        <v>1764</v>
      </c>
      <c r="E23" s="5">
        <f t="shared" si="49"/>
        <v>21430.0321</v>
      </c>
      <c r="F23" s="5">
        <f t="shared" si="5"/>
        <v>17</v>
      </c>
      <c r="G23" s="5">
        <f t="shared" si="6"/>
        <v>55.44269231</v>
      </c>
      <c r="H23" s="5">
        <f t="shared" si="7"/>
        <v>942.5257692</v>
      </c>
      <c r="I23" s="5">
        <f t="shared" ref="I23:J23" si="50">F23^2</f>
        <v>289</v>
      </c>
      <c r="J23" s="5">
        <f t="shared" si="50"/>
        <v>3073.89213</v>
      </c>
      <c r="K23" s="6">
        <f t="shared" si="9"/>
        <v>141.2251419</v>
      </c>
      <c r="L23" s="6">
        <f t="shared" si="10"/>
        <v>5.16485812</v>
      </c>
      <c r="O23" s="8" t="s">
        <v>21</v>
      </c>
      <c r="P23" s="10">
        <f>SUM(B2:B27)</f>
        <v>2364.63</v>
      </c>
      <c r="Q23" s="8" t="s">
        <v>22</v>
      </c>
      <c r="R23" s="5">
        <f>P27/P24</f>
        <v>113.0432544</v>
      </c>
    </row>
    <row r="24">
      <c r="A24" s="4">
        <v>44.0</v>
      </c>
      <c r="B24" s="4">
        <v>138.15</v>
      </c>
      <c r="C24" s="5">
        <f t="shared" si="3"/>
        <v>6078.6</v>
      </c>
      <c r="D24" s="5">
        <f t="shared" ref="D24:E24" si="51">A24^2</f>
        <v>1936</v>
      </c>
      <c r="E24" s="5">
        <f t="shared" si="51"/>
        <v>19085.4225</v>
      </c>
      <c r="F24" s="5">
        <f t="shared" si="5"/>
        <v>19</v>
      </c>
      <c r="G24" s="5">
        <f t="shared" si="6"/>
        <v>47.20269231</v>
      </c>
      <c r="H24" s="5">
        <f t="shared" si="7"/>
        <v>896.8511538</v>
      </c>
      <c r="I24" s="5">
        <f t="shared" ref="I24:J24" si="52">F24^2</f>
        <v>361</v>
      </c>
      <c r="J24" s="5">
        <f t="shared" si="52"/>
        <v>2228.094161</v>
      </c>
      <c r="K24" s="6">
        <f t="shared" si="9"/>
        <v>147.1401812</v>
      </c>
      <c r="L24" s="6">
        <f t="shared" si="10"/>
        <v>-8.990181197</v>
      </c>
      <c r="M24" s="13" t="s">
        <v>23</v>
      </c>
      <c r="O24" s="8" t="s">
        <v>24</v>
      </c>
      <c r="P24" s="10">
        <f>COUNT(A2:A27)</f>
        <v>26</v>
      </c>
      <c r="Q24" s="8" t="s">
        <v>25</v>
      </c>
      <c r="R24" s="5">
        <f>SQRT(P25/P24 - AVERAGE(A2:A27)^2)</f>
        <v>15</v>
      </c>
    </row>
    <row r="25">
      <c r="A25" s="4">
        <v>46.0</v>
      </c>
      <c r="B25" s="4">
        <v>158.85</v>
      </c>
      <c r="C25" s="5">
        <f t="shared" si="3"/>
        <v>7307.1</v>
      </c>
      <c r="D25" s="5">
        <f t="shared" ref="D25:E25" si="53">A25^2</f>
        <v>2116</v>
      </c>
      <c r="E25" s="5">
        <f t="shared" si="53"/>
        <v>25233.3225</v>
      </c>
      <c r="F25" s="5">
        <f t="shared" si="5"/>
        <v>21</v>
      </c>
      <c r="G25" s="5">
        <f t="shared" si="6"/>
        <v>67.90269231</v>
      </c>
      <c r="H25" s="5">
        <f t="shared" si="7"/>
        <v>1425.956538</v>
      </c>
      <c r="I25" s="5">
        <f t="shared" ref="I25:J25" si="54">F25^2</f>
        <v>441</v>
      </c>
      <c r="J25" s="5">
        <f t="shared" si="54"/>
        <v>4610.775623</v>
      </c>
      <c r="K25" s="6">
        <f t="shared" si="9"/>
        <v>153.0552205</v>
      </c>
      <c r="L25" s="6">
        <f t="shared" si="10"/>
        <v>5.794779487</v>
      </c>
      <c r="O25" s="8" t="s">
        <v>26</v>
      </c>
      <c r="P25" s="10">
        <f>SUM(D2:D27)</f>
        <v>22100</v>
      </c>
      <c r="Q25" s="8" t="s">
        <v>27</v>
      </c>
      <c r="R25" s="5">
        <f>SQRT(P26/P24 - AVERAGE(B2:B27)^2)</f>
        <v>46.79410676</v>
      </c>
    </row>
    <row r="26">
      <c r="A26" s="4">
        <v>48.0</v>
      </c>
      <c r="B26" s="4">
        <v>135.65</v>
      </c>
      <c r="C26" s="5">
        <f t="shared" si="3"/>
        <v>6511.2</v>
      </c>
      <c r="D26" s="5">
        <f t="shared" ref="D26:E26" si="55">A26^2</f>
        <v>2304</v>
      </c>
      <c r="E26" s="5">
        <f t="shared" si="55"/>
        <v>18400.9225</v>
      </c>
      <c r="F26" s="5">
        <f t="shared" si="5"/>
        <v>23</v>
      </c>
      <c r="G26" s="5">
        <f t="shared" si="6"/>
        <v>44.70269231</v>
      </c>
      <c r="H26" s="5">
        <f t="shared" si="7"/>
        <v>1028.161923</v>
      </c>
      <c r="I26" s="5">
        <f t="shared" ref="I26:J26" si="56">F26^2</f>
        <v>529</v>
      </c>
      <c r="J26" s="5">
        <f t="shared" si="56"/>
        <v>1998.3307</v>
      </c>
      <c r="K26" s="6">
        <f t="shared" si="9"/>
        <v>158.9702598</v>
      </c>
      <c r="L26" s="6">
        <f t="shared" si="10"/>
        <v>-23.32025983</v>
      </c>
      <c r="O26" s="8" t="s">
        <v>28</v>
      </c>
      <c r="P26" s="10">
        <f>SUM(E2:E27)</f>
        <v>271988.6313</v>
      </c>
      <c r="Q26" s="7"/>
    </row>
    <row r="27">
      <c r="A27" s="4">
        <v>50.0</v>
      </c>
      <c r="B27" s="4">
        <v>187.84</v>
      </c>
      <c r="C27" s="5">
        <f t="shared" si="3"/>
        <v>9392</v>
      </c>
      <c r="D27" s="5">
        <f t="shared" ref="D27:E27" si="57">A27^2</f>
        <v>2500</v>
      </c>
      <c r="E27" s="5">
        <f t="shared" si="57"/>
        <v>35283.8656</v>
      </c>
      <c r="F27" s="5">
        <f t="shared" si="5"/>
        <v>25</v>
      </c>
      <c r="G27" s="5">
        <f t="shared" si="6"/>
        <v>96.89269231</v>
      </c>
      <c r="H27" s="5">
        <f t="shared" si="7"/>
        <v>2422.317308</v>
      </c>
      <c r="I27" s="5">
        <f t="shared" ref="I27:J27" si="58">F27^2</f>
        <v>625</v>
      </c>
      <c r="J27" s="5">
        <f t="shared" si="58"/>
        <v>9388.193823</v>
      </c>
      <c r="K27" s="6">
        <f t="shared" si="9"/>
        <v>164.8852991</v>
      </c>
      <c r="L27" s="6">
        <f t="shared" si="10"/>
        <v>22.95470085</v>
      </c>
      <c r="O27" s="8" t="s">
        <v>29</v>
      </c>
      <c r="P27" s="10">
        <f>AVERAGE(C2:C27)</f>
        <v>2939.124615</v>
      </c>
      <c r="Q27" s="7"/>
    </row>
    <row r="28">
      <c r="A28" s="14">
        <v>15.0</v>
      </c>
      <c r="K28" s="6">
        <f t="shared" si="9"/>
        <v>61.37211111</v>
      </c>
      <c r="N28" s="7"/>
      <c r="O28" s="8" t="s">
        <v>30</v>
      </c>
      <c r="P28" s="10">
        <f>AVERAGE(A2:A27)</f>
        <v>25</v>
      </c>
    </row>
    <row r="29">
      <c r="A29" s="14">
        <v>27.0</v>
      </c>
      <c r="K29" s="6">
        <f t="shared" si="9"/>
        <v>96.86234701</v>
      </c>
      <c r="O29" s="8" t="s">
        <v>31</v>
      </c>
      <c r="P29" s="10">
        <f>AVERAGE(B2:B27)</f>
        <v>90.94730769</v>
      </c>
    </row>
    <row r="30">
      <c r="A30" s="14">
        <v>39.0</v>
      </c>
      <c r="K30" s="6">
        <f t="shared" si="9"/>
        <v>132.3525829</v>
      </c>
    </row>
    <row r="31">
      <c r="A31" s="14">
        <v>53.0</v>
      </c>
      <c r="K31" s="6">
        <f t="shared" si="9"/>
        <v>173.7578581</v>
      </c>
      <c r="M31" s="15" t="s">
        <v>32</v>
      </c>
      <c r="N31" s="15" t="s">
        <v>33</v>
      </c>
    </row>
    <row r="32">
      <c r="A32" s="14">
        <v>55.0</v>
      </c>
      <c r="K32" s="6">
        <f t="shared" si="9"/>
        <v>179.6728974</v>
      </c>
      <c r="M32" s="16"/>
      <c r="N32" s="16" t="s">
        <v>34</v>
      </c>
    </row>
    <row r="33">
      <c r="A33" s="14">
        <v>59.0</v>
      </c>
      <c r="K33" s="6">
        <f t="shared" si="9"/>
        <v>191.5029761</v>
      </c>
      <c r="M33" s="16"/>
      <c r="N33" s="16" t="s">
        <v>35</v>
      </c>
    </row>
    <row r="35">
      <c r="M35" s="15" t="s">
        <v>36</v>
      </c>
      <c r="N35" s="15" t="s">
        <v>37</v>
      </c>
    </row>
    <row r="36">
      <c r="M36" s="16"/>
      <c r="N36" s="16" t="s">
        <v>38</v>
      </c>
    </row>
    <row r="38">
      <c r="M38" s="15" t="s">
        <v>39</v>
      </c>
      <c r="N38" s="15" t="s">
        <v>40</v>
      </c>
    </row>
    <row r="39">
      <c r="M39" s="16"/>
      <c r="N39" s="17" t="s">
        <v>41</v>
      </c>
    </row>
  </sheetData>
  <mergeCells count="3">
    <mergeCell ref="Q20:R20"/>
    <mergeCell ref="T20:U20"/>
    <mergeCell ref="M24:N25"/>
  </mergeCells>
  <drawing r:id="rId1"/>
</worksheet>
</file>