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Z:\Departamento Inteligencia de Mercado\Portal IM\REDIR\TV Aberta e por Assinatura\SiteAssets\Planos\"/>
    </mc:Choice>
  </mc:AlternateContent>
  <bookViews>
    <workbookView xWindow="480" yWindow="330" windowWidth="20835" windowHeight="9750" activeTab="4"/>
  </bookViews>
  <sheets>
    <sheet name="Tabela de Preços Out2014" sheetId="6" r:id="rId1"/>
    <sheet name="Tabela de Preços" sheetId="4" r:id="rId2"/>
    <sheet name="Tabela de Preços Out" sheetId="8" r:id="rId3"/>
    <sheet name="Listas" sheetId="5" r:id="rId4"/>
    <sheet name="Pedido de Inserção" sheetId="3" r:id="rId5"/>
  </sheets>
  <definedNames>
    <definedName name="_xlnm._FilterDatabase" localSheetId="1" hidden="1">'Tabela de Preços'!$A$1:$I$657</definedName>
    <definedName name="_xlnm._FilterDatabase" localSheetId="2" hidden="1">'Tabela de Preços Out'!$A$1:$I$640</definedName>
  </definedNames>
  <calcPr calcId="152511"/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2" i="8"/>
  <c r="AU26" i="3" l="1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AU25" i="3"/>
  <c r="AV19" i="3"/>
  <c r="AS25" i="3"/>
  <c r="AM45" i="3" l="1"/>
  <c r="AM29" i="3"/>
  <c r="AM54" i="3"/>
  <c r="AM46" i="3"/>
  <c r="AM55" i="3"/>
  <c r="AM58" i="3"/>
  <c r="AM51" i="3"/>
  <c r="AM43" i="3"/>
  <c r="AM35" i="3"/>
  <c r="AM27" i="3"/>
  <c r="AM59" i="3"/>
  <c r="AM52" i="3"/>
  <c r="AM44" i="3"/>
  <c r="AM36" i="3"/>
  <c r="AM28" i="3"/>
  <c r="AM53" i="3"/>
  <c r="AM30" i="3"/>
  <c r="AM47" i="3"/>
  <c r="AM31" i="3"/>
  <c r="AM48" i="3"/>
  <c r="AM32" i="3"/>
  <c r="AM56" i="3"/>
  <c r="AM49" i="3"/>
  <c r="AM41" i="3"/>
  <c r="AM33" i="3"/>
  <c r="AM37" i="3"/>
  <c r="AM38" i="3"/>
  <c r="AM39" i="3"/>
  <c r="AM40" i="3"/>
  <c r="AM57" i="3"/>
  <c r="AM50" i="3"/>
  <c r="AM42" i="3"/>
  <c r="AM34" i="3"/>
  <c r="AM26" i="3"/>
  <c r="AM25" i="3"/>
  <c r="AP60" i="3"/>
  <c r="C53" i="3"/>
  <c r="AN53" i="3" s="1"/>
  <c r="C54" i="3"/>
  <c r="AN54" i="3" s="1"/>
  <c r="C55" i="3"/>
  <c r="AN55" i="3" s="1"/>
  <c r="C56" i="3"/>
  <c r="AN56" i="3" s="1"/>
  <c r="C57" i="3"/>
  <c r="AN57" i="3" s="1"/>
  <c r="C58" i="3"/>
  <c r="AN58" i="3" s="1"/>
  <c r="C59" i="3"/>
  <c r="AN59" i="3" s="1"/>
  <c r="C29" i="3"/>
  <c r="AN29" i="3" s="1"/>
  <c r="C30" i="3"/>
  <c r="AN30" i="3" s="1"/>
  <c r="C31" i="3"/>
  <c r="AN31" i="3" s="1"/>
  <c r="C32" i="3"/>
  <c r="AN32" i="3" s="1"/>
  <c r="C33" i="3"/>
  <c r="AN33" i="3" s="1"/>
  <c r="C34" i="3"/>
  <c r="AN34" i="3" s="1"/>
  <c r="C35" i="3"/>
  <c r="AN35" i="3" s="1"/>
  <c r="C36" i="3"/>
  <c r="AN36" i="3" s="1"/>
  <c r="C37" i="3"/>
  <c r="AN37" i="3" s="1"/>
  <c r="C38" i="3"/>
  <c r="AN38" i="3" s="1"/>
  <c r="C39" i="3"/>
  <c r="AN39" i="3" s="1"/>
  <c r="C40" i="3"/>
  <c r="AN40" i="3" s="1"/>
  <c r="C41" i="3"/>
  <c r="AN41" i="3" s="1"/>
  <c r="C42" i="3"/>
  <c r="AN42" i="3" s="1"/>
  <c r="C43" i="3"/>
  <c r="AN43" i="3" s="1"/>
  <c r="C44" i="3"/>
  <c r="AN44" i="3" s="1"/>
  <c r="C45" i="3"/>
  <c r="AN45" i="3" s="1"/>
  <c r="C46" i="3"/>
  <c r="AN46" i="3" s="1"/>
  <c r="C47" i="3"/>
  <c r="AN47" i="3" s="1"/>
  <c r="C48" i="3"/>
  <c r="AN48" i="3" s="1"/>
  <c r="C49" i="3"/>
  <c r="AN49" i="3" s="1"/>
  <c r="C50" i="3"/>
  <c r="AN50" i="3" s="1"/>
  <c r="C51" i="3"/>
  <c r="AN51" i="3" s="1"/>
  <c r="C52" i="3"/>
  <c r="AN52" i="3" s="1"/>
  <c r="C25" i="3"/>
  <c r="AN25" i="3" s="1"/>
  <c r="C26" i="3"/>
  <c r="AN26" i="3" s="1"/>
  <c r="C27" i="3"/>
  <c r="AN27" i="3" s="1"/>
  <c r="C28" i="3"/>
  <c r="AN28" i="3" s="1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22" i="3"/>
  <c r="AO53" i="3" l="1"/>
  <c r="AQ53" i="3" s="1"/>
  <c r="AO58" i="3"/>
  <c r="AQ58" i="3" s="1"/>
  <c r="AO55" i="3"/>
  <c r="AQ55" i="3" s="1"/>
  <c r="H24" i="3"/>
  <c r="I22" i="3"/>
  <c r="I23" i="3" s="1"/>
  <c r="AM60" i="3"/>
  <c r="AO57" i="3"/>
  <c r="AQ57" i="3" s="1"/>
  <c r="AO59" i="3"/>
  <c r="AQ59" i="3" s="1"/>
  <c r="AO54" i="3"/>
  <c r="AQ54" i="3" s="1"/>
  <c r="AO56" i="3"/>
  <c r="AQ56" i="3" s="1"/>
  <c r="AO47" i="3"/>
  <c r="AQ47" i="3" s="1"/>
  <c r="AO29" i="3"/>
  <c r="AQ29" i="3" s="1"/>
  <c r="AO42" i="3"/>
  <c r="AQ42" i="3" s="1"/>
  <c r="AO45" i="3"/>
  <c r="AQ45" i="3" s="1"/>
  <c r="AO36" i="3"/>
  <c r="AQ36" i="3" s="1"/>
  <c r="AO28" i="3"/>
  <c r="AQ28" i="3" s="1"/>
  <c r="AO44" i="3"/>
  <c r="AQ44" i="3" s="1"/>
  <c r="AO35" i="3"/>
  <c r="AQ35" i="3" s="1"/>
  <c r="AO27" i="3"/>
  <c r="AQ27" i="3" s="1"/>
  <c r="AO37" i="3"/>
  <c r="AQ37" i="3" s="1"/>
  <c r="AO51" i="3"/>
  <c r="AQ51" i="3" s="1"/>
  <c r="AO34" i="3"/>
  <c r="AQ34" i="3" s="1"/>
  <c r="AO50" i="3"/>
  <c r="AQ50" i="3" s="1"/>
  <c r="AO41" i="3"/>
  <c r="AQ41" i="3" s="1"/>
  <c r="AO33" i="3"/>
  <c r="AQ33" i="3" s="1"/>
  <c r="AO38" i="3"/>
  <c r="AQ38" i="3" s="1"/>
  <c r="AO26" i="3"/>
  <c r="AQ26" i="3" s="1"/>
  <c r="AO49" i="3"/>
  <c r="AQ49" i="3" s="1"/>
  <c r="AO40" i="3"/>
  <c r="AQ40" i="3" s="1"/>
  <c r="AO32" i="3"/>
  <c r="AQ32" i="3" s="1"/>
  <c r="AO25" i="3"/>
  <c r="AO30" i="3"/>
  <c r="AQ30" i="3" s="1"/>
  <c r="AO46" i="3"/>
  <c r="AQ46" i="3" s="1"/>
  <c r="AO43" i="3"/>
  <c r="AQ43" i="3" s="1"/>
  <c r="AO48" i="3"/>
  <c r="AQ48" i="3" s="1"/>
  <c r="AO39" i="3"/>
  <c r="AQ39" i="3" s="1"/>
  <c r="AO31" i="3"/>
  <c r="AQ31" i="3" s="1"/>
  <c r="AO52" i="3"/>
  <c r="AQ52" i="3" s="1"/>
  <c r="H23" i="3"/>
  <c r="H21" i="3"/>
  <c r="I24" i="3" l="1"/>
  <c r="J22" i="3"/>
  <c r="AQ25" i="3"/>
  <c r="AQ60" i="3" s="1"/>
  <c r="AP64" i="3" s="1"/>
  <c r="AP68" i="3" s="1"/>
  <c r="AO60" i="3"/>
  <c r="J24" i="3" l="1"/>
  <c r="K22" i="3"/>
  <c r="J23" i="3"/>
  <c r="AP66" i="3"/>
  <c r="K24" i="3" l="1"/>
  <c r="L22" i="3"/>
  <c r="K23" i="3"/>
  <c r="L23" i="3" l="1"/>
  <c r="L24" i="3"/>
  <c r="M22" i="3"/>
  <c r="N22" i="3" l="1"/>
  <c r="M23" i="3"/>
  <c r="M24" i="3"/>
  <c r="O22" i="3" l="1"/>
  <c r="N24" i="3"/>
  <c r="N23" i="3"/>
  <c r="P22" i="3" l="1"/>
  <c r="O23" i="3"/>
  <c r="O24" i="3"/>
  <c r="Q22" i="3" l="1"/>
  <c r="P24" i="3"/>
  <c r="P23" i="3"/>
  <c r="Q24" i="3" l="1"/>
  <c r="Q23" i="3"/>
  <c r="R22" i="3"/>
  <c r="R24" i="3" l="1"/>
  <c r="S22" i="3"/>
  <c r="R23" i="3"/>
  <c r="S24" i="3" l="1"/>
  <c r="T22" i="3"/>
  <c r="S23" i="3"/>
  <c r="T24" i="3" l="1"/>
  <c r="T23" i="3"/>
  <c r="U22" i="3"/>
  <c r="V22" i="3" l="1"/>
  <c r="U23" i="3"/>
  <c r="U24" i="3"/>
  <c r="W22" i="3" l="1"/>
  <c r="V23" i="3"/>
  <c r="V24" i="3"/>
  <c r="X22" i="3" l="1"/>
  <c r="W24" i="3"/>
  <c r="W23" i="3"/>
  <c r="Y22" i="3" l="1"/>
  <c r="X23" i="3"/>
  <c r="X24" i="3"/>
  <c r="Z22" i="3" l="1"/>
  <c r="Y24" i="3"/>
  <c r="Y23" i="3"/>
  <c r="AA22" i="3" l="1"/>
  <c r="Z23" i="3"/>
  <c r="Z24" i="3"/>
  <c r="AB22" i="3" l="1"/>
  <c r="AA24" i="3"/>
  <c r="AA23" i="3"/>
  <c r="AB24" i="3" l="1"/>
  <c r="AB23" i="3"/>
  <c r="AC22" i="3"/>
  <c r="AD22" i="3" l="1"/>
  <c r="AC24" i="3"/>
  <c r="AC23" i="3"/>
  <c r="AE22" i="3" l="1"/>
  <c r="AD23" i="3"/>
  <c r="AD24" i="3"/>
  <c r="AF22" i="3" l="1"/>
  <c r="AE23" i="3"/>
  <c r="AE24" i="3"/>
  <c r="AG22" i="3" l="1"/>
  <c r="AF23" i="3"/>
  <c r="AF24" i="3"/>
  <c r="AH22" i="3" l="1"/>
  <c r="AG24" i="3"/>
  <c r="AG23" i="3"/>
  <c r="AI22" i="3" l="1"/>
  <c r="AH24" i="3"/>
  <c r="AH23" i="3"/>
  <c r="AJ22" i="3" l="1"/>
  <c r="AI24" i="3"/>
  <c r="AI23" i="3"/>
  <c r="AJ24" i="3" l="1"/>
  <c r="AJ23" i="3"/>
  <c r="AK22" i="3"/>
  <c r="AL22" i="3" l="1"/>
  <c r="AK23" i="3"/>
  <c r="AK24" i="3"/>
  <c r="AL23" i="3" l="1"/>
  <c r="AL24" i="3"/>
</calcChain>
</file>

<file path=xl/sharedStrings.xml><?xml version="1.0" encoding="utf-8"?>
<sst xmlns="http://schemas.openxmlformats.org/spreadsheetml/2006/main" count="6766" uniqueCount="185">
  <si>
    <t>PROGRAMAÇÃO AVULSA 30"</t>
  </si>
  <si>
    <t>Col21</t>
  </si>
  <si>
    <t>PROGRAMA</t>
  </si>
  <si>
    <t>GÊN</t>
  </si>
  <si>
    <t>EXIB</t>
  </si>
  <si>
    <t>INÍCIO</t>
  </si>
  <si>
    <t>FIM</t>
  </si>
  <si>
    <t>Praça</t>
  </si>
  <si>
    <t>Concatenar</t>
  </si>
  <si>
    <t>Valor</t>
  </si>
  <si>
    <t xml:space="preserve">CAFE </t>
  </si>
  <si>
    <t>CAFÉ COM JORNAL</t>
  </si>
  <si>
    <t>JORN</t>
  </si>
  <si>
    <t>SEG/SEX</t>
  </si>
  <si>
    <t>NET1</t>
  </si>
  <si>
    <t>SÃO PAULO</t>
  </si>
  <si>
    <t>P.PRUD.</t>
  </si>
  <si>
    <t>CAMPINAS</t>
  </si>
  <si>
    <t>TAUBATÉ</t>
  </si>
  <si>
    <t>RIO DE JANEIRO</t>
  </si>
  <si>
    <t>BARRA MANSA</t>
  </si>
  <si>
    <t>BELO HORIZONTE</t>
  </si>
  <si>
    <t>UBERABA</t>
  </si>
  <si>
    <t>CURITIBA</t>
  </si>
  <si>
    <t>P. ALEGRE</t>
  </si>
  <si>
    <t>DISTRITO FEDERAL</t>
  </si>
  <si>
    <t>SALVADOR</t>
  </si>
  <si>
    <t>NATAL</t>
  </si>
  <si>
    <t>MANAUS</t>
  </si>
  <si>
    <t>PALMAS</t>
  </si>
  <si>
    <t>DIAD</t>
  </si>
  <si>
    <t>DIA DIA</t>
  </si>
  <si>
    <t>FEMI</t>
  </si>
  <si>
    <t>BAKL</t>
  </si>
  <si>
    <t>BAND KIDS</t>
  </si>
  <si>
    <t>INFA</t>
  </si>
  <si>
    <t>JGAB</t>
  </si>
  <si>
    <t>ESPO</t>
  </si>
  <si>
    <t>SABE</t>
  </si>
  <si>
    <t>SABE OU NÃO SABE</t>
  </si>
  <si>
    <t>GAME</t>
  </si>
  <si>
    <t>TANT</t>
  </si>
  <si>
    <t>TÁ NA TELA</t>
  </si>
  <si>
    <t>BRUR</t>
  </si>
  <si>
    <t>BRASIL URGENTE 1</t>
  </si>
  <si>
    <t>JBAN</t>
  </si>
  <si>
    <t>JORNAL DA BAND</t>
  </si>
  <si>
    <t>SEG/SÁB</t>
  </si>
  <si>
    <t>CCSM</t>
  </si>
  <si>
    <t>COMO EU CONHECI SUA MÃE</t>
  </si>
  <si>
    <t>SERI</t>
  </si>
  <si>
    <t>SEG/TER/QUI/SEX</t>
  </si>
  <si>
    <t>SIMP</t>
  </si>
  <si>
    <t>DESE</t>
  </si>
  <si>
    <t>SEG/QUI/SEX</t>
  </si>
  <si>
    <t>JNOI</t>
  </si>
  <si>
    <t>ATAR</t>
  </si>
  <si>
    <t>AUDI</t>
  </si>
  <si>
    <t>TER/QUA/QUI/SEX</t>
  </si>
  <si>
    <t>POWE</t>
  </si>
  <si>
    <t>POWER RANGERS</t>
  </si>
  <si>
    <t>SEG/QUA/SEX</t>
  </si>
  <si>
    <t>CQCS</t>
  </si>
  <si>
    <t>CQC - CUSTE O QUE CUSTAR</t>
  </si>
  <si>
    <t>HUMO</t>
  </si>
  <si>
    <t>SEG</t>
  </si>
  <si>
    <t>ELEI</t>
  </si>
  <si>
    <t>BAND ELEIÇÕES</t>
  </si>
  <si>
    <t>OMSB</t>
  </si>
  <si>
    <t>O MUNDO SEGUNDO OS BRASILEIROS</t>
  </si>
  <si>
    <t>REPO</t>
  </si>
  <si>
    <t>TER</t>
  </si>
  <si>
    <t>MCHE</t>
  </si>
  <si>
    <t>MASTERCHEF</t>
  </si>
  <si>
    <t>REAL</t>
  </si>
  <si>
    <t>TRIR</t>
  </si>
  <si>
    <t>TRIP TV - Reprise</t>
  </si>
  <si>
    <t>EURO</t>
  </si>
  <si>
    <t>FUTE</t>
  </si>
  <si>
    <t>QUA</t>
  </si>
  <si>
    <t>PREJ</t>
  </si>
  <si>
    <t>PRÉ-JOGO</t>
  </si>
  <si>
    <t>FTQU</t>
  </si>
  <si>
    <t>FUTEBOL BAND</t>
  </si>
  <si>
    <t>P24H</t>
  </si>
  <si>
    <t>POLÍCIA 24 HORAS</t>
  </si>
  <si>
    <t>QUI</t>
  </si>
  <si>
    <t>TRIP</t>
  </si>
  <si>
    <t>TRIP TV</t>
  </si>
  <si>
    <t>PAN2</t>
  </si>
  <si>
    <t>PÂNICO NA BAND - Reprise</t>
  </si>
  <si>
    <t>SEX</t>
  </si>
  <si>
    <t>POWN</t>
  </si>
  <si>
    <t>SÁB/DOM</t>
  </si>
  <si>
    <t>CLUB</t>
  </si>
  <si>
    <t>BAND ESPORTE CLUBE - SÁBADO</t>
  </si>
  <si>
    <t>SÁB</t>
  </si>
  <si>
    <t>SRSS</t>
  </si>
  <si>
    <t>SÓ RISOS - SÁBADO</t>
  </si>
  <si>
    <t>SESD</t>
  </si>
  <si>
    <t xml:space="preserve">SESSÃO LIVRE </t>
  </si>
  <si>
    <t>FILM</t>
  </si>
  <si>
    <t>BRUS</t>
  </si>
  <si>
    <t>BRASIL URGENTE SB</t>
  </si>
  <si>
    <t>CQCQ</t>
  </si>
  <si>
    <t>CQC - CUSTE O QUE CUSTAR - Reprise</t>
  </si>
  <si>
    <t>TOPS</t>
  </si>
  <si>
    <t>TOP CINE SÁB</t>
  </si>
  <si>
    <t>SBUS</t>
  </si>
  <si>
    <t>SHOW BUSINESS</t>
  </si>
  <si>
    <t>ENTR</t>
  </si>
  <si>
    <t>CIMD</t>
  </si>
  <si>
    <t>CINEMA NA MADRUGADA</t>
  </si>
  <si>
    <t>SRSD</t>
  </si>
  <si>
    <t>SÓ RISOS - DOMINGO</t>
  </si>
  <si>
    <t>DOM</t>
  </si>
  <si>
    <t>CLUS</t>
  </si>
  <si>
    <t>BAND ESPORTE CLUBE</t>
  </si>
  <si>
    <t>GOLL</t>
  </si>
  <si>
    <t>GOL</t>
  </si>
  <si>
    <t>FTDM</t>
  </si>
  <si>
    <t>TEP3</t>
  </si>
  <si>
    <t>TERCEIRO TEMPO</t>
  </si>
  <si>
    <t>TO20</t>
  </si>
  <si>
    <t>TOP 20</t>
  </si>
  <si>
    <t>PAN1</t>
  </si>
  <si>
    <t>PÂNICO NA BAND</t>
  </si>
  <si>
    <t>CANA</t>
  </si>
  <si>
    <t>CANAL LIVRE</t>
  </si>
  <si>
    <t>Praças</t>
  </si>
  <si>
    <t>Total</t>
  </si>
  <si>
    <t>Unitário</t>
  </si>
  <si>
    <t>Desconto</t>
  </si>
  <si>
    <t>Valor Negociado</t>
  </si>
  <si>
    <t>CUSTO DE INSERÇÃO</t>
  </si>
  <si>
    <t>CLIENTE:</t>
  </si>
  <si>
    <t>ENDEREÇO:</t>
  </si>
  <si>
    <t xml:space="preserve">CNPJ.: </t>
  </si>
  <si>
    <t>INSC. EST.:</t>
  </si>
  <si>
    <t>TEL:</t>
  </si>
  <si>
    <t xml:space="preserve">CONTATO: </t>
  </si>
  <si>
    <t xml:space="preserve">TÍTULO: (A) </t>
  </si>
  <si>
    <t xml:space="preserve">TÍTULO: (B) </t>
  </si>
  <si>
    <t>DURAÇÃO: 30s</t>
  </si>
  <si>
    <t>AGÊNCIA:</t>
  </si>
  <si>
    <t>MEIO:</t>
  </si>
  <si>
    <t>VEÍCULO:</t>
  </si>
  <si>
    <t>PRAÇA:</t>
  </si>
  <si>
    <t>TV ABERTA</t>
  </si>
  <si>
    <t>TV BANDEIRANTES</t>
  </si>
  <si>
    <t>MÊS:</t>
  </si>
  <si>
    <t>ANO:</t>
  </si>
  <si>
    <t>GRUPO  BANDEIRANTES</t>
  </si>
  <si>
    <t>Prazo de Pagamento: 15 (quinze) dias fora o mês veiculado.</t>
  </si>
  <si>
    <t>Data de Vencimento: 15 de junho de 2014</t>
  </si>
  <si>
    <t>Opec/Programação</t>
  </si>
  <si>
    <t>São Paulo,  de  de 2014.</t>
  </si>
  <si>
    <t>Marketing</t>
  </si>
  <si>
    <r>
      <t>Cancelamento:</t>
    </r>
    <r>
      <rPr>
        <sz val="12"/>
        <rFont val="Arial"/>
        <family val="2"/>
      </rPr>
      <t xml:space="preserve"> Todo e qualquer cancelamento de autorização só poderá ser feito  por escrito e com um mínimo de 30(Trinta) dias de antecedência.
</t>
    </r>
    <r>
      <rPr>
        <b/>
        <i/>
        <u/>
        <sz val="12"/>
        <rFont val="Arial"/>
        <family val="2"/>
      </rPr>
      <t xml:space="preserve">Alteração de Programação: </t>
    </r>
    <r>
      <rPr>
        <sz val="12"/>
        <rFont val="Arial"/>
        <family val="2"/>
      </rPr>
      <t xml:space="preserve">A Rede Band se caracteriza como um canal especializado em transmissões ao vivo, de grandes eventos nacionais e internacionais, em razão disso, seus programas de linha estão sujeitos a substituição por um desses eventos ou até um programa especial. Nestes casos, será adotado um dos seguintes procedimentos:
</t>
    </r>
    <r>
      <rPr>
        <b/>
        <sz val="12"/>
        <rFont val="Arial"/>
        <family val="2"/>
      </rPr>
      <t xml:space="preserve">a) </t>
    </r>
    <r>
      <rPr>
        <sz val="12"/>
        <rFont val="Arial"/>
        <family val="2"/>
      </rPr>
      <t xml:space="preserve">Exibição do comercial no evento em substituição ao programa cancelado;
</t>
    </r>
    <r>
      <rPr>
        <b/>
        <sz val="12"/>
        <rFont val="Arial"/>
        <family val="2"/>
      </rPr>
      <t>b)</t>
    </r>
    <r>
      <rPr>
        <sz val="12"/>
        <rFont val="Arial"/>
        <family val="2"/>
      </rPr>
      <t xml:space="preserve"> Compensação em outra data a ser determinada;
</t>
    </r>
    <r>
      <rPr>
        <b/>
        <sz val="12"/>
        <rFont val="Arial"/>
        <family val="2"/>
      </rPr>
      <t xml:space="preserve">c) </t>
    </r>
    <r>
      <rPr>
        <sz val="12"/>
        <rFont val="Arial"/>
        <family val="2"/>
      </rPr>
      <t xml:space="preserve">Composição posterior pelo valor da veiculação, a ser compensada em outro programa.
Prazo de Pagamento: 15 (quinze) dias fora o mês veiculado.
</t>
    </r>
    <r>
      <rPr>
        <b/>
        <sz val="12"/>
        <rFont val="Arial"/>
        <family val="2"/>
      </rPr>
      <t>Autorizo a veiculação do material acima conforme as condições aqui citadas.</t>
    </r>
  </si>
  <si>
    <t>Nº</t>
  </si>
  <si>
    <t>OS SIMPSONS</t>
  </si>
  <si>
    <t>JORNAL DA NOITE</t>
  </si>
  <si>
    <t>AGORA É TARDE</t>
  </si>
  <si>
    <t>LIGA DOS CAMPEÕES</t>
  </si>
  <si>
    <t>JOGO ABERTO</t>
  </si>
  <si>
    <t>Valor Bruto</t>
  </si>
  <si>
    <t>Agência</t>
  </si>
  <si>
    <t>Líquido</t>
  </si>
  <si>
    <t>CÓDIGO</t>
  </si>
  <si>
    <t>B. HORIZ</t>
  </si>
  <si>
    <t>BRASÍLIA</t>
  </si>
  <si>
    <t>JOGO ABERTO³</t>
  </si>
  <si>
    <t>BRASIL URGENTE</t>
  </si>
  <si>
    <t>OS SIMPSONS*</t>
  </si>
  <si>
    <t>JORNAL DA NOITE*</t>
  </si>
  <si>
    <t>AGORA É TARDE*</t>
  </si>
  <si>
    <t>POMA</t>
  </si>
  <si>
    <t>LIGA DOS CAMPEÕES*</t>
  </si>
  <si>
    <t>FMAN</t>
  </si>
  <si>
    <t>TARTARUGAS NINJAS</t>
  </si>
  <si>
    <t>SBUD</t>
  </si>
  <si>
    <t>SHOW BUSINESS - Reprise</t>
  </si>
  <si>
    <t>EVEN</t>
  </si>
  <si>
    <t>EVENTOS</t>
  </si>
  <si>
    <t>Não exibido na praça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</si>
</sst>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/m;@"/>
    <numFmt numFmtId="165" formatCode="[$-F400]h:mm:ss\ AM/PM"/>
    <numFmt numFmtId="166" formatCode="mm/yyyy"/>
    <numFmt numFmtId="167" formatCode="_-&quot;R$&quot;* #,##0.00_-;\-&quot;R$&quot;* #,##0.00_-;_-&quot;R$&quot;* &quot;-&quot;??_-;_-@_-"/>
    <numFmt numFmtId="168" formatCode="&quot;Manaus&quot;\ dddd\,\ d\ &quot;de&quot;\ mmmm\ &quot;de&quot;\ yyyy"/>
    <numFmt numFmtId="169" formatCode="_-* #,##0_-;\-* #,##0_-;_-* &quot;-&quot;??_-;_-@_-"/>
    <numFmt numFmtId="170" formatCode="_(&quot;R$&quot;* #,##0.00_);_(&quot;R$&quot;* \(#,##0.00\);_(&quot;R$&quot;* &quot;-&quot;??_);_(@_)"/>
    <numFmt numFmtId="171" formatCode="&quot;R$ &quot;#,##0.00"/>
    <numFmt numFmtId="172" formatCode="_-[$R$-416]\ * #,##0.00_-;\-[$R$-416]\ * #,##0.00_-;_-[$R$-416]\ * &quot;-&quot;??_-;_-@_-"/>
    <numFmt numFmtId="173" formatCode="&quot;Manaus&quot;&quot;,&quot;\ \ d\ &quot;de&quot;\ mmmm\ &quot;de&quot;\ yyyy"/>
    <numFmt numFmtId="174" formatCode="dd"/>
    <numFmt numFmtId="175" formatCode="#,##0."/>
    <numFmt numFmtId="177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b/>
      <i/>
      <u/>
      <sz val="12"/>
      <name val="Arial"/>
      <family val="2"/>
    </font>
    <font>
      <sz val="12"/>
      <name val="Arial"/>
      <family val="2"/>
    </font>
    <font>
      <sz val="11"/>
      <color rgb="FFFF0000"/>
      <name val="Calibri"/>
      <family val="2"/>
      <scheme val="minor"/>
    </font>
    <font>
      <b/>
      <sz val="7"/>
      <name val="Arial"/>
      <family val="2"/>
    </font>
    <font>
      <b/>
      <sz val="8"/>
      <name val="Arial"/>
      <family val="2"/>
    </font>
    <font>
      <b/>
      <sz val="7.5"/>
      <name val="Arial"/>
      <family val="2"/>
    </font>
    <font>
      <b/>
      <sz val="5.5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</cellStyleXfs>
  <cellXfs count="194">
    <xf numFmtId="0" fontId="0" fillId="0" borderId="0" xfId="0"/>
    <xf numFmtId="165" fontId="0" fillId="0" borderId="0" xfId="0" applyNumberFormat="1"/>
    <xf numFmtId="43" fontId="0" fillId="0" borderId="0" xfId="1" applyFont="1"/>
    <xf numFmtId="0" fontId="4" fillId="2" borderId="0" xfId="0" applyFont="1" applyFill="1"/>
    <xf numFmtId="0" fontId="7" fillId="0" borderId="0" xfId="0" applyFont="1" applyFill="1" applyAlignment="1" applyProtection="1">
      <alignment horizontal="center" vertical="center" shrinkToFit="1"/>
      <protection locked="0"/>
    </xf>
    <xf numFmtId="167" fontId="7" fillId="0" borderId="0" xfId="4" applyFont="1" applyFill="1" applyBorder="1" applyProtection="1">
      <protection locked="0"/>
    </xf>
    <xf numFmtId="1" fontId="7" fillId="0" borderId="0" xfId="4" applyNumberFormat="1" applyFont="1" applyFill="1" applyBorder="1" applyProtection="1">
      <protection locked="0"/>
    </xf>
    <xf numFmtId="167" fontId="7" fillId="0" borderId="28" xfId="4" applyFont="1" applyFill="1" applyBorder="1" applyProtection="1">
      <protection locked="0"/>
    </xf>
    <xf numFmtId="167" fontId="9" fillId="0" borderId="0" xfId="4" applyFont="1" applyFill="1" applyBorder="1" applyAlignment="1" applyProtection="1">
      <alignment horizontal="center"/>
      <protection locked="0"/>
    </xf>
    <xf numFmtId="167" fontId="9" fillId="0" borderId="28" xfId="4" applyFont="1" applyFill="1" applyBorder="1" applyAlignment="1" applyProtection="1">
      <alignment horizontal="center"/>
      <protection locked="0"/>
    </xf>
    <xf numFmtId="167" fontId="3" fillId="0" borderId="0" xfId="4" applyFont="1" applyFill="1" applyBorder="1" applyAlignment="1" applyProtection="1">
      <alignment horizontal="left"/>
      <protection locked="0"/>
    </xf>
    <xf numFmtId="167" fontId="3" fillId="0" borderId="0" xfId="4" applyFont="1" applyFill="1" applyBorder="1" applyProtection="1">
      <protection locked="0"/>
    </xf>
    <xf numFmtId="172" fontId="3" fillId="0" borderId="0" xfId="2" applyNumberFormat="1" applyFont="1" applyFill="1" applyBorder="1" applyProtection="1">
      <protection locked="0"/>
    </xf>
    <xf numFmtId="14" fontId="7" fillId="0" borderId="0" xfId="4" applyNumberFormat="1" applyFont="1" applyFill="1" applyBorder="1" applyAlignment="1" applyProtection="1">
      <alignment horizontal="center"/>
      <protection locked="0"/>
    </xf>
    <xf numFmtId="1" fontId="3" fillId="0" borderId="0" xfId="4" applyNumberFormat="1" applyFont="1" applyFill="1" applyBorder="1" applyProtection="1">
      <protection locked="0"/>
    </xf>
    <xf numFmtId="167" fontId="3" fillId="0" borderId="28" xfId="4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167" fontId="3" fillId="0" borderId="28" xfId="4" applyFont="1" applyFill="1" applyBorder="1" applyAlignment="1" applyProtection="1">
      <protection locked="0"/>
    </xf>
    <xf numFmtId="167" fontId="3" fillId="0" borderId="4" xfId="4" applyFont="1" applyFill="1" applyBorder="1" applyProtection="1">
      <protection locked="0"/>
    </xf>
    <xf numFmtId="9" fontId="3" fillId="0" borderId="29" xfId="3" applyFont="1" applyFill="1" applyBorder="1" applyProtection="1">
      <protection locked="0"/>
    </xf>
    <xf numFmtId="167" fontId="7" fillId="0" borderId="0" xfId="4" applyFont="1" applyFill="1" applyBorder="1" applyAlignment="1" applyProtection="1">
      <alignment vertical="center" wrapText="1"/>
      <protection locked="0"/>
    </xf>
    <xf numFmtId="167" fontId="7" fillId="0" borderId="0" xfId="4" applyFont="1" applyFill="1" applyBorder="1" applyAlignment="1" applyProtection="1">
      <alignment vertical="center"/>
      <protection locked="0"/>
    </xf>
    <xf numFmtId="167" fontId="7" fillId="0" borderId="28" xfId="4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protection locked="0"/>
    </xf>
    <xf numFmtId="0" fontId="7" fillId="0" borderId="0" xfId="0" applyFont="1" applyFill="1" applyAlignment="1" applyProtection="1">
      <protection locked="0"/>
    </xf>
    <xf numFmtId="0" fontId="2" fillId="0" borderId="28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168" fontId="3" fillId="0" borderId="28" xfId="0" applyNumberFormat="1" applyFont="1" applyFill="1" applyBorder="1" applyAlignment="1" applyProtection="1">
      <alignment vertical="top" wrapText="1"/>
      <protection locked="0"/>
    </xf>
    <xf numFmtId="168" fontId="3" fillId="0" borderId="16" xfId="0" applyNumberFormat="1" applyFont="1" applyFill="1" applyBorder="1" applyAlignment="1" applyProtection="1">
      <alignment vertical="top" wrapText="1"/>
      <protection locked="0"/>
    </xf>
    <xf numFmtId="168" fontId="3" fillId="0" borderId="0" xfId="0" applyNumberFormat="1" applyFont="1" applyFill="1" applyBorder="1" applyAlignment="1" applyProtection="1">
      <alignment vertical="top" wrapText="1"/>
      <protection locked="0"/>
    </xf>
    <xf numFmtId="168" fontId="3" fillId="0" borderId="0" xfId="0" applyNumberFormat="1" applyFont="1" applyFill="1" applyBorder="1" applyAlignment="1" applyProtection="1">
      <alignment horizontal="left" vertical="top" shrinkToFit="1"/>
      <protection locked="0"/>
    </xf>
    <xf numFmtId="168" fontId="3" fillId="0" borderId="28" xfId="0" applyNumberFormat="1" applyFont="1" applyFill="1" applyBorder="1" applyAlignment="1" applyProtection="1">
      <alignment horizontal="left" vertical="top" shrinkToFit="1"/>
      <protection locked="0"/>
    </xf>
    <xf numFmtId="168" fontId="3" fillId="0" borderId="16" xfId="0" applyNumberFormat="1" applyFont="1" applyFill="1" applyBorder="1" applyAlignment="1" applyProtection="1">
      <alignment horizontal="left" vertical="top" shrinkToFit="1"/>
      <protection locked="0"/>
    </xf>
    <xf numFmtId="0" fontId="2" fillId="0" borderId="28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168" fontId="10" fillId="0" borderId="16" xfId="0" applyNumberFormat="1" applyFont="1" applyFill="1" applyBorder="1" applyAlignment="1" applyProtection="1">
      <alignment vertical="top" wrapText="1"/>
      <protection locked="0"/>
    </xf>
    <xf numFmtId="168" fontId="10" fillId="0" borderId="0" xfId="0" applyNumberFormat="1" applyFont="1" applyFill="1" applyBorder="1" applyAlignment="1" applyProtection="1">
      <alignment vertical="top" wrapText="1"/>
      <protection locked="0"/>
    </xf>
    <xf numFmtId="173" fontId="7" fillId="0" borderId="0" xfId="0" applyNumberFormat="1" applyFont="1" applyFill="1" applyBorder="1" applyAlignment="1" applyProtection="1">
      <alignment vertical="center"/>
      <protection locked="0"/>
    </xf>
    <xf numFmtId="0" fontId="2" fillId="0" borderId="16" xfId="0" applyFont="1" applyFill="1" applyBorder="1" applyProtection="1">
      <protection locked="0"/>
    </xf>
    <xf numFmtId="170" fontId="3" fillId="0" borderId="0" xfId="2" applyNumberFormat="1" applyFont="1" applyFill="1" applyBorder="1" applyProtection="1">
      <protection locked="0"/>
    </xf>
    <xf numFmtId="173" fontId="7" fillId="0" borderId="16" xfId="0" applyNumberFormat="1" applyFont="1" applyFill="1" applyBorder="1" applyAlignment="1" applyProtection="1">
      <alignment vertical="center"/>
      <protection locked="0"/>
    </xf>
    <xf numFmtId="173" fontId="7" fillId="0" borderId="15" xfId="0" applyNumberFormat="1" applyFont="1" applyFill="1" applyBorder="1" applyAlignment="1" applyProtection="1">
      <alignment vertical="center"/>
      <protection locked="0"/>
    </xf>
    <xf numFmtId="168" fontId="10" fillId="0" borderId="17" xfId="0" applyNumberFormat="1" applyFont="1" applyFill="1" applyBorder="1" applyAlignment="1" applyProtection="1">
      <alignment vertical="top" wrapText="1"/>
      <protection locked="0"/>
    </xf>
    <xf numFmtId="168" fontId="10" fillId="0" borderId="4" xfId="0" applyNumberFormat="1" applyFont="1" applyFill="1" applyBorder="1" applyAlignment="1" applyProtection="1">
      <alignment vertical="top" wrapText="1"/>
      <protection locked="0"/>
    </xf>
    <xf numFmtId="168" fontId="3" fillId="0" borderId="29" xfId="0" applyNumberFormat="1" applyFont="1" applyFill="1" applyBorder="1" applyAlignment="1" applyProtection="1">
      <alignment vertical="top" wrapText="1"/>
      <protection locked="0"/>
    </xf>
    <xf numFmtId="168" fontId="3" fillId="0" borderId="17" xfId="0" applyNumberFormat="1" applyFont="1" applyFill="1" applyBorder="1" applyAlignment="1" applyProtection="1">
      <alignment vertical="top" wrapText="1"/>
      <protection locked="0"/>
    </xf>
    <xf numFmtId="168" fontId="3" fillId="0" borderId="4" xfId="0" applyNumberFormat="1" applyFont="1" applyFill="1" applyBorder="1" applyAlignment="1" applyProtection="1">
      <alignment vertical="top" wrapText="1"/>
      <protection locked="0"/>
    </xf>
    <xf numFmtId="0" fontId="2" fillId="0" borderId="4" xfId="0" applyFont="1" applyFill="1" applyBorder="1" applyProtection="1">
      <protection locked="0"/>
    </xf>
    <xf numFmtId="0" fontId="2" fillId="0" borderId="29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44" fontId="5" fillId="0" borderId="6" xfId="0" applyNumberFormat="1" applyFont="1" applyBorder="1" applyAlignment="1" applyProtection="1">
      <alignment horizontal="center"/>
    </xf>
    <xf numFmtId="44" fontId="5" fillId="0" borderId="7" xfId="2" applyFont="1" applyBorder="1" applyAlignment="1" applyProtection="1">
      <alignment horizontal="center"/>
    </xf>
    <xf numFmtId="44" fontId="5" fillId="0" borderId="9" xfId="0" applyNumberFormat="1" applyFont="1" applyBorder="1" applyAlignment="1" applyProtection="1">
      <alignment horizontal="center"/>
    </xf>
    <xf numFmtId="44" fontId="5" fillId="0" borderId="10" xfId="2" applyFont="1" applyBorder="1" applyAlignment="1" applyProtection="1">
      <alignment horizontal="center"/>
    </xf>
    <xf numFmtId="44" fontId="5" fillId="0" borderId="12" xfId="0" applyNumberFormat="1" applyFont="1" applyBorder="1" applyAlignment="1" applyProtection="1">
      <alignment horizontal="center"/>
    </xf>
    <xf numFmtId="44" fontId="5" fillId="0" borderId="13" xfId="2" applyFont="1" applyBorder="1" applyAlignment="1" applyProtection="1">
      <alignment horizontal="center"/>
    </xf>
    <xf numFmtId="44" fontId="6" fillId="0" borderId="33" xfId="2" applyFont="1" applyBorder="1" applyAlignment="1" applyProtection="1">
      <alignment horizontal="center"/>
    </xf>
    <xf numFmtId="9" fontId="6" fillId="0" borderId="33" xfId="0" applyNumberFormat="1" applyFont="1" applyBorder="1" applyAlignment="1" applyProtection="1">
      <alignment horizontal="center"/>
    </xf>
    <xf numFmtId="171" fontId="8" fillId="0" borderId="3" xfId="4" applyNumberFormat="1" applyFont="1" applyFill="1" applyBorder="1" applyAlignment="1" applyProtection="1">
      <alignment horizontal="center"/>
    </xf>
    <xf numFmtId="0" fontId="5" fillId="0" borderId="0" xfId="0" applyFont="1" applyProtection="1">
      <protection locked="0"/>
    </xf>
    <xf numFmtId="164" fontId="5" fillId="0" borderId="0" xfId="0" applyNumberFormat="1" applyFont="1" applyProtection="1">
      <protection locked="0"/>
    </xf>
    <xf numFmtId="0" fontId="5" fillId="0" borderId="0" xfId="0" applyNumberFormat="1" applyFont="1" applyAlignment="1" applyProtection="1">
      <protection locked="0"/>
    </xf>
    <xf numFmtId="164" fontId="6" fillId="0" borderId="0" xfId="0" applyNumberFormat="1" applyFont="1" applyAlignment="1" applyProtection="1">
      <protection locked="0"/>
    </xf>
    <xf numFmtId="0" fontId="5" fillId="0" borderId="0" xfId="0" applyNumberFormat="1" applyFont="1" applyProtection="1">
      <protection locked="0"/>
    </xf>
    <xf numFmtId="0" fontId="5" fillId="0" borderId="16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5" fillId="0" borderId="28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5" fillId="0" borderId="18" xfId="0" applyFont="1" applyBorder="1" applyProtection="1">
      <protection locked="0"/>
    </xf>
    <xf numFmtId="0" fontId="5" fillId="0" borderId="19" xfId="0" applyFont="1" applyBorder="1" applyProtection="1">
      <protection locked="0"/>
    </xf>
    <xf numFmtId="0" fontId="5" fillId="0" borderId="34" xfId="0" applyFont="1" applyBorder="1" applyProtection="1">
      <protection locked="0"/>
    </xf>
    <xf numFmtId="0" fontId="5" fillId="0" borderId="20" xfId="0" applyNumberFormat="1" applyFont="1" applyBorder="1" applyAlignment="1" applyProtection="1">
      <alignment horizontal="center" vertical="center"/>
      <protection locked="0"/>
    </xf>
    <xf numFmtId="0" fontId="5" fillId="0" borderId="6" xfId="0" applyNumberFormat="1" applyFont="1" applyBorder="1" applyAlignment="1" applyProtection="1">
      <alignment horizontal="center" vertical="center"/>
      <protection locked="0"/>
    </xf>
    <xf numFmtId="0" fontId="5" fillId="0" borderId="30" xfId="0" applyNumberFormat="1" applyFont="1" applyBorder="1" applyAlignment="1" applyProtection="1">
      <alignment horizontal="center" vertical="center"/>
      <protection locked="0"/>
    </xf>
    <xf numFmtId="9" fontId="5" fillId="0" borderId="6" xfId="0" applyNumberFormat="1" applyFont="1" applyBorder="1" applyAlignment="1" applyProtection="1">
      <alignment horizontal="center"/>
      <protection locked="0"/>
    </xf>
    <xf numFmtId="0" fontId="5" fillId="0" borderId="21" xfId="0" applyFont="1" applyBorder="1" applyProtection="1">
      <protection locked="0"/>
    </xf>
    <xf numFmtId="0" fontId="5" fillId="0" borderId="22" xfId="0" applyFont="1" applyBorder="1" applyProtection="1">
      <protection locked="0"/>
    </xf>
    <xf numFmtId="0" fontId="5" fillId="0" borderId="35" xfId="0" applyFont="1" applyBorder="1" applyProtection="1">
      <protection locked="0"/>
    </xf>
    <xf numFmtId="0" fontId="5" fillId="0" borderId="23" xfId="0" applyNumberFormat="1" applyFont="1" applyBorder="1" applyAlignment="1" applyProtection="1">
      <alignment horizontal="center" vertical="center"/>
      <protection locked="0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31" xfId="0" applyNumberFormat="1" applyFont="1" applyBorder="1" applyAlignment="1" applyProtection="1">
      <alignment horizontal="center" vertical="center"/>
      <protection locked="0"/>
    </xf>
    <xf numFmtId="9" fontId="5" fillId="0" borderId="9" xfId="0" applyNumberFormat="1" applyFont="1" applyBorder="1" applyAlignment="1" applyProtection="1">
      <alignment horizontal="center"/>
      <protection locked="0"/>
    </xf>
    <xf numFmtId="0" fontId="5" fillId="0" borderId="24" xfId="0" applyFont="1" applyBorder="1" applyProtection="1">
      <protection locked="0"/>
    </xf>
    <xf numFmtId="0" fontId="5" fillId="0" borderId="25" xfId="0" applyFont="1" applyBorder="1" applyProtection="1">
      <protection locked="0"/>
    </xf>
    <xf numFmtId="0" fontId="5" fillId="0" borderId="36" xfId="0" applyFont="1" applyBorder="1" applyProtection="1">
      <protection locked="0"/>
    </xf>
    <xf numFmtId="0" fontId="5" fillId="0" borderId="26" xfId="0" applyNumberFormat="1" applyFont="1" applyBorder="1" applyAlignment="1" applyProtection="1">
      <alignment horizontal="center" vertical="center"/>
      <protection locked="0"/>
    </xf>
    <xf numFmtId="0" fontId="5" fillId="0" borderId="12" xfId="0" applyNumberFormat="1" applyFont="1" applyBorder="1" applyAlignment="1" applyProtection="1">
      <alignment horizontal="center" vertical="center"/>
      <protection locked="0"/>
    </xf>
    <xf numFmtId="0" fontId="5" fillId="0" borderId="32" xfId="0" applyNumberFormat="1" applyFont="1" applyBorder="1" applyAlignment="1" applyProtection="1">
      <alignment horizontal="center" vertical="center"/>
      <protection locked="0"/>
    </xf>
    <xf numFmtId="9" fontId="5" fillId="0" borderId="12" xfId="0" applyNumberFormat="1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44" fontId="6" fillId="0" borderId="0" xfId="2" applyFont="1" applyBorder="1" applyAlignment="1" applyProtection="1">
      <alignment horizontal="center"/>
      <protection locked="0"/>
    </xf>
    <xf numFmtId="9" fontId="6" fillId="0" borderId="0" xfId="0" applyNumberFormat="1" applyFont="1" applyBorder="1" applyAlignment="1" applyProtection="1">
      <alignment horizontal="center"/>
      <protection locked="0"/>
    </xf>
    <xf numFmtId="0" fontId="6" fillId="0" borderId="0" xfId="0" applyFont="1" applyBorder="1" applyProtection="1">
      <protection locked="0"/>
    </xf>
    <xf numFmtId="44" fontId="6" fillId="0" borderId="0" xfId="2" applyFont="1" applyBorder="1" applyProtection="1">
      <protection locked="0"/>
    </xf>
    <xf numFmtId="9" fontId="6" fillId="0" borderId="0" xfId="0" applyNumberFormat="1" applyFont="1" applyBorder="1" applyProtection="1">
      <protection locked="0"/>
    </xf>
    <xf numFmtId="0" fontId="5" fillId="0" borderId="14" xfId="0" applyFont="1" applyBorder="1" applyProtection="1">
      <protection locked="0"/>
    </xf>
    <xf numFmtId="0" fontId="5" fillId="0" borderId="15" xfId="0" applyFont="1" applyBorder="1" applyProtection="1">
      <protection locked="0"/>
    </xf>
    <xf numFmtId="164" fontId="5" fillId="0" borderId="15" xfId="0" applyNumberFormat="1" applyFont="1" applyBorder="1" applyProtection="1">
      <protection locked="0"/>
    </xf>
    <xf numFmtId="164" fontId="5" fillId="0" borderId="27" xfId="0" applyNumberFormat="1" applyFont="1" applyBorder="1" applyProtection="1">
      <protection locked="0"/>
    </xf>
    <xf numFmtId="164" fontId="5" fillId="0" borderId="14" xfId="0" applyNumberFormat="1" applyFont="1" applyBorder="1" applyProtection="1">
      <protection locked="0"/>
    </xf>
    <xf numFmtId="0" fontId="5" fillId="0" borderId="27" xfId="0" applyFont="1" applyBorder="1" applyProtection="1">
      <protection locked="0"/>
    </xf>
    <xf numFmtId="9" fontId="7" fillId="0" borderId="0" xfId="4" applyNumberFormat="1" applyFont="1" applyFill="1" applyBorder="1" applyProtection="1">
      <protection locked="0"/>
    </xf>
    <xf numFmtId="169" fontId="3" fillId="0" borderId="0" xfId="5" applyNumberFormat="1" applyFont="1" applyFill="1" applyBorder="1" applyAlignment="1" applyProtection="1">
      <alignment horizontal="centerContinuous"/>
      <protection locked="0"/>
    </xf>
    <xf numFmtId="164" fontId="5" fillId="0" borderId="0" xfId="0" applyNumberFormat="1" applyFont="1" applyBorder="1" applyProtection="1">
      <protection locked="0"/>
    </xf>
    <xf numFmtId="0" fontId="5" fillId="0" borderId="5" xfId="0" applyNumberFormat="1" applyFont="1" applyBorder="1" applyAlignment="1" applyProtection="1">
      <alignment horizontal="center"/>
    </xf>
    <xf numFmtId="0" fontId="5" fillId="0" borderId="8" xfId="0" applyNumberFormat="1" applyFont="1" applyBorder="1" applyAlignment="1" applyProtection="1">
      <alignment horizontal="center"/>
    </xf>
    <xf numFmtId="0" fontId="5" fillId="0" borderId="11" xfId="0" applyNumberFormat="1" applyFont="1" applyBorder="1" applyAlignment="1" applyProtection="1">
      <alignment horizontal="center"/>
    </xf>
    <xf numFmtId="0" fontId="6" fillId="0" borderId="33" xfId="0" applyFont="1" applyBorder="1" applyAlignment="1" applyProtection="1">
      <alignment horizontal="center"/>
    </xf>
    <xf numFmtId="174" fontId="6" fillId="0" borderId="3" xfId="0" applyNumberFormat="1" applyFont="1" applyBorder="1" applyAlignment="1" applyProtection="1">
      <alignment horizontal="center"/>
      <protection locked="0"/>
    </xf>
    <xf numFmtId="2" fontId="5" fillId="0" borderId="0" xfId="0" applyNumberFormat="1" applyFont="1" applyProtection="1">
      <protection locked="0"/>
    </xf>
    <xf numFmtId="0" fontId="7" fillId="0" borderId="4" xfId="4" applyNumberFormat="1" applyFont="1" applyFill="1" applyBorder="1" applyAlignment="1" applyProtection="1">
      <alignment vertical="center" wrapText="1"/>
      <protection locked="0"/>
    </xf>
    <xf numFmtId="168" fontId="7" fillId="0" borderId="15" xfId="0" applyNumberFormat="1" applyFont="1" applyFill="1" applyBorder="1" applyAlignment="1" applyProtection="1">
      <alignment horizontal="center" vertical="top"/>
      <protection locked="0"/>
    </xf>
    <xf numFmtId="173" fontId="7" fillId="0" borderId="15" xfId="0" applyNumberFormat="1" applyFont="1" applyFill="1" applyBorder="1" applyAlignment="1" applyProtection="1">
      <alignment horizontal="center" vertical="center"/>
      <protection locked="0"/>
    </xf>
    <xf numFmtId="167" fontId="7" fillId="0" borderId="16" xfId="4" applyFont="1" applyFill="1" applyBorder="1" applyAlignment="1" applyProtection="1">
      <alignment horizontal="center" vertical="center"/>
      <protection locked="0"/>
    </xf>
    <xf numFmtId="167" fontId="7" fillId="0" borderId="0" xfId="4" applyFont="1" applyFill="1" applyBorder="1" applyAlignment="1" applyProtection="1">
      <alignment horizontal="center" vertical="center"/>
      <protection locked="0"/>
    </xf>
    <xf numFmtId="167" fontId="7" fillId="0" borderId="28" xfId="4" applyFont="1" applyFill="1" applyBorder="1" applyAlignment="1" applyProtection="1">
      <alignment horizontal="center" vertical="center"/>
      <protection locked="0"/>
    </xf>
    <xf numFmtId="0" fontId="5" fillId="2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168" fontId="11" fillId="0" borderId="16" xfId="0" applyNumberFormat="1" applyFont="1" applyFill="1" applyBorder="1" applyAlignment="1" applyProtection="1">
      <alignment horizontal="center" vertical="top" wrapText="1"/>
      <protection locked="0"/>
    </xf>
    <xf numFmtId="168" fontId="11" fillId="0" borderId="0" xfId="0" applyNumberFormat="1" applyFont="1" applyFill="1" applyBorder="1" applyAlignment="1" applyProtection="1">
      <alignment horizontal="center" vertical="top" wrapText="1"/>
      <protection locked="0"/>
    </xf>
    <xf numFmtId="166" fontId="6" fillId="0" borderId="3" xfId="0" applyNumberFormat="1" applyFont="1" applyBorder="1" applyAlignment="1" applyProtection="1">
      <alignment horizontal="center"/>
      <protection locked="0"/>
    </xf>
    <xf numFmtId="166" fontId="6" fillId="0" borderId="1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3" fillId="0" borderId="4" xfId="0" applyFont="1" applyFill="1" applyBorder="1" applyAlignment="1" applyProtection="1">
      <alignment horizontal="left"/>
      <protection locked="0"/>
    </xf>
    <xf numFmtId="0" fontId="5" fillId="0" borderId="4" xfId="0" applyNumberFormat="1" applyFont="1" applyBorder="1" applyAlignment="1" applyProtection="1">
      <alignment horizontal="center"/>
      <protection locked="0"/>
    </xf>
    <xf numFmtId="164" fontId="5" fillId="0" borderId="4" xfId="0" applyNumberFormat="1" applyFont="1" applyBorder="1" applyAlignment="1" applyProtection="1">
      <alignment horizontal="center"/>
      <protection locked="0"/>
    </xf>
    <xf numFmtId="0" fontId="7" fillId="0" borderId="0" xfId="4" applyNumberFormat="1" applyFont="1" applyFill="1" applyBorder="1" applyAlignment="1" applyProtection="1">
      <alignment horizontal="left" vertical="center"/>
      <protection locked="0"/>
    </xf>
    <xf numFmtId="0" fontId="7" fillId="0" borderId="4" xfId="4" applyNumberFormat="1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Alignment="1" applyProtection="1">
      <alignment horizontal="left" vertical="center" shrinkToFit="1"/>
      <protection locked="0"/>
    </xf>
    <xf numFmtId="0" fontId="5" fillId="0" borderId="4" xfId="0" applyNumberFormat="1" applyFont="1" applyBorder="1" applyAlignment="1" applyProtection="1">
      <alignment horizontal="left"/>
      <protection locked="0"/>
    </xf>
    <xf numFmtId="0" fontId="14" fillId="3" borderId="37" xfId="6" applyFont="1" applyFill="1" applyBorder="1" applyAlignment="1">
      <alignment horizontal="center" vertical="center"/>
    </xf>
    <xf numFmtId="0" fontId="15" fillId="3" borderId="37" xfId="6" applyFont="1" applyFill="1" applyBorder="1" applyAlignment="1">
      <alignment horizontal="center" vertical="center"/>
    </xf>
    <xf numFmtId="0" fontId="16" fillId="3" borderId="37" xfId="6" applyFont="1" applyFill="1" applyBorder="1" applyAlignment="1">
      <alignment horizontal="center" vertical="center"/>
    </xf>
    <xf numFmtId="20" fontId="14" fillId="3" borderId="37" xfId="6" applyNumberFormat="1" applyFont="1" applyFill="1" applyBorder="1" applyAlignment="1">
      <alignment horizontal="center" vertical="center"/>
    </xf>
    <xf numFmtId="4" fontId="14" fillId="3" borderId="37" xfId="6" applyNumberFormat="1" applyFont="1" applyFill="1" applyBorder="1" applyAlignment="1">
      <alignment horizontal="center" vertical="center"/>
    </xf>
    <xf numFmtId="4" fontId="17" fillId="3" borderId="37" xfId="6" applyNumberFormat="1" applyFont="1" applyFill="1" applyBorder="1" applyAlignment="1">
      <alignment horizontal="center" vertical="top"/>
    </xf>
    <xf numFmtId="0" fontId="18" fillId="0" borderId="0" xfId="0" applyFont="1"/>
    <xf numFmtId="0" fontId="19" fillId="0" borderId="38" xfId="6" applyFont="1" applyFill="1" applyBorder="1" applyAlignment="1">
      <alignment horizontal="center" vertical="center"/>
    </xf>
    <xf numFmtId="0" fontId="19" fillId="0" borderId="38" xfId="6" quotePrefix="1" applyFont="1" applyFill="1" applyBorder="1" applyAlignment="1">
      <alignment horizontal="left" vertical="center"/>
    </xf>
    <xf numFmtId="20" fontId="20" fillId="0" borderId="38" xfId="6" applyNumberFormat="1" applyFont="1" applyFill="1" applyBorder="1" applyAlignment="1">
      <alignment horizontal="center" vertical="center"/>
    </xf>
    <xf numFmtId="175" fontId="21" fillId="0" borderId="38" xfId="6" applyNumberFormat="1" applyFont="1" applyFill="1" applyBorder="1" applyAlignment="1">
      <alignment horizontal="right" vertical="center"/>
    </xf>
    <xf numFmtId="175" fontId="19" fillId="0" borderId="38" xfId="6" applyNumberFormat="1" applyFont="1" applyFill="1" applyBorder="1" applyAlignment="1">
      <alignment horizontal="right" vertical="center"/>
    </xf>
    <xf numFmtId="175" fontId="19" fillId="0" borderId="38" xfId="6" applyNumberFormat="1" applyFont="1" applyFill="1" applyBorder="1" applyAlignment="1">
      <alignment vertical="center"/>
    </xf>
    <xf numFmtId="177" fontId="5" fillId="0" borderId="0" xfId="1" applyNumberFormat="1" applyFont="1" applyFill="1"/>
    <xf numFmtId="9" fontId="1" fillId="0" borderId="0" xfId="3" applyFont="1" applyFill="1"/>
    <xf numFmtId="0" fontId="1" fillId="0" borderId="0" xfId="0" applyFont="1"/>
    <xf numFmtId="0" fontId="20" fillId="0" borderId="38" xfId="6" applyFont="1" applyFill="1" applyBorder="1" applyAlignment="1">
      <alignment horizontal="center" vertical="center"/>
    </xf>
    <xf numFmtId="0" fontId="20" fillId="0" borderId="38" xfId="6" quotePrefix="1" applyFont="1" applyFill="1" applyBorder="1" applyAlignment="1">
      <alignment horizontal="left" vertical="center"/>
    </xf>
    <xf numFmtId="175" fontId="22" fillId="0" borderId="38" xfId="6" applyNumberFormat="1" applyFont="1" applyFill="1" applyBorder="1" applyAlignment="1">
      <alignment horizontal="right" vertical="center"/>
    </xf>
    <xf numFmtId="175" fontId="20" fillId="0" borderId="38" xfId="6" applyNumberFormat="1" applyFont="1" applyFill="1" applyBorder="1" applyAlignment="1">
      <alignment horizontal="right" vertical="center"/>
    </xf>
    <xf numFmtId="175" fontId="20" fillId="0" borderId="38" xfId="6" applyNumberFormat="1" applyFont="1" applyFill="1" applyBorder="1" applyAlignment="1">
      <alignment vertical="center"/>
    </xf>
    <xf numFmtId="177" fontId="3" fillId="0" borderId="0" xfId="1" applyNumberFormat="1" applyFont="1" applyFill="1"/>
    <xf numFmtId="9" fontId="13" fillId="0" borderId="0" xfId="3" applyFont="1" applyFill="1"/>
    <xf numFmtId="0" fontId="0" fillId="0" borderId="0" xfId="0" applyFill="1"/>
    <xf numFmtId="9" fontId="4" fillId="0" borderId="0" xfId="3" applyFont="1" applyFill="1"/>
    <xf numFmtId="0" fontId="4" fillId="0" borderId="0" xfId="0" applyFont="1"/>
    <xf numFmtId="0" fontId="20" fillId="0" borderId="38" xfId="7" applyFont="1" applyFill="1" applyBorder="1" applyAlignment="1">
      <alignment horizontal="center" vertical="center"/>
    </xf>
    <xf numFmtId="0" fontId="20" fillId="0" borderId="38" xfId="6" applyFont="1" applyFill="1" applyBorder="1" applyAlignment="1">
      <alignment horizontal="center" vertical="top"/>
    </xf>
    <xf numFmtId="0" fontId="20" fillId="0" borderId="38" xfId="6" quotePrefix="1" applyFont="1" applyFill="1" applyBorder="1" applyAlignment="1">
      <alignment horizontal="left" vertical="top"/>
    </xf>
    <xf numFmtId="20" fontId="20" fillId="0" borderId="38" xfId="6" applyNumberFormat="1" applyFont="1" applyFill="1" applyBorder="1" applyAlignment="1">
      <alignment horizontal="center" vertical="top"/>
    </xf>
    <xf numFmtId="0" fontId="20" fillId="0" borderId="39" xfId="7" applyFont="1" applyFill="1" applyBorder="1" applyAlignment="1">
      <alignment horizontal="center" vertical="center"/>
    </xf>
    <xf numFmtId="0" fontId="20" fillId="0" borderId="39" xfId="6" quotePrefix="1" applyFont="1" applyFill="1" applyBorder="1" applyAlignment="1">
      <alignment horizontal="left" vertical="center"/>
    </xf>
    <xf numFmtId="0" fontId="20" fillId="0" borderId="39" xfId="6" applyFont="1" applyFill="1" applyBorder="1" applyAlignment="1">
      <alignment horizontal="center" vertical="center"/>
    </xf>
    <xf numFmtId="20" fontId="20" fillId="0" borderId="39" xfId="7" applyNumberFormat="1" applyFont="1" applyFill="1" applyBorder="1" applyAlignment="1">
      <alignment horizontal="center" vertical="center"/>
    </xf>
    <xf numFmtId="175" fontId="22" fillId="0" borderId="39" xfId="7" applyNumberFormat="1" applyFont="1" applyFill="1" applyBorder="1" applyAlignment="1">
      <alignment horizontal="right" vertical="center"/>
    </xf>
    <xf numFmtId="175" fontId="20" fillId="0" borderId="39" xfId="7" applyNumberFormat="1" applyFont="1" applyFill="1" applyBorder="1" applyAlignment="1">
      <alignment horizontal="right" vertical="center"/>
    </xf>
    <xf numFmtId="175" fontId="20" fillId="0" borderId="40" xfId="7" applyNumberFormat="1" applyFont="1" applyFill="1" applyBorder="1" applyAlignment="1">
      <alignment horizontal="right" vertical="center"/>
    </xf>
    <xf numFmtId="175" fontId="20" fillId="0" borderId="39" xfId="7" applyNumberFormat="1" applyFont="1" applyFill="1" applyBorder="1" applyAlignment="1">
      <alignment vertical="center"/>
    </xf>
    <xf numFmtId="0" fontId="20" fillId="0" borderId="0" xfId="6" applyFont="1" applyFill="1" applyBorder="1" applyAlignment="1">
      <alignment horizontal="center" vertical="center"/>
    </xf>
    <xf numFmtId="0" fontId="20" fillId="0" borderId="0" xfId="6" quotePrefix="1" applyFont="1" applyFill="1" applyBorder="1" applyAlignment="1">
      <alignment horizontal="left" vertical="center"/>
    </xf>
    <xf numFmtId="0" fontId="20" fillId="0" borderId="0" xfId="6" applyFont="1" applyFill="1" applyBorder="1" applyAlignment="1">
      <alignment horizontal="left" vertical="center"/>
    </xf>
    <xf numFmtId="20" fontId="20" fillId="0" borderId="0" xfId="6" applyNumberFormat="1" applyFont="1" applyFill="1" applyBorder="1" applyAlignment="1">
      <alignment horizontal="center" vertical="center"/>
    </xf>
    <xf numFmtId="175" fontId="22" fillId="0" borderId="0" xfId="6" applyNumberFormat="1" applyFont="1" applyFill="1" applyBorder="1" applyAlignment="1">
      <alignment horizontal="right" vertical="center"/>
    </xf>
    <xf numFmtId="175" fontId="20" fillId="0" borderId="0" xfId="6" applyNumberFormat="1" applyFont="1" applyFill="1" applyBorder="1" applyAlignment="1">
      <alignment horizontal="right" vertical="center"/>
    </xf>
    <xf numFmtId="175" fontId="23" fillId="0" borderId="0" xfId="6" applyNumberFormat="1" applyFont="1" applyFill="1" applyBorder="1" applyAlignment="1">
      <alignment horizontal="right" vertical="center"/>
    </xf>
    <xf numFmtId="175" fontId="20" fillId="0" borderId="0" xfId="6" applyNumberFormat="1" applyFont="1" applyFill="1" applyBorder="1" applyAlignment="1">
      <alignment vertical="center"/>
    </xf>
    <xf numFmtId="0" fontId="20" fillId="0" borderId="41" xfId="6" applyFont="1" applyFill="1" applyBorder="1" applyAlignment="1">
      <alignment horizontal="center" vertical="center"/>
    </xf>
    <xf numFmtId="0" fontId="20" fillId="0" borderId="41" xfId="6" quotePrefix="1" applyFont="1" applyFill="1" applyBorder="1" applyAlignment="1">
      <alignment horizontal="left" vertical="center"/>
    </xf>
    <xf numFmtId="0" fontId="20" fillId="0" borderId="41" xfId="6" applyFont="1" applyFill="1" applyBorder="1" applyAlignment="1">
      <alignment horizontal="left" vertical="center"/>
    </xf>
    <xf numFmtId="20" fontId="20" fillId="0" borderId="41" xfId="6" applyNumberFormat="1" applyFont="1" applyFill="1" applyBorder="1" applyAlignment="1">
      <alignment horizontal="center" vertical="center"/>
    </xf>
    <xf numFmtId="175" fontId="22" fillId="0" borderId="41" xfId="6" applyNumberFormat="1" applyFont="1" applyFill="1" applyBorder="1" applyAlignment="1">
      <alignment horizontal="right" vertical="center"/>
    </xf>
    <xf numFmtId="175" fontId="20" fillId="0" borderId="3" xfId="6" applyNumberFormat="1" applyFont="1" applyFill="1" applyBorder="1" applyAlignment="1">
      <alignment horizontal="right" vertical="center"/>
    </xf>
    <xf numFmtId="175" fontId="20" fillId="0" borderId="41" xfId="6" applyNumberFormat="1" applyFont="1" applyFill="1" applyBorder="1" applyAlignment="1">
      <alignment horizontal="right" vertical="center"/>
    </xf>
    <xf numFmtId="175" fontId="20" fillId="0" borderId="41" xfId="6" applyNumberFormat="1" applyFont="1" applyFill="1" applyBorder="1" applyAlignment="1">
      <alignment vertical="center"/>
    </xf>
    <xf numFmtId="9" fontId="0" fillId="0" borderId="0" xfId="3" applyFont="1"/>
    <xf numFmtId="175" fontId="20" fillId="4" borderId="40" xfId="7" applyNumberFormat="1" applyFont="1" applyFill="1" applyBorder="1" applyAlignment="1">
      <alignment horizontal="center" vertical="center"/>
    </xf>
  </cellXfs>
  <cellStyles count="8">
    <cellStyle name="Moeda" xfId="2" builtinId="4"/>
    <cellStyle name="Moeda_Contrato-124-99 - BARA DEZEMBRO TV AMAZONAS" xfId="4"/>
    <cellStyle name="Normal" xfId="0" builtinId="0"/>
    <cellStyle name="Normal 2" xfId="6"/>
    <cellStyle name="Normal 2 3" xfId="7"/>
    <cellStyle name="Porcentagem" xfId="3" builtinId="5"/>
    <cellStyle name="Separador de milhares_Contrato-124-99 - BARA DEZEMBRO TV AMAZONAS" xfId="5"/>
    <cellStyle name="Vírgula" xfId="1" builtinId="3"/>
  </cellStyles>
  <dxfs count="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40</xdr:row>
      <xdr:rowOff>0</xdr:rowOff>
    </xdr:from>
    <xdr:to>
      <xdr:col>17</xdr:col>
      <xdr:colOff>333376</xdr:colOff>
      <xdr:row>40</xdr:row>
      <xdr:rowOff>177271</xdr:rowOff>
    </xdr:to>
    <xdr:sp macro="" textlink="">
      <xdr:nvSpPr>
        <xdr:cNvPr id="2" name="Retângulo 1"/>
        <xdr:cNvSpPr/>
      </xdr:nvSpPr>
      <xdr:spPr>
        <a:xfrm>
          <a:off x="13477875" y="8677275"/>
          <a:ext cx="333376" cy="1772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ysClr val="windowText" lastClr="000000"/>
              </a:solidFill>
            </a:rPr>
            <a:t>(b)</a:t>
          </a:r>
        </a:p>
      </xdr:txBody>
    </xdr:sp>
    <xdr:clientData/>
  </xdr:twoCellAnchor>
  <xdr:twoCellAnchor>
    <xdr:from>
      <xdr:col>21</xdr:col>
      <xdr:colOff>0</xdr:colOff>
      <xdr:row>39</xdr:row>
      <xdr:rowOff>161925</xdr:rowOff>
    </xdr:from>
    <xdr:to>
      <xdr:col>21</xdr:col>
      <xdr:colOff>350044</xdr:colOff>
      <xdr:row>40</xdr:row>
      <xdr:rowOff>148696</xdr:rowOff>
    </xdr:to>
    <xdr:sp macro="" textlink="">
      <xdr:nvSpPr>
        <xdr:cNvPr id="3" name="Retângulo 2"/>
        <xdr:cNvSpPr/>
      </xdr:nvSpPr>
      <xdr:spPr>
        <a:xfrm>
          <a:off x="15801975" y="8648700"/>
          <a:ext cx="350044" cy="1772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ysClr val="windowText" lastClr="000000"/>
              </a:solidFill>
            </a:rPr>
            <a:t>(b)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95250</xdr:rowOff>
    </xdr:from>
    <xdr:to>
      <xdr:col>4</xdr:col>
      <xdr:colOff>21380</xdr:colOff>
      <xdr:row>6</xdr:row>
      <xdr:rowOff>104724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95250"/>
          <a:ext cx="1009599" cy="1009599"/>
        </a:xfrm>
        <a:prstGeom prst="rect">
          <a:avLst/>
        </a:prstGeom>
      </xdr:spPr>
    </xdr:pic>
    <xdr:clientData/>
  </xdr:twoCellAnchor>
  <xdr:twoCellAnchor>
    <xdr:from>
      <xdr:col>4</xdr:col>
      <xdr:colOff>123822</xdr:colOff>
      <xdr:row>1</xdr:row>
      <xdr:rowOff>0</xdr:rowOff>
    </xdr:from>
    <xdr:to>
      <xdr:col>16</xdr:col>
      <xdr:colOff>202404</xdr:colOff>
      <xdr:row>5</xdr:row>
      <xdr:rowOff>142875</xdr:rowOff>
    </xdr:to>
    <xdr:sp macro="" textlink="">
      <xdr:nvSpPr>
        <xdr:cNvPr id="3" name="Text Box 202"/>
        <xdr:cNvSpPr txBox="1">
          <a:spLocks noChangeArrowheads="1"/>
        </xdr:cNvSpPr>
      </xdr:nvSpPr>
      <xdr:spPr bwMode="auto">
        <a:xfrm>
          <a:off x="1302541" y="166688"/>
          <a:ext cx="3424238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l" rtl="0">
            <a:defRPr sz="1000"/>
          </a:pPr>
          <a:r>
            <a:rPr lang="pt-BR" sz="1000" b="1" i="0" u="none" strike="noStrike" baseline="0">
              <a:solidFill>
                <a:srgbClr val="339933"/>
              </a:solidFill>
              <a:latin typeface="Arial"/>
              <a:cs typeface="Arial"/>
            </a:rPr>
            <a:t>RÁDIO E TELEVISÃO BANDEIRANTES LTDA.</a:t>
          </a:r>
          <a:endParaRPr lang="pt-BR" sz="10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Rua Radiantes, 13 - Morumbi - Cep.: 05699-900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SÃO PAULO - SP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CNPJ.:14.238.570/0001-29</a:t>
          </a:r>
        </a:p>
      </xdr:txBody>
    </xdr:sp>
    <xdr:clientData/>
  </xdr:twoCellAnchor>
  <xdr:twoCellAnchor>
    <xdr:from>
      <xdr:col>14</xdr:col>
      <xdr:colOff>119061</xdr:colOff>
      <xdr:row>0</xdr:row>
      <xdr:rowOff>71437</xdr:rowOff>
    </xdr:from>
    <xdr:to>
      <xdr:col>40</xdr:col>
      <xdr:colOff>380999</xdr:colOff>
      <xdr:row>6</xdr:row>
      <xdr:rowOff>119062</xdr:rowOff>
    </xdr:to>
    <xdr:sp macro="" textlink="">
      <xdr:nvSpPr>
        <xdr:cNvPr id="4" name="AutoShape 40"/>
        <xdr:cNvSpPr>
          <a:spLocks noChangeArrowheads="1"/>
        </xdr:cNvSpPr>
      </xdr:nvSpPr>
      <xdr:spPr bwMode="auto">
        <a:xfrm>
          <a:off x="4214811" y="71437"/>
          <a:ext cx="6822282" cy="1047750"/>
        </a:xfrm>
        <a:prstGeom prst="roundRect">
          <a:avLst>
            <a:gd name="adj" fmla="val 16667"/>
          </a:avLst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40</xdr:col>
      <xdr:colOff>738187</xdr:colOff>
      <xdr:row>1</xdr:row>
      <xdr:rowOff>0</xdr:rowOff>
    </xdr:from>
    <xdr:to>
      <xdr:col>42</xdr:col>
      <xdr:colOff>1133474</xdr:colOff>
      <xdr:row>2</xdr:row>
      <xdr:rowOff>85725</xdr:rowOff>
    </xdr:to>
    <xdr:sp macro="" textlink="">
      <xdr:nvSpPr>
        <xdr:cNvPr id="5" name="WordArt 46"/>
        <xdr:cNvSpPr>
          <a:spLocks noChangeArrowheads="1" noChangeShapeType="1" noTextEdit="1"/>
        </xdr:cNvSpPr>
      </xdr:nvSpPr>
      <xdr:spPr bwMode="auto">
        <a:xfrm>
          <a:off x="11465718" y="166688"/>
          <a:ext cx="2324100" cy="252412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pt-BR" sz="1400" kern="10" spc="0">
              <a:ln w="0">
                <a:noFill/>
                <a:round/>
                <a:headEnd/>
                <a:tailEnd/>
              </a:ln>
              <a:solidFill>
                <a:srgbClr val="000080"/>
              </a:solidFill>
              <a:effectLst>
                <a:outerShdw dist="35921" dir="2700000" algn="ctr" rotWithShape="0">
                  <a:srgbClr val="C0C0C0"/>
                </a:outerShdw>
              </a:effectLst>
              <a:latin typeface="Impact"/>
            </a:rPr>
            <a:t>AUTORIZAÇÃO DE VEICULAÇÃO</a:t>
          </a:r>
        </a:p>
      </xdr:txBody>
    </xdr:sp>
    <xdr:clientData/>
  </xdr:twoCellAnchor>
  <xdr:twoCellAnchor>
    <xdr:from>
      <xdr:col>20</xdr:col>
      <xdr:colOff>11906</xdr:colOff>
      <xdr:row>7</xdr:row>
      <xdr:rowOff>154781</xdr:rowOff>
    </xdr:from>
    <xdr:to>
      <xdr:col>38</xdr:col>
      <xdr:colOff>345281</xdr:colOff>
      <xdr:row>17</xdr:row>
      <xdr:rowOff>154781</xdr:rowOff>
    </xdr:to>
    <xdr:sp macro="" textlink="">
      <xdr:nvSpPr>
        <xdr:cNvPr id="6" name="AutoShape 136"/>
        <xdr:cNvSpPr>
          <a:spLocks noChangeArrowheads="1"/>
        </xdr:cNvSpPr>
      </xdr:nvSpPr>
      <xdr:spPr bwMode="auto">
        <a:xfrm>
          <a:off x="5393531" y="1321594"/>
          <a:ext cx="4191000" cy="1666875"/>
        </a:xfrm>
        <a:prstGeom prst="roundRect">
          <a:avLst>
            <a:gd name="adj" fmla="val 28301"/>
          </a:avLst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119061</xdr:colOff>
      <xdr:row>7</xdr:row>
      <xdr:rowOff>130968</xdr:rowOff>
    </xdr:from>
    <xdr:to>
      <xdr:col>19</xdr:col>
      <xdr:colOff>11905</xdr:colOff>
      <xdr:row>17</xdr:row>
      <xdr:rowOff>142875</xdr:rowOff>
    </xdr:to>
    <xdr:sp macro="" textlink="">
      <xdr:nvSpPr>
        <xdr:cNvPr id="7" name="AutoShape 45"/>
        <xdr:cNvSpPr>
          <a:spLocks noChangeArrowheads="1"/>
        </xdr:cNvSpPr>
      </xdr:nvSpPr>
      <xdr:spPr bwMode="auto">
        <a:xfrm>
          <a:off x="119061" y="1297781"/>
          <a:ext cx="5060157" cy="1678782"/>
        </a:xfrm>
        <a:prstGeom prst="roundRect">
          <a:avLst>
            <a:gd name="adj" fmla="val 16667"/>
          </a:avLst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104775</xdr:colOff>
      <xdr:row>64</xdr:row>
      <xdr:rowOff>857250</xdr:rowOff>
    </xdr:from>
    <xdr:to>
      <xdr:col>35</xdr:col>
      <xdr:colOff>104775</xdr:colOff>
      <xdr:row>64</xdr:row>
      <xdr:rowOff>1066800</xdr:rowOff>
    </xdr:to>
    <xdr:sp macro="" textlink="">
      <xdr:nvSpPr>
        <xdr:cNvPr id="8" name="Text Box 129"/>
        <xdr:cNvSpPr txBox="1">
          <a:spLocks noChangeArrowheads="1"/>
        </xdr:cNvSpPr>
      </xdr:nvSpPr>
      <xdr:spPr bwMode="auto">
        <a:xfrm>
          <a:off x="5753100" y="5162550"/>
          <a:ext cx="1085850" cy="0"/>
        </a:xfrm>
        <a:prstGeom prst="rect">
          <a:avLst/>
        </a:prstGeom>
        <a:noFill/>
        <a:ln w="12700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Gerente Comercial</a:t>
          </a:r>
        </a:p>
      </xdr:txBody>
    </xdr:sp>
    <xdr:clientData/>
  </xdr:twoCellAnchor>
  <xdr:twoCellAnchor>
    <xdr:from>
      <xdr:col>39</xdr:col>
      <xdr:colOff>47625</xdr:colOff>
      <xdr:row>7</xdr:row>
      <xdr:rowOff>130969</xdr:rowOff>
    </xdr:from>
    <xdr:to>
      <xdr:col>43</xdr:col>
      <xdr:colOff>0</xdr:colOff>
      <xdr:row>17</xdr:row>
      <xdr:rowOff>130969</xdr:rowOff>
    </xdr:to>
    <xdr:sp macro="" textlink="">
      <xdr:nvSpPr>
        <xdr:cNvPr id="11" name="AutoShape 136"/>
        <xdr:cNvSpPr>
          <a:spLocks noChangeArrowheads="1"/>
        </xdr:cNvSpPr>
      </xdr:nvSpPr>
      <xdr:spPr bwMode="auto">
        <a:xfrm>
          <a:off x="9679781" y="1297782"/>
          <a:ext cx="4333875" cy="1690687"/>
        </a:xfrm>
        <a:prstGeom prst="roundRect">
          <a:avLst>
            <a:gd name="adj" fmla="val 28301"/>
          </a:avLst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opLeftCell="A29" workbookViewId="0">
      <selection activeCell="L41" sqref="L41"/>
    </sheetView>
  </sheetViews>
  <sheetFormatPr defaultRowHeight="15" x14ac:dyDescent="0.25"/>
  <sheetData>
    <row r="1" spans="1:24" s="144" customFormat="1" ht="22.5" customHeight="1" x14ac:dyDescent="0.2">
      <c r="A1" s="138" t="s">
        <v>168</v>
      </c>
      <c r="B1" s="139" t="s">
        <v>2</v>
      </c>
      <c r="C1" s="140" t="s">
        <v>3</v>
      </c>
      <c r="D1" s="138" t="s">
        <v>4</v>
      </c>
      <c r="E1" s="141" t="s">
        <v>5</v>
      </c>
      <c r="F1" s="141" t="s">
        <v>6</v>
      </c>
      <c r="G1" s="142" t="s">
        <v>14</v>
      </c>
      <c r="H1" s="143" t="s">
        <v>15</v>
      </c>
      <c r="I1" s="143" t="s">
        <v>16</v>
      </c>
      <c r="J1" s="143" t="s">
        <v>17</v>
      </c>
      <c r="K1" s="143" t="s">
        <v>18</v>
      </c>
      <c r="L1" s="143" t="s">
        <v>19</v>
      </c>
      <c r="M1" s="143" t="s">
        <v>20</v>
      </c>
      <c r="N1" s="143" t="s">
        <v>169</v>
      </c>
      <c r="O1" s="143" t="s">
        <v>22</v>
      </c>
      <c r="P1" s="143" t="s">
        <v>23</v>
      </c>
      <c r="Q1" s="143" t="s">
        <v>24</v>
      </c>
      <c r="R1" s="143" t="s">
        <v>170</v>
      </c>
      <c r="S1" s="143" t="s">
        <v>26</v>
      </c>
      <c r="T1" s="143" t="s">
        <v>27</v>
      </c>
      <c r="U1" s="143" t="s">
        <v>28</v>
      </c>
      <c r="V1" s="143" t="s">
        <v>29</v>
      </c>
    </row>
    <row r="2" spans="1:24" s="153" customFormat="1" x14ac:dyDescent="0.25">
      <c r="A2" s="145" t="s">
        <v>10</v>
      </c>
      <c r="B2" s="146" t="s">
        <v>11</v>
      </c>
      <c r="C2" s="145" t="s">
        <v>12</v>
      </c>
      <c r="D2" s="145" t="s">
        <v>13</v>
      </c>
      <c r="E2" s="147">
        <v>0.33333333333333331</v>
      </c>
      <c r="F2" s="147">
        <v>0.375</v>
      </c>
      <c r="G2" s="148">
        <v>20845</v>
      </c>
      <c r="H2" s="149">
        <v>4305</v>
      </c>
      <c r="I2" s="149">
        <v>985</v>
      </c>
      <c r="J2" s="149">
        <v>1135</v>
      </c>
      <c r="K2" s="149">
        <v>375</v>
      </c>
      <c r="L2" s="149">
        <v>2575</v>
      </c>
      <c r="M2" s="149">
        <v>625</v>
      </c>
      <c r="N2" s="149">
        <v>2020</v>
      </c>
      <c r="O2" s="149">
        <v>385</v>
      </c>
      <c r="P2" s="149">
        <v>705</v>
      </c>
      <c r="Q2" s="149">
        <v>1770</v>
      </c>
      <c r="R2" s="149">
        <v>530</v>
      </c>
      <c r="S2" s="149">
        <v>1210</v>
      </c>
      <c r="T2" s="149">
        <v>255</v>
      </c>
      <c r="U2" s="150">
        <v>505</v>
      </c>
      <c r="V2" s="149">
        <v>35</v>
      </c>
      <c r="W2" s="151"/>
      <c r="X2" s="152"/>
    </row>
    <row r="3" spans="1:24" s="153" customFormat="1" x14ac:dyDescent="0.25">
      <c r="A3" s="145" t="s">
        <v>30</v>
      </c>
      <c r="B3" s="146" t="s">
        <v>31</v>
      </c>
      <c r="C3" s="145" t="s">
        <v>32</v>
      </c>
      <c r="D3" s="145" t="s">
        <v>13</v>
      </c>
      <c r="E3" s="147">
        <v>0.375</v>
      </c>
      <c r="F3" s="147">
        <v>0.4236111111111111</v>
      </c>
      <c r="G3" s="148">
        <v>25680</v>
      </c>
      <c r="H3" s="149">
        <v>5230</v>
      </c>
      <c r="I3" s="149">
        <v>1200</v>
      </c>
      <c r="J3" s="149">
        <v>1375</v>
      </c>
      <c r="K3" s="149">
        <v>460</v>
      </c>
      <c r="L3" s="149">
        <v>3125</v>
      </c>
      <c r="M3" s="149">
        <v>770</v>
      </c>
      <c r="N3" s="149">
        <v>2440</v>
      </c>
      <c r="O3" s="149">
        <v>470</v>
      </c>
      <c r="P3" s="149">
        <v>860</v>
      </c>
      <c r="Q3" s="149">
        <v>2155</v>
      </c>
      <c r="R3" s="149">
        <v>640</v>
      </c>
      <c r="S3" s="149">
        <v>1460</v>
      </c>
      <c r="T3" s="149">
        <v>315</v>
      </c>
      <c r="U3" s="150">
        <v>605</v>
      </c>
      <c r="V3" s="149">
        <v>35</v>
      </c>
      <c r="W3" s="151"/>
      <c r="X3" s="152"/>
    </row>
    <row r="4" spans="1:24" s="153" customFormat="1" x14ac:dyDescent="0.25">
      <c r="A4" s="145" t="s">
        <v>33</v>
      </c>
      <c r="B4" s="146" t="s">
        <v>34</v>
      </c>
      <c r="C4" s="145" t="s">
        <v>35</v>
      </c>
      <c r="D4" s="145" t="s">
        <v>13</v>
      </c>
      <c r="E4" s="147">
        <v>0.4236111111111111</v>
      </c>
      <c r="F4" s="147">
        <v>0.46527777777777773</v>
      </c>
      <c r="G4" s="148">
        <v>19520</v>
      </c>
      <c r="H4" s="149">
        <v>4030</v>
      </c>
      <c r="I4" s="149">
        <v>920</v>
      </c>
      <c r="J4" s="149">
        <v>1060</v>
      </c>
      <c r="K4" s="149">
        <v>350</v>
      </c>
      <c r="L4" s="149">
        <v>2410</v>
      </c>
      <c r="M4" s="149">
        <v>585</v>
      </c>
      <c r="N4" s="149">
        <v>1890</v>
      </c>
      <c r="O4" s="149">
        <v>360</v>
      </c>
      <c r="P4" s="149">
        <v>705</v>
      </c>
      <c r="Q4" s="149">
        <v>1660</v>
      </c>
      <c r="R4" s="149">
        <v>530</v>
      </c>
      <c r="S4" s="149">
        <v>1135</v>
      </c>
      <c r="T4" s="149">
        <v>235</v>
      </c>
      <c r="U4" s="150">
        <v>475</v>
      </c>
      <c r="V4" s="149">
        <v>30</v>
      </c>
      <c r="W4" s="151"/>
      <c r="X4" s="152"/>
    </row>
    <row r="5" spans="1:24" s="161" customFormat="1" x14ac:dyDescent="0.25">
      <c r="A5" s="154" t="s">
        <v>36</v>
      </c>
      <c r="B5" s="155" t="s">
        <v>171</v>
      </c>
      <c r="C5" s="154" t="s">
        <v>37</v>
      </c>
      <c r="D5" s="154" t="s">
        <v>13</v>
      </c>
      <c r="E5" s="147">
        <v>0.46527777777777773</v>
      </c>
      <c r="F5" s="147">
        <v>0.52083333333333337</v>
      </c>
      <c r="G5" s="156">
        <v>83945</v>
      </c>
      <c r="H5" s="157">
        <v>16695</v>
      </c>
      <c r="I5" s="157">
        <v>3850</v>
      </c>
      <c r="J5" s="157">
        <v>4385</v>
      </c>
      <c r="K5" s="157">
        <v>1480</v>
      </c>
      <c r="L5" s="157">
        <v>9960</v>
      </c>
      <c r="M5" s="157">
        <v>2465</v>
      </c>
      <c r="N5" s="157">
        <v>7815</v>
      </c>
      <c r="O5" s="157">
        <v>1490</v>
      </c>
      <c r="P5" s="157">
        <v>2750</v>
      </c>
      <c r="Q5" s="157">
        <v>6890</v>
      </c>
      <c r="R5" s="157">
        <v>2045</v>
      </c>
      <c r="S5" s="157">
        <v>4670</v>
      </c>
      <c r="T5" s="157">
        <v>1005</v>
      </c>
      <c r="U5" s="158">
        <v>1130</v>
      </c>
      <c r="V5" s="157">
        <v>145</v>
      </c>
      <c r="W5" s="159"/>
      <c r="X5" s="160"/>
    </row>
    <row r="6" spans="1:24" s="163" customFormat="1" x14ac:dyDescent="0.25">
      <c r="A6" s="154" t="s">
        <v>38</v>
      </c>
      <c r="B6" s="155" t="s">
        <v>39</v>
      </c>
      <c r="C6" s="154" t="s">
        <v>40</v>
      </c>
      <c r="D6" s="154" t="s">
        <v>13</v>
      </c>
      <c r="E6" s="147">
        <v>0.625</v>
      </c>
      <c r="F6" s="147">
        <v>0.64583333333333337</v>
      </c>
      <c r="G6" s="156">
        <v>65995</v>
      </c>
      <c r="H6" s="157">
        <v>13585</v>
      </c>
      <c r="I6" s="157">
        <v>3125</v>
      </c>
      <c r="J6" s="157">
        <v>3565</v>
      </c>
      <c r="K6" s="157">
        <v>1200</v>
      </c>
      <c r="L6" s="157">
        <v>8100</v>
      </c>
      <c r="M6" s="157">
        <v>2000</v>
      </c>
      <c r="N6" s="157">
        <v>6360</v>
      </c>
      <c r="O6" s="157">
        <v>1210</v>
      </c>
      <c r="P6" s="157">
        <v>2390</v>
      </c>
      <c r="Q6" s="157">
        <v>5605</v>
      </c>
      <c r="R6" s="157">
        <v>1775</v>
      </c>
      <c r="S6" s="157">
        <v>3800</v>
      </c>
      <c r="T6" s="157">
        <v>810</v>
      </c>
      <c r="U6" s="158">
        <v>1000</v>
      </c>
      <c r="V6" s="157">
        <v>120</v>
      </c>
      <c r="W6" s="159"/>
      <c r="X6" s="162"/>
    </row>
    <row r="7" spans="1:24" s="163" customFormat="1" x14ac:dyDescent="0.25">
      <c r="A7" s="154" t="s">
        <v>41</v>
      </c>
      <c r="B7" s="155" t="s">
        <v>42</v>
      </c>
      <c r="C7" s="154" t="s">
        <v>12</v>
      </c>
      <c r="D7" s="154" t="s">
        <v>13</v>
      </c>
      <c r="E7" s="147">
        <v>0.64583333333333337</v>
      </c>
      <c r="F7" s="147">
        <v>0.70833333333333337</v>
      </c>
      <c r="G7" s="156">
        <v>76315</v>
      </c>
      <c r="H7" s="157">
        <v>15175</v>
      </c>
      <c r="I7" s="157">
        <v>3500</v>
      </c>
      <c r="J7" s="157">
        <v>3985</v>
      </c>
      <c r="K7" s="157">
        <v>1345</v>
      </c>
      <c r="L7" s="157">
        <v>9055</v>
      </c>
      <c r="M7" s="157">
        <v>2240</v>
      </c>
      <c r="N7" s="157">
        <v>7105</v>
      </c>
      <c r="O7" s="157">
        <v>1355</v>
      </c>
      <c r="P7" s="157">
        <v>2750</v>
      </c>
      <c r="Q7" s="157">
        <v>6265</v>
      </c>
      <c r="R7" s="157">
        <v>2045</v>
      </c>
      <c r="S7" s="157">
        <v>4245</v>
      </c>
      <c r="T7" s="157">
        <v>915</v>
      </c>
      <c r="U7" s="158">
        <v>1025</v>
      </c>
      <c r="V7" s="157">
        <v>130</v>
      </c>
      <c r="W7" s="159"/>
      <c r="X7" s="162"/>
    </row>
    <row r="8" spans="1:24" x14ac:dyDescent="0.25">
      <c r="A8" s="154" t="s">
        <v>43</v>
      </c>
      <c r="B8" s="155" t="s">
        <v>172</v>
      </c>
      <c r="C8" s="154" t="s">
        <v>12</v>
      </c>
      <c r="D8" s="154" t="s">
        <v>13</v>
      </c>
      <c r="E8" s="147">
        <v>0.70833333333333337</v>
      </c>
      <c r="F8" s="147">
        <v>0.78472222222222221</v>
      </c>
      <c r="G8" s="156">
        <v>146820</v>
      </c>
      <c r="H8" s="157">
        <v>30160</v>
      </c>
      <c r="I8" s="157">
        <v>6945</v>
      </c>
      <c r="J8" s="157">
        <v>7920</v>
      </c>
      <c r="K8" s="157">
        <v>2670</v>
      </c>
      <c r="L8" s="157">
        <v>17995</v>
      </c>
      <c r="M8" s="157">
        <v>4435</v>
      </c>
      <c r="N8" s="157">
        <v>14125</v>
      </c>
      <c r="O8" s="157">
        <v>2690</v>
      </c>
      <c r="P8" s="157">
        <v>5465</v>
      </c>
      <c r="Q8" s="157">
        <v>12445</v>
      </c>
      <c r="R8" s="157">
        <v>4065</v>
      </c>
      <c r="S8" s="157">
        <v>10130</v>
      </c>
      <c r="T8" s="157">
        <v>1805</v>
      </c>
      <c r="U8" s="158">
        <v>2020</v>
      </c>
      <c r="V8" s="157">
        <v>275</v>
      </c>
      <c r="W8" s="159"/>
      <c r="X8" s="160"/>
    </row>
    <row r="9" spans="1:24" x14ac:dyDescent="0.25">
      <c r="A9" s="154" t="s">
        <v>45</v>
      </c>
      <c r="B9" s="155" t="s">
        <v>46</v>
      </c>
      <c r="C9" s="154" t="s">
        <v>12</v>
      </c>
      <c r="D9" s="154" t="s">
        <v>47</v>
      </c>
      <c r="E9" s="147">
        <v>0.80555555555555547</v>
      </c>
      <c r="F9" s="147">
        <v>0.85416666666666663</v>
      </c>
      <c r="G9" s="156">
        <v>284060</v>
      </c>
      <c r="H9" s="157">
        <v>57100</v>
      </c>
      <c r="I9" s="157">
        <v>13155</v>
      </c>
      <c r="J9" s="157">
        <v>14995</v>
      </c>
      <c r="K9" s="157">
        <v>5055</v>
      </c>
      <c r="L9" s="157">
        <v>34075</v>
      </c>
      <c r="M9" s="157">
        <v>8400</v>
      </c>
      <c r="N9" s="157">
        <v>26745</v>
      </c>
      <c r="O9" s="157">
        <v>5080</v>
      </c>
      <c r="P9" s="157">
        <v>10345</v>
      </c>
      <c r="Q9" s="157">
        <v>23560</v>
      </c>
      <c r="R9" s="157">
        <v>7700</v>
      </c>
      <c r="S9" s="157">
        <v>17920</v>
      </c>
      <c r="T9" s="157">
        <v>3405</v>
      </c>
      <c r="U9" s="158">
        <v>3970</v>
      </c>
      <c r="V9" s="157">
        <v>515</v>
      </c>
      <c r="W9" s="159"/>
      <c r="X9" s="160"/>
    </row>
    <row r="10" spans="1:24" x14ac:dyDescent="0.25">
      <c r="A10" s="154" t="s">
        <v>48</v>
      </c>
      <c r="B10" s="155" t="s">
        <v>49</v>
      </c>
      <c r="C10" s="154" t="s">
        <v>50</v>
      </c>
      <c r="D10" s="154" t="s">
        <v>51</v>
      </c>
      <c r="E10" s="147">
        <v>0.89583333333333337</v>
      </c>
      <c r="F10" s="147">
        <v>0.91666666666666663</v>
      </c>
      <c r="G10" s="156">
        <v>87965</v>
      </c>
      <c r="H10" s="157">
        <v>18040</v>
      </c>
      <c r="I10" s="157">
        <v>4160</v>
      </c>
      <c r="J10" s="157">
        <v>4735</v>
      </c>
      <c r="K10" s="157">
        <v>1595</v>
      </c>
      <c r="L10" s="157">
        <v>10765</v>
      </c>
      <c r="M10" s="157">
        <v>2655</v>
      </c>
      <c r="N10" s="157">
        <v>8455</v>
      </c>
      <c r="O10" s="157">
        <v>1605</v>
      </c>
      <c r="P10" s="157">
        <v>3170</v>
      </c>
      <c r="Q10" s="157">
        <v>7440</v>
      </c>
      <c r="R10" s="157">
        <v>2360</v>
      </c>
      <c r="S10" s="157">
        <v>5050</v>
      </c>
      <c r="T10" s="157">
        <v>1080</v>
      </c>
      <c r="U10" s="158">
        <v>1255</v>
      </c>
      <c r="V10" s="157">
        <v>150</v>
      </c>
      <c r="W10" s="159"/>
      <c r="X10" s="160"/>
    </row>
    <row r="11" spans="1:24" s="163" customFormat="1" x14ac:dyDescent="0.25">
      <c r="A11" s="154" t="s">
        <v>52</v>
      </c>
      <c r="B11" s="155" t="s">
        <v>173</v>
      </c>
      <c r="C11" s="154" t="s">
        <v>53</v>
      </c>
      <c r="D11" s="154" t="s">
        <v>54</v>
      </c>
      <c r="E11" s="147">
        <v>0.91666666666666663</v>
      </c>
      <c r="F11" s="147">
        <v>0.94791666666666663</v>
      </c>
      <c r="G11" s="156">
        <v>96760</v>
      </c>
      <c r="H11" s="157">
        <v>19845</v>
      </c>
      <c r="I11" s="157">
        <v>4580</v>
      </c>
      <c r="J11" s="157">
        <v>5205</v>
      </c>
      <c r="K11" s="157">
        <v>1755</v>
      </c>
      <c r="L11" s="157">
        <v>11840</v>
      </c>
      <c r="M11" s="157">
        <v>2925</v>
      </c>
      <c r="N11" s="157">
        <v>9300</v>
      </c>
      <c r="O11" s="157">
        <v>1765</v>
      </c>
      <c r="P11" s="157">
        <v>3485</v>
      </c>
      <c r="Q11" s="157">
        <v>8185</v>
      </c>
      <c r="R11" s="157">
        <v>2595</v>
      </c>
      <c r="S11" s="157">
        <v>5555</v>
      </c>
      <c r="T11" s="157">
        <v>1190</v>
      </c>
      <c r="U11" s="158">
        <v>1380</v>
      </c>
      <c r="V11" s="157">
        <v>165</v>
      </c>
      <c r="W11" s="159"/>
      <c r="X11" s="162"/>
    </row>
    <row r="12" spans="1:24" x14ac:dyDescent="0.25">
      <c r="A12" s="154" t="s">
        <v>55</v>
      </c>
      <c r="B12" s="155" t="s">
        <v>174</v>
      </c>
      <c r="C12" s="154" t="s">
        <v>12</v>
      </c>
      <c r="D12" s="154" t="s">
        <v>13</v>
      </c>
      <c r="E12" s="147">
        <v>4.1666666666666664E-2</v>
      </c>
      <c r="F12" s="147">
        <v>7.2916666666666671E-2</v>
      </c>
      <c r="G12" s="156">
        <v>59830</v>
      </c>
      <c r="H12" s="157">
        <v>12045</v>
      </c>
      <c r="I12" s="157">
        <v>2770</v>
      </c>
      <c r="J12" s="157">
        <v>3165</v>
      </c>
      <c r="K12" s="157">
        <v>1070</v>
      </c>
      <c r="L12" s="157">
        <v>7185</v>
      </c>
      <c r="M12" s="157">
        <v>1770</v>
      </c>
      <c r="N12" s="157">
        <v>5640</v>
      </c>
      <c r="O12" s="157">
        <v>1075</v>
      </c>
      <c r="P12" s="157">
        <v>2020</v>
      </c>
      <c r="Q12" s="157">
        <v>4970</v>
      </c>
      <c r="R12" s="157">
        <v>1510</v>
      </c>
      <c r="S12" s="157">
        <v>3500</v>
      </c>
      <c r="T12" s="157">
        <v>725</v>
      </c>
      <c r="U12" s="158">
        <v>915</v>
      </c>
      <c r="V12" s="157">
        <v>115</v>
      </c>
      <c r="W12" s="159"/>
      <c r="X12" s="160"/>
    </row>
    <row r="13" spans="1:24" x14ac:dyDescent="0.25">
      <c r="A13" s="154" t="s">
        <v>56</v>
      </c>
      <c r="B13" s="155" t="s">
        <v>175</v>
      </c>
      <c r="C13" s="154" t="s">
        <v>57</v>
      </c>
      <c r="D13" s="154" t="s">
        <v>58</v>
      </c>
      <c r="E13" s="147">
        <v>1.0416666666666666E-2</v>
      </c>
      <c r="F13" s="147">
        <v>5.2083333333333336E-2</v>
      </c>
      <c r="G13" s="156">
        <v>88625</v>
      </c>
      <c r="H13" s="157">
        <v>18220</v>
      </c>
      <c r="I13" s="157">
        <v>4200</v>
      </c>
      <c r="J13" s="157">
        <v>4790</v>
      </c>
      <c r="K13" s="157">
        <v>1610</v>
      </c>
      <c r="L13" s="157">
        <v>10880</v>
      </c>
      <c r="M13" s="157">
        <v>2680</v>
      </c>
      <c r="N13" s="157">
        <v>8540</v>
      </c>
      <c r="O13" s="157">
        <v>1620</v>
      </c>
      <c r="P13" s="157">
        <v>3300</v>
      </c>
      <c r="Q13" s="157">
        <v>7520</v>
      </c>
      <c r="R13" s="157">
        <v>2460</v>
      </c>
      <c r="S13" s="157">
        <v>5100</v>
      </c>
      <c r="T13" s="157">
        <v>1090</v>
      </c>
      <c r="U13" s="158">
        <v>1220</v>
      </c>
      <c r="V13" s="157">
        <v>145</v>
      </c>
      <c r="W13" s="159"/>
      <c r="X13" s="160"/>
    </row>
    <row r="14" spans="1:24" s="163" customFormat="1" x14ac:dyDescent="0.25">
      <c r="A14" s="154" t="s">
        <v>176</v>
      </c>
      <c r="B14" s="155" t="s">
        <v>60</v>
      </c>
      <c r="C14" s="154" t="s">
        <v>35</v>
      </c>
      <c r="D14" s="154" t="s">
        <v>61</v>
      </c>
      <c r="E14" s="147">
        <v>9.375E-2</v>
      </c>
      <c r="F14" s="147">
        <v>0.11458333333333333</v>
      </c>
      <c r="G14" s="156">
        <v>38335</v>
      </c>
      <c r="H14" s="157">
        <v>7865</v>
      </c>
      <c r="I14" s="157">
        <v>1815</v>
      </c>
      <c r="J14" s="157">
        <v>2065</v>
      </c>
      <c r="K14" s="157">
        <v>695</v>
      </c>
      <c r="L14" s="157">
        <v>4690</v>
      </c>
      <c r="M14" s="157">
        <v>1160</v>
      </c>
      <c r="N14" s="157">
        <v>3685</v>
      </c>
      <c r="O14" s="157">
        <v>700</v>
      </c>
      <c r="P14" s="157">
        <v>1385</v>
      </c>
      <c r="Q14" s="157">
        <v>3245</v>
      </c>
      <c r="R14" s="157">
        <v>1030</v>
      </c>
      <c r="S14" s="157">
        <v>2640</v>
      </c>
      <c r="T14" s="157">
        <v>475</v>
      </c>
      <c r="U14" s="158">
        <v>545</v>
      </c>
      <c r="V14" s="157">
        <v>70</v>
      </c>
      <c r="W14" s="159"/>
      <c r="X14" s="162"/>
    </row>
    <row r="15" spans="1:24" x14ac:dyDescent="0.25">
      <c r="A15" s="154" t="s">
        <v>62</v>
      </c>
      <c r="B15" s="155" t="s">
        <v>63</v>
      </c>
      <c r="C15" s="154" t="s">
        <v>64</v>
      </c>
      <c r="D15" s="154" t="s">
        <v>65</v>
      </c>
      <c r="E15" s="147">
        <v>0.94791666666666663</v>
      </c>
      <c r="F15" s="147">
        <v>5.2083333333333336E-2</v>
      </c>
      <c r="G15" s="156">
        <v>182785</v>
      </c>
      <c r="H15" s="157">
        <v>36750</v>
      </c>
      <c r="I15" s="157">
        <v>8460</v>
      </c>
      <c r="J15" s="157">
        <v>9650</v>
      </c>
      <c r="K15" s="157">
        <v>3255</v>
      </c>
      <c r="L15" s="157">
        <v>21930</v>
      </c>
      <c r="M15" s="157">
        <v>5400</v>
      </c>
      <c r="N15" s="157">
        <v>17215</v>
      </c>
      <c r="O15" s="157">
        <v>3275</v>
      </c>
      <c r="P15" s="157">
        <v>6460</v>
      </c>
      <c r="Q15" s="157">
        <v>15160</v>
      </c>
      <c r="R15" s="157">
        <v>4805</v>
      </c>
      <c r="S15" s="157">
        <v>10950</v>
      </c>
      <c r="T15" s="157">
        <v>2200</v>
      </c>
      <c r="U15" s="158">
        <v>2665</v>
      </c>
      <c r="V15" s="157">
        <v>335</v>
      </c>
      <c r="W15" s="159"/>
      <c r="X15" s="160"/>
    </row>
    <row r="16" spans="1:24" s="163" customFormat="1" x14ac:dyDescent="0.25">
      <c r="A16" s="154" t="s">
        <v>68</v>
      </c>
      <c r="B16" s="155" t="s">
        <v>69</v>
      </c>
      <c r="C16" s="154" t="s">
        <v>70</v>
      </c>
      <c r="D16" s="154" t="s">
        <v>71</v>
      </c>
      <c r="E16" s="147">
        <v>0.91666666666666663</v>
      </c>
      <c r="F16" s="147">
        <v>0.94791666666666663</v>
      </c>
      <c r="G16" s="156">
        <v>102455</v>
      </c>
      <c r="H16" s="157">
        <v>21000</v>
      </c>
      <c r="I16" s="157">
        <v>4835</v>
      </c>
      <c r="J16" s="157">
        <v>5515</v>
      </c>
      <c r="K16" s="157">
        <v>1860</v>
      </c>
      <c r="L16" s="157">
        <v>12535</v>
      </c>
      <c r="M16" s="157">
        <v>3090</v>
      </c>
      <c r="N16" s="157">
        <v>9830</v>
      </c>
      <c r="O16" s="157">
        <v>1870</v>
      </c>
      <c r="P16" s="157">
        <v>3690</v>
      </c>
      <c r="Q16" s="157">
        <v>8665</v>
      </c>
      <c r="R16" s="157">
        <v>2750</v>
      </c>
      <c r="S16" s="157">
        <v>7055</v>
      </c>
      <c r="T16" s="157">
        <v>1250</v>
      </c>
      <c r="U16" s="158">
        <v>1475</v>
      </c>
      <c r="V16" s="157">
        <v>190</v>
      </c>
      <c r="W16" s="159"/>
      <c r="X16" s="162"/>
    </row>
    <row r="17" spans="1:24" s="153" customFormat="1" x14ac:dyDescent="0.25">
      <c r="A17" s="145" t="s">
        <v>72</v>
      </c>
      <c r="B17" s="146" t="s">
        <v>73</v>
      </c>
      <c r="C17" s="145" t="s">
        <v>74</v>
      </c>
      <c r="D17" s="145" t="s">
        <v>71</v>
      </c>
      <c r="E17" s="147">
        <v>0.94791666666666663</v>
      </c>
      <c r="F17" s="147">
        <v>1.0416666666666666E-2</v>
      </c>
      <c r="G17" s="148">
        <v>118835</v>
      </c>
      <c r="H17" s="149">
        <v>24380</v>
      </c>
      <c r="I17" s="149">
        <v>5615</v>
      </c>
      <c r="J17" s="149">
        <v>6400</v>
      </c>
      <c r="K17" s="149">
        <v>2155</v>
      </c>
      <c r="L17" s="149">
        <v>14555</v>
      </c>
      <c r="M17" s="149">
        <v>3590</v>
      </c>
      <c r="N17" s="149">
        <v>11425</v>
      </c>
      <c r="O17" s="149">
        <v>2175</v>
      </c>
      <c r="P17" s="149">
        <v>4415</v>
      </c>
      <c r="Q17" s="149">
        <v>10065</v>
      </c>
      <c r="R17" s="149">
        <v>3290</v>
      </c>
      <c r="S17" s="149">
        <v>6825</v>
      </c>
      <c r="T17" s="149">
        <v>1450</v>
      </c>
      <c r="U17" s="150">
        <v>1690</v>
      </c>
      <c r="V17" s="149">
        <v>200</v>
      </c>
      <c r="W17" s="151"/>
      <c r="X17" s="152"/>
    </row>
    <row r="18" spans="1:24" s="153" customFormat="1" x14ac:dyDescent="0.25">
      <c r="A18" s="145" t="s">
        <v>75</v>
      </c>
      <c r="B18" s="146" t="s">
        <v>76</v>
      </c>
      <c r="C18" s="145" t="s">
        <v>70</v>
      </c>
      <c r="D18" s="145" t="s">
        <v>71</v>
      </c>
      <c r="E18" s="147">
        <v>9.375E-2</v>
      </c>
      <c r="F18" s="147">
        <v>0.11458333333333333</v>
      </c>
      <c r="G18" s="156">
        <v>37220</v>
      </c>
      <c r="H18" s="157">
        <v>7635</v>
      </c>
      <c r="I18" s="157">
        <v>1760</v>
      </c>
      <c r="J18" s="157">
        <v>2005</v>
      </c>
      <c r="K18" s="157">
        <v>675</v>
      </c>
      <c r="L18" s="157">
        <v>4555</v>
      </c>
      <c r="M18" s="157">
        <v>1125</v>
      </c>
      <c r="N18" s="157">
        <v>3580</v>
      </c>
      <c r="O18" s="157">
        <v>680</v>
      </c>
      <c r="P18" s="157">
        <v>1385</v>
      </c>
      <c r="Q18" s="157">
        <v>3150</v>
      </c>
      <c r="R18" s="157">
        <v>1030</v>
      </c>
      <c r="S18" s="157">
        <v>2565</v>
      </c>
      <c r="T18" s="157">
        <v>460</v>
      </c>
      <c r="U18" s="158">
        <v>530</v>
      </c>
      <c r="V18" s="157">
        <v>70</v>
      </c>
      <c r="W18" s="151"/>
      <c r="X18" s="152"/>
    </row>
    <row r="19" spans="1:24" s="153" customFormat="1" x14ac:dyDescent="0.25">
      <c r="A19" s="145" t="s">
        <v>77</v>
      </c>
      <c r="B19" s="146" t="s">
        <v>177</v>
      </c>
      <c r="C19" s="145" t="s">
        <v>78</v>
      </c>
      <c r="D19" s="145" t="s">
        <v>79</v>
      </c>
      <c r="E19" s="147">
        <v>0.66666666666666663</v>
      </c>
      <c r="F19" s="147">
        <v>0.75</v>
      </c>
      <c r="G19" s="148">
        <v>237885</v>
      </c>
      <c r="H19" s="149">
        <v>49065</v>
      </c>
      <c r="I19" s="149">
        <v>11305</v>
      </c>
      <c r="J19" s="149">
        <v>12885</v>
      </c>
      <c r="K19" s="149">
        <v>4340</v>
      </c>
      <c r="L19" s="149">
        <v>29280</v>
      </c>
      <c r="M19" s="149">
        <v>7215</v>
      </c>
      <c r="N19" s="149">
        <v>22975</v>
      </c>
      <c r="O19" s="149">
        <v>4370</v>
      </c>
      <c r="P19" s="149">
        <v>8625</v>
      </c>
      <c r="Q19" s="149">
        <v>20245</v>
      </c>
      <c r="R19" s="149">
        <v>6420</v>
      </c>
      <c r="S19" s="149">
        <v>16475</v>
      </c>
      <c r="T19" s="149">
        <v>2930</v>
      </c>
      <c r="U19" s="150">
        <v>3270</v>
      </c>
      <c r="V19" s="149">
        <v>435</v>
      </c>
      <c r="W19" s="151"/>
      <c r="X19" s="152"/>
    </row>
    <row r="20" spans="1:24" s="161" customFormat="1" x14ac:dyDescent="0.25">
      <c r="A20" s="154" t="s">
        <v>80</v>
      </c>
      <c r="B20" s="155" t="s">
        <v>81</v>
      </c>
      <c r="C20" s="154" t="s">
        <v>37</v>
      </c>
      <c r="D20" s="154" t="s">
        <v>79</v>
      </c>
      <c r="E20" s="147">
        <v>0.88888888888888884</v>
      </c>
      <c r="F20" s="147">
        <v>0.89583333333333337</v>
      </c>
      <c r="G20" s="156">
        <v>96645</v>
      </c>
      <c r="H20" s="157">
        <v>19880</v>
      </c>
      <c r="I20" s="157">
        <v>4580</v>
      </c>
      <c r="J20" s="157">
        <v>5215</v>
      </c>
      <c r="K20" s="157">
        <v>1760</v>
      </c>
      <c r="L20" s="157">
        <v>11860</v>
      </c>
      <c r="M20" s="157">
        <v>2925</v>
      </c>
      <c r="N20" s="157">
        <v>9305</v>
      </c>
      <c r="O20" s="157">
        <v>1770</v>
      </c>
      <c r="P20" s="157">
        <v>3490</v>
      </c>
      <c r="Q20" s="157">
        <v>8205</v>
      </c>
      <c r="R20" s="157">
        <v>2600</v>
      </c>
      <c r="S20" s="157">
        <v>6065</v>
      </c>
      <c r="T20" s="157">
        <v>1190</v>
      </c>
      <c r="U20" s="158">
        <v>1330</v>
      </c>
      <c r="V20" s="157">
        <v>155</v>
      </c>
      <c r="W20" s="159"/>
      <c r="X20" s="160"/>
    </row>
    <row r="21" spans="1:24" x14ac:dyDescent="0.25">
      <c r="A21" s="154" t="s">
        <v>82</v>
      </c>
      <c r="B21" s="155" t="s">
        <v>83</v>
      </c>
      <c r="C21" s="154" t="s">
        <v>78</v>
      </c>
      <c r="D21" s="154" t="s">
        <v>79</v>
      </c>
      <c r="E21" s="147">
        <v>0.89583333333333337</v>
      </c>
      <c r="F21" s="147">
        <v>0</v>
      </c>
      <c r="G21" s="156">
        <v>274995</v>
      </c>
      <c r="H21" s="157">
        <v>56440</v>
      </c>
      <c r="I21" s="157">
        <v>13005</v>
      </c>
      <c r="J21" s="157">
        <v>14820</v>
      </c>
      <c r="K21" s="157">
        <v>4990</v>
      </c>
      <c r="L21" s="157">
        <v>33675</v>
      </c>
      <c r="M21" s="157">
        <v>8305</v>
      </c>
      <c r="N21" s="157">
        <v>26430</v>
      </c>
      <c r="O21" s="157">
        <v>5020</v>
      </c>
      <c r="P21" s="157">
        <v>9925</v>
      </c>
      <c r="Q21" s="157">
        <v>23285</v>
      </c>
      <c r="R21" s="157">
        <v>7385</v>
      </c>
      <c r="S21" s="157">
        <v>17230</v>
      </c>
      <c r="T21" s="157">
        <v>3380</v>
      </c>
      <c r="U21" s="158">
        <v>3785</v>
      </c>
      <c r="V21" s="157">
        <v>500</v>
      </c>
      <c r="W21" s="159"/>
      <c r="X21" s="160"/>
    </row>
    <row r="22" spans="1:24" x14ac:dyDescent="0.25">
      <c r="A22" s="154" t="s">
        <v>84</v>
      </c>
      <c r="B22" s="155" t="s">
        <v>85</v>
      </c>
      <c r="C22" s="154" t="s">
        <v>74</v>
      </c>
      <c r="D22" s="154" t="s">
        <v>86</v>
      </c>
      <c r="E22" s="147">
        <v>0.94791666666666663</v>
      </c>
      <c r="F22" s="147">
        <v>1.0416666666666666E-2</v>
      </c>
      <c r="G22" s="156">
        <v>122400</v>
      </c>
      <c r="H22" s="157">
        <v>25110</v>
      </c>
      <c r="I22" s="157">
        <v>5785</v>
      </c>
      <c r="J22" s="157">
        <v>6590</v>
      </c>
      <c r="K22" s="157">
        <v>2220</v>
      </c>
      <c r="L22" s="157">
        <v>14990</v>
      </c>
      <c r="M22" s="157">
        <v>3700</v>
      </c>
      <c r="N22" s="157">
        <v>11770</v>
      </c>
      <c r="O22" s="157">
        <v>2240</v>
      </c>
      <c r="P22" s="157">
        <v>4415</v>
      </c>
      <c r="Q22" s="157">
        <v>10365</v>
      </c>
      <c r="R22" s="157">
        <v>3290</v>
      </c>
      <c r="S22" s="157">
        <v>7030</v>
      </c>
      <c r="T22" s="157">
        <v>1495</v>
      </c>
      <c r="U22" s="158">
        <v>1740</v>
      </c>
      <c r="V22" s="157">
        <v>205</v>
      </c>
      <c r="W22" s="159"/>
      <c r="X22" s="160"/>
    </row>
    <row r="23" spans="1:24" s="161" customFormat="1" x14ac:dyDescent="0.25">
      <c r="A23" s="154" t="s">
        <v>87</v>
      </c>
      <c r="B23" s="155" t="s">
        <v>88</v>
      </c>
      <c r="C23" s="154" t="s">
        <v>70</v>
      </c>
      <c r="D23" s="154" t="s">
        <v>86</v>
      </c>
      <c r="E23" s="147">
        <v>9.375E-2</v>
      </c>
      <c r="F23" s="147">
        <v>0.11458333333333333</v>
      </c>
      <c r="G23" s="156">
        <v>55400</v>
      </c>
      <c r="H23" s="157">
        <v>11155</v>
      </c>
      <c r="I23" s="157">
        <v>2565</v>
      </c>
      <c r="J23" s="157">
        <v>2930</v>
      </c>
      <c r="K23" s="157">
        <v>990</v>
      </c>
      <c r="L23" s="157">
        <v>6655</v>
      </c>
      <c r="M23" s="157">
        <v>1640</v>
      </c>
      <c r="N23" s="157">
        <v>5220</v>
      </c>
      <c r="O23" s="157">
        <v>995</v>
      </c>
      <c r="P23" s="157">
        <v>2020</v>
      </c>
      <c r="Q23" s="157">
        <v>4600</v>
      </c>
      <c r="R23" s="157">
        <v>1510</v>
      </c>
      <c r="S23" s="157">
        <v>3240</v>
      </c>
      <c r="T23" s="157">
        <v>670</v>
      </c>
      <c r="U23" s="158">
        <v>845</v>
      </c>
      <c r="V23" s="157">
        <v>105</v>
      </c>
      <c r="W23" s="159"/>
      <c r="X23" s="160"/>
    </row>
    <row r="24" spans="1:24" s="163" customFormat="1" x14ac:dyDescent="0.25">
      <c r="A24" s="154" t="s">
        <v>89</v>
      </c>
      <c r="B24" s="155" t="s">
        <v>90</v>
      </c>
      <c r="C24" s="154" t="s">
        <v>64</v>
      </c>
      <c r="D24" s="154" t="s">
        <v>91</v>
      </c>
      <c r="E24" s="147">
        <v>0.94791666666666663</v>
      </c>
      <c r="F24" s="147">
        <v>1.0416666666666666E-2</v>
      </c>
      <c r="G24" s="156">
        <v>196185</v>
      </c>
      <c r="H24" s="157">
        <v>37770</v>
      </c>
      <c r="I24" s="157">
        <v>8705</v>
      </c>
      <c r="J24" s="157">
        <v>9920</v>
      </c>
      <c r="K24" s="157">
        <v>3340</v>
      </c>
      <c r="L24" s="157">
        <v>22540</v>
      </c>
      <c r="M24" s="157">
        <v>5555</v>
      </c>
      <c r="N24" s="157">
        <v>17690</v>
      </c>
      <c r="O24" s="157">
        <v>3365</v>
      </c>
      <c r="P24" s="157">
        <v>6640</v>
      </c>
      <c r="Q24" s="157">
        <v>15590</v>
      </c>
      <c r="R24" s="157">
        <v>4945</v>
      </c>
      <c r="S24" s="157">
        <v>12685</v>
      </c>
      <c r="T24" s="157">
        <v>2255</v>
      </c>
      <c r="U24" s="158">
        <v>2450</v>
      </c>
      <c r="V24" s="157">
        <v>325</v>
      </c>
      <c r="W24" s="159"/>
      <c r="X24" s="162"/>
    </row>
    <row r="25" spans="1:24" x14ac:dyDescent="0.25">
      <c r="A25" s="154" t="s">
        <v>178</v>
      </c>
      <c r="B25" s="155" t="s">
        <v>179</v>
      </c>
      <c r="C25" s="164" t="s">
        <v>50</v>
      </c>
      <c r="D25" s="154" t="s">
        <v>93</v>
      </c>
      <c r="E25" s="147">
        <v>0.25</v>
      </c>
      <c r="F25" s="147">
        <v>0.29166666666666669</v>
      </c>
      <c r="G25" s="156">
        <v>10010</v>
      </c>
      <c r="H25" s="157">
        <v>3190</v>
      </c>
      <c r="I25" s="157">
        <v>710</v>
      </c>
      <c r="J25" s="157">
        <v>675</v>
      </c>
      <c r="K25" s="157">
        <v>320</v>
      </c>
      <c r="L25" s="157">
        <v>1740</v>
      </c>
      <c r="M25" s="157">
        <v>405</v>
      </c>
      <c r="N25" s="157">
        <v>1550</v>
      </c>
      <c r="O25" s="157">
        <v>245</v>
      </c>
      <c r="P25" s="157">
        <v>600</v>
      </c>
      <c r="Q25" s="157">
        <v>1035</v>
      </c>
      <c r="R25" s="157">
        <v>420</v>
      </c>
      <c r="S25" s="157">
        <v>790</v>
      </c>
      <c r="T25" s="157">
        <v>150</v>
      </c>
      <c r="U25" s="158">
        <v>530</v>
      </c>
      <c r="V25" s="157">
        <v>65</v>
      </c>
      <c r="W25" s="159"/>
      <c r="X25" s="160"/>
    </row>
    <row r="26" spans="1:24" s="163" customFormat="1" x14ac:dyDescent="0.25">
      <c r="A26" s="154" t="s">
        <v>94</v>
      </c>
      <c r="B26" s="155" t="s">
        <v>95</v>
      </c>
      <c r="C26" s="154" t="s">
        <v>37</v>
      </c>
      <c r="D26" s="154" t="s">
        <v>96</v>
      </c>
      <c r="E26" s="147">
        <v>0.55902777777777779</v>
      </c>
      <c r="F26" s="147">
        <v>0.625</v>
      </c>
      <c r="G26" s="156">
        <v>87450</v>
      </c>
      <c r="H26" s="157">
        <v>16620</v>
      </c>
      <c r="I26" s="157">
        <v>3825</v>
      </c>
      <c r="J26" s="157">
        <v>4360</v>
      </c>
      <c r="K26" s="157">
        <v>1475</v>
      </c>
      <c r="L26" s="157">
        <v>9920</v>
      </c>
      <c r="M26" s="157">
        <v>2440</v>
      </c>
      <c r="N26" s="157">
        <v>7780</v>
      </c>
      <c r="O26" s="157">
        <v>1485</v>
      </c>
      <c r="P26" s="157">
        <v>2920</v>
      </c>
      <c r="Q26" s="157">
        <v>6860</v>
      </c>
      <c r="R26" s="157">
        <v>2180</v>
      </c>
      <c r="S26" s="157">
        <v>5080</v>
      </c>
      <c r="T26" s="157">
        <v>995</v>
      </c>
      <c r="U26" s="158">
        <v>1205</v>
      </c>
      <c r="V26" s="157">
        <v>145</v>
      </c>
      <c r="W26" s="159"/>
      <c r="X26" s="162"/>
    </row>
    <row r="27" spans="1:24" x14ac:dyDescent="0.25">
      <c r="A27" s="154" t="s">
        <v>99</v>
      </c>
      <c r="B27" s="155" t="s">
        <v>100</v>
      </c>
      <c r="C27" s="154" t="s">
        <v>101</v>
      </c>
      <c r="D27" s="154" t="s">
        <v>96</v>
      </c>
      <c r="E27" s="147">
        <v>0.625</v>
      </c>
      <c r="F27" s="147">
        <v>0.70833333333333337</v>
      </c>
      <c r="G27" s="156">
        <v>87450</v>
      </c>
      <c r="H27" s="157">
        <v>16620</v>
      </c>
      <c r="I27" s="157">
        <v>3825</v>
      </c>
      <c r="J27" s="157">
        <v>4360</v>
      </c>
      <c r="K27" s="157">
        <v>1475</v>
      </c>
      <c r="L27" s="157">
        <v>9920</v>
      </c>
      <c r="M27" s="157">
        <v>2440</v>
      </c>
      <c r="N27" s="157">
        <v>7780</v>
      </c>
      <c r="O27" s="157">
        <v>1485</v>
      </c>
      <c r="P27" s="157">
        <v>2920</v>
      </c>
      <c r="Q27" s="157">
        <v>6860</v>
      </c>
      <c r="R27" s="157">
        <v>2180</v>
      </c>
      <c r="S27" s="157">
        <v>5080</v>
      </c>
      <c r="T27" s="157">
        <v>995</v>
      </c>
      <c r="U27" s="158">
        <v>1205</v>
      </c>
      <c r="V27" s="157">
        <v>145</v>
      </c>
      <c r="W27" s="159"/>
      <c r="X27" s="160"/>
    </row>
    <row r="28" spans="1:24" s="161" customFormat="1" x14ac:dyDescent="0.25">
      <c r="A28" s="154" t="s">
        <v>102</v>
      </c>
      <c r="B28" s="155" t="s">
        <v>172</v>
      </c>
      <c r="C28" s="154" t="s">
        <v>12</v>
      </c>
      <c r="D28" s="154" t="s">
        <v>96</v>
      </c>
      <c r="E28" s="147">
        <v>0.70833333333333337</v>
      </c>
      <c r="F28" s="147">
        <v>0.78472222222222221</v>
      </c>
      <c r="G28" s="156">
        <v>146820</v>
      </c>
      <c r="H28" s="157">
        <v>30160</v>
      </c>
      <c r="I28" s="157">
        <v>6945</v>
      </c>
      <c r="J28" s="157">
        <v>7920</v>
      </c>
      <c r="K28" s="157">
        <v>2670</v>
      </c>
      <c r="L28" s="157">
        <v>17995</v>
      </c>
      <c r="M28" s="157">
        <v>4435</v>
      </c>
      <c r="N28" s="157">
        <v>14125</v>
      </c>
      <c r="O28" s="157">
        <v>2690</v>
      </c>
      <c r="P28" s="157">
        <v>5465</v>
      </c>
      <c r="Q28" s="157">
        <v>12445</v>
      </c>
      <c r="R28" s="157">
        <v>4065</v>
      </c>
      <c r="S28" s="157">
        <v>10130</v>
      </c>
      <c r="T28" s="157">
        <v>1805</v>
      </c>
      <c r="U28" s="158">
        <v>2020</v>
      </c>
      <c r="V28" s="157">
        <v>275</v>
      </c>
      <c r="W28" s="159"/>
      <c r="X28" s="160"/>
    </row>
    <row r="29" spans="1:24" x14ac:dyDescent="0.25">
      <c r="A29" s="154" t="s">
        <v>104</v>
      </c>
      <c r="B29" s="155" t="s">
        <v>105</v>
      </c>
      <c r="C29" s="154" t="s">
        <v>64</v>
      </c>
      <c r="D29" s="154" t="s">
        <v>96</v>
      </c>
      <c r="E29" s="147">
        <v>0.88888888888888884</v>
      </c>
      <c r="F29" s="147">
        <v>0.92708333333333337</v>
      </c>
      <c r="G29" s="156">
        <v>122365</v>
      </c>
      <c r="H29" s="157">
        <v>24850</v>
      </c>
      <c r="I29" s="157">
        <v>5725</v>
      </c>
      <c r="J29" s="157">
        <v>6520</v>
      </c>
      <c r="K29" s="157">
        <v>2210</v>
      </c>
      <c r="L29" s="157">
        <v>14830</v>
      </c>
      <c r="M29" s="157">
        <v>3655</v>
      </c>
      <c r="N29" s="157">
        <v>11635</v>
      </c>
      <c r="O29" s="157">
        <v>2225</v>
      </c>
      <c r="P29" s="157">
        <v>4360</v>
      </c>
      <c r="Q29" s="157">
        <v>10250</v>
      </c>
      <c r="R29" s="157">
        <v>3250</v>
      </c>
      <c r="S29" s="157">
        <v>8345</v>
      </c>
      <c r="T29" s="157">
        <v>1495</v>
      </c>
      <c r="U29" s="158">
        <v>1690</v>
      </c>
      <c r="V29" s="157">
        <v>225</v>
      </c>
      <c r="W29" s="159"/>
      <c r="X29" s="160"/>
    </row>
    <row r="30" spans="1:24" x14ac:dyDescent="0.25">
      <c r="A30" s="154" t="s">
        <v>106</v>
      </c>
      <c r="B30" s="155" t="s">
        <v>107</v>
      </c>
      <c r="C30" s="154" t="s">
        <v>101</v>
      </c>
      <c r="D30" s="154" t="s">
        <v>96</v>
      </c>
      <c r="E30" s="147">
        <v>0.92708333333333337</v>
      </c>
      <c r="F30" s="147">
        <v>1.0416666666666666E-2</v>
      </c>
      <c r="G30" s="156">
        <v>103335</v>
      </c>
      <c r="H30" s="157">
        <v>21190</v>
      </c>
      <c r="I30" s="157">
        <v>4890</v>
      </c>
      <c r="J30" s="157">
        <v>5560</v>
      </c>
      <c r="K30" s="157">
        <v>1875</v>
      </c>
      <c r="L30" s="157">
        <v>12645</v>
      </c>
      <c r="M30" s="157">
        <v>3125</v>
      </c>
      <c r="N30" s="157">
        <v>9935</v>
      </c>
      <c r="O30" s="157">
        <v>1885</v>
      </c>
      <c r="P30" s="157">
        <v>3485</v>
      </c>
      <c r="Q30" s="157">
        <v>8740</v>
      </c>
      <c r="R30" s="157">
        <v>2595</v>
      </c>
      <c r="S30" s="157">
        <v>5935</v>
      </c>
      <c r="T30" s="157">
        <v>1270</v>
      </c>
      <c r="U30" s="158">
        <v>1475</v>
      </c>
      <c r="V30" s="157">
        <v>175</v>
      </c>
      <c r="W30" s="159"/>
      <c r="X30" s="160"/>
    </row>
    <row r="31" spans="1:24" x14ac:dyDescent="0.25">
      <c r="A31" s="165" t="s">
        <v>108</v>
      </c>
      <c r="B31" s="166" t="s">
        <v>109</v>
      </c>
      <c r="C31" s="165" t="s">
        <v>110</v>
      </c>
      <c r="D31" s="165" t="s">
        <v>96</v>
      </c>
      <c r="E31" s="167">
        <v>1.0416666666666666E-2</v>
      </c>
      <c r="F31" s="167">
        <v>4.1666666666666664E-2</v>
      </c>
      <c r="G31" s="156">
        <v>100010</v>
      </c>
      <c r="H31" s="157">
        <v>20105</v>
      </c>
      <c r="I31" s="157">
        <v>4635</v>
      </c>
      <c r="J31" s="157">
        <v>5280</v>
      </c>
      <c r="K31" s="157">
        <v>1775</v>
      </c>
      <c r="L31" s="157">
        <v>12000</v>
      </c>
      <c r="M31" s="157">
        <v>2955</v>
      </c>
      <c r="N31" s="157">
        <v>9415</v>
      </c>
      <c r="O31" s="157">
        <v>1790</v>
      </c>
      <c r="P31" s="157">
        <v>3535</v>
      </c>
      <c r="Q31" s="157">
        <v>8295</v>
      </c>
      <c r="R31" s="157">
        <v>2630</v>
      </c>
      <c r="S31" s="157">
        <v>6750</v>
      </c>
      <c r="T31" s="157">
        <v>1200</v>
      </c>
      <c r="U31" s="158">
        <v>1410</v>
      </c>
      <c r="V31" s="157">
        <v>190</v>
      </c>
      <c r="W31" s="159"/>
      <c r="X31" s="160"/>
    </row>
    <row r="32" spans="1:24" x14ac:dyDescent="0.25">
      <c r="A32" s="154" t="s">
        <v>111</v>
      </c>
      <c r="B32" s="155" t="s">
        <v>112</v>
      </c>
      <c r="C32" s="154" t="s">
        <v>101</v>
      </c>
      <c r="D32" s="154" t="s">
        <v>96</v>
      </c>
      <c r="E32" s="147">
        <v>4.1666666666666664E-2</v>
      </c>
      <c r="F32" s="147">
        <v>0.22916666666666666</v>
      </c>
      <c r="G32" s="156">
        <v>26300</v>
      </c>
      <c r="H32" s="157">
        <v>5450</v>
      </c>
      <c r="I32" s="157">
        <v>1260</v>
      </c>
      <c r="J32" s="157">
        <v>1440</v>
      </c>
      <c r="K32" s="157">
        <v>485</v>
      </c>
      <c r="L32" s="157">
        <v>3255</v>
      </c>
      <c r="M32" s="157">
        <v>800</v>
      </c>
      <c r="N32" s="157">
        <v>2550</v>
      </c>
      <c r="O32" s="157">
        <v>485</v>
      </c>
      <c r="P32" s="157">
        <v>895</v>
      </c>
      <c r="Q32" s="157">
        <v>2250</v>
      </c>
      <c r="R32" s="157">
        <v>665</v>
      </c>
      <c r="S32" s="157">
        <v>1525</v>
      </c>
      <c r="T32" s="157">
        <v>325</v>
      </c>
      <c r="U32" s="158">
        <v>760</v>
      </c>
      <c r="V32" s="157">
        <v>40</v>
      </c>
      <c r="W32" s="159"/>
      <c r="X32" s="160"/>
    </row>
    <row r="33" spans="1:24" x14ac:dyDescent="0.25">
      <c r="A33" s="154" t="s">
        <v>113</v>
      </c>
      <c r="B33" s="155" t="s">
        <v>114</v>
      </c>
      <c r="C33" s="154" t="s">
        <v>64</v>
      </c>
      <c r="D33" s="154" t="s">
        <v>115</v>
      </c>
      <c r="E33" s="147">
        <v>0.52083333333333337</v>
      </c>
      <c r="F33" s="147">
        <v>0.5625</v>
      </c>
      <c r="G33" s="156">
        <v>80275</v>
      </c>
      <c r="H33" s="157">
        <v>15255</v>
      </c>
      <c r="I33" s="157">
        <v>3515</v>
      </c>
      <c r="J33" s="157">
        <v>4005</v>
      </c>
      <c r="K33" s="157">
        <v>1350</v>
      </c>
      <c r="L33" s="157">
        <v>9110</v>
      </c>
      <c r="M33" s="157">
        <v>2245</v>
      </c>
      <c r="N33" s="157">
        <v>7145</v>
      </c>
      <c r="O33" s="157">
        <v>1365</v>
      </c>
      <c r="P33" s="157">
        <v>2760</v>
      </c>
      <c r="Q33" s="157">
        <v>6300</v>
      </c>
      <c r="R33" s="157">
        <v>2055</v>
      </c>
      <c r="S33" s="157">
        <v>4660</v>
      </c>
      <c r="T33" s="157">
        <v>910</v>
      </c>
      <c r="U33" s="158">
        <v>1110</v>
      </c>
      <c r="V33" s="157">
        <v>130</v>
      </c>
      <c r="W33" s="159"/>
      <c r="X33" s="160"/>
    </row>
    <row r="34" spans="1:24" x14ac:dyDescent="0.25">
      <c r="A34" s="154" t="s">
        <v>116</v>
      </c>
      <c r="B34" s="155" t="s">
        <v>117</v>
      </c>
      <c r="C34" s="154" t="s">
        <v>37</v>
      </c>
      <c r="D34" s="154" t="s">
        <v>115</v>
      </c>
      <c r="E34" s="147">
        <v>0.5625</v>
      </c>
      <c r="F34" s="147">
        <v>0.625</v>
      </c>
      <c r="G34" s="156">
        <v>87450</v>
      </c>
      <c r="H34" s="157">
        <v>16620</v>
      </c>
      <c r="I34" s="157">
        <v>3825</v>
      </c>
      <c r="J34" s="157">
        <v>4360</v>
      </c>
      <c r="K34" s="157">
        <v>1475</v>
      </c>
      <c r="L34" s="157">
        <v>9920</v>
      </c>
      <c r="M34" s="157">
        <v>2440</v>
      </c>
      <c r="N34" s="157">
        <v>7780</v>
      </c>
      <c r="O34" s="157">
        <v>1485</v>
      </c>
      <c r="P34" s="157">
        <v>2920</v>
      </c>
      <c r="Q34" s="157">
        <v>6860</v>
      </c>
      <c r="R34" s="157">
        <v>2180</v>
      </c>
      <c r="S34" s="157">
        <v>5080</v>
      </c>
      <c r="T34" s="157">
        <v>995</v>
      </c>
      <c r="U34" s="158">
        <v>1205</v>
      </c>
      <c r="V34" s="157">
        <v>145</v>
      </c>
      <c r="W34" s="159"/>
      <c r="X34" s="160"/>
    </row>
    <row r="35" spans="1:24" x14ac:dyDescent="0.25">
      <c r="A35" s="154" t="s">
        <v>118</v>
      </c>
      <c r="B35" s="155" t="s">
        <v>119</v>
      </c>
      <c r="C35" s="154" t="s">
        <v>37</v>
      </c>
      <c r="D35" s="154" t="s">
        <v>115</v>
      </c>
      <c r="E35" s="147">
        <v>0.625</v>
      </c>
      <c r="F35" s="147">
        <v>0.64583333333333337</v>
      </c>
      <c r="G35" s="156">
        <v>82685</v>
      </c>
      <c r="H35" s="157">
        <v>15715</v>
      </c>
      <c r="I35" s="157">
        <v>3620</v>
      </c>
      <c r="J35" s="157">
        <v>4125</v>
      </c>
      <c r="K35" s="157">
        <v>1390</v>
      </c>
      <c r="L35" s="157">
        <v>9385</v>
      </c>
      <c r="M35" s="157">
        <v>2310</v>
      </c>
      <c r="N35" s="157">
        <v>7360</v>
      </c>
      <c r="O35" s="157">
        <v>1405</v>
      </c>
      <c r="P35" s="157">
        <v>2760</v>
      </c>
      <c r="Q35" s="157">
        <v>6490</v>
      </c>
      <c r="R35" s="157">
        <v>2055</v>
      </c>
      <c r="S35" s="157">
        <v>4800</v>
      </c>
      <c r="T35" s="157">
        <v>935</v>
      </c>
      <c r="U35" s="158">
        <v>1145</v>
      </c>
      <c r="V35" s="157">
        <v>135</v>
      </c>
      <c r="W35" s="159"/>
      <c r="X35" s="160"/>
    </row>
    <row r="36" spans="1:24" x14ac:dyDescent="0.25">
      <c r="A36" s="154" t="s">
        <v>120</v>
      </c>
      <c r="B36" s="155" t="s">
        <v>83</v>
      </c>
      <c r="C36" s="154" t="s">
        <v>78</v>
      </c>
      <c r="D36" s="154" t="s">
        <v>115</v>
      </c>
      <c r="E36" s="147">
        <v>0.64583333333333337</v>
      </c>
      <c r="F36" s="147">
        <v>0.74305555555555547</v>
      </c>
      <c r="G36" s="156">
        <v>274995</v>
      </c>
      <c r="H36" s="157">
        <v>56440</v>
      </c>
      <c r="I36" s="157">
        <v>13005</v>
      </c>
      <c r="J36" s="157">
        <v>14820</v>
      </c>
      <c r="K36" s="157">
        <v>4990</v>
      </c>
      <c r="L36" s="157">
        <v>33675</v>
      </c>
      <c r="M36" s="157">
        <v>8305</v>
      </c>
      <c r="N36" s="157">
        <v>26430</v>
      </c>
      <c r="O36" s="157">
        <v>5020</v>
      </c>
      <c r="P36" s="157">
        <v>9925</v>
      </c>
      <c r="Q36" s="157">
        <v>23285</v>
      </c>
      <c r="R36" s="157">
        <v>7385</v>
      </c>
      <c r="S36" s="157">
        <v>17230</v>
      </c>
      <c r="T36" s="157">
        <v>3380</v>
      </c>
      <c r="U36" s="158">
        <v>3785</v>
      </c>
      <c r="V36" s="157">
        <v>500</v>
      </c>
      <c r="W36" s="159"/>
      <c r="X36" s="160"/>
    </row>
    <row r="37" spans="1:24" s="161" customFormat="1" x14ac:dyDescent="0.25">
      <c r="A37" s="154" t="s">
        <v>121</v>
      </c>
      <c r="B37" s="155" t="s">
        <v>122</v>
      </c>
      <c r="C37" s="154" t="s">
        <v>37</v>
      </c>
      <c r="D37" s="154" t="s">
        <v>115</v>
      </c>
      <c r="E37" s="147">
        <v>0.74305555555555547</v>
      </c>
      <c r="F37" s="147">
        <v>0.83333333333333337</v>
      </c>
      <c r="G37" s="156">
        <v>139620</v>
      </c>
      <c r="H37" s="157">
        <v>28075</v>
      </c>
      <c r="I37" s="157">
        <v>6470</v>
      </c>
      <c r="J37" s="157">
        <v>7375</v>
      </c>
      <c r="K37" s="157">
        <v>2480</v>
      </c>
      <c r="L37" s="157">
        <v>16755</v>
      </c>
      <c r="M37" s="157">
        <v>4125</v>
      </c>
      <c r="N37" s="157">
        <v>13150</v>
      </c>
      <c r="O37" s="157">
        <v>2510</v>
      </c>
      <c r="P37" s="157">
        <v>4940</v>
      </c>
      <c r="Q37" s="157">
        <v>11590</v>
      </c>
      <c r="R37" s="157">
        <v>3675</v>
      </c>
      <c r="S37" s="157">
        <v>7860</v>
      </c>
      <c r="T37" s="157">
        <v>1675</v>
      </c>
      <c r="U37" s="158">
        <v>1965</v>
      </c>
      <c r="V37" s="157">
        <v>275</v>
      </c>
      <c r="W37" s="159"/>
      <c r="X37" s="160"/>
    </row>
    <row r="38" spans="1:24" x14ac:dyDescent="0.25">
      <c r="A38" s="154" t="s">
        <v>123</v>
      </c>
      <c r="B38" s="155" t="s">
        <v>124</v>
      </c>
      <c r="C38" s="154" t="s">
        <v>64</v>
      </c>
      <c r="D38" s="154" t="s">
        <v>115</v>
      </c>
      <c r="E38" s="147">
        <v>0.83333333333333337</v>
      </c>
      <c r="F38" s="147">
        <v>0.875</v>
      </c>
      <c r="G38" s="156">
        <v>96760</v>
      </c>
      <c r="H38" s="157">
        <v>19845</v>
      </c>
      <c r="I38" s="157">
        <v>4580</v>
      </c>
      <c r="J38" s="157">
        <v>5205</v>
      </c>
      <c r="K38" s="157">
        <v>1755</v>
      </c>
      <c r="L38" s="157">
        <v>11840</v>
      </c>
      <c r="M38" s="157">
        <v>2925</v>
      </c>
      <c r="N38" s="157">
        <v>9300</v>
      </c>
      <c r="O38" s="157">
        <v>1765</v>
      </c>
      <c r="P38" s="157">
        <v>3485</v>
      </c>
      <c r="Q38" s="157">
        <v>8185</v>
      </c>
      <c r="R38" s="157">
        <v>2595</v>
      </c>
      <c r="S38" s="157">
        <v>5555</v>
      </c>
      <c r="T38" s="157">
        <v>1190</v>
      </c>
      <c r="U38" s="158">
        <v>1380</v>
      </c>
      <c r="V38" s="157">
        <v>165</v>
      </c>
      <c r="W38" s="159"/>
      <c r="X38" s="160"/>
    </row>
    <row r="39" spans="1:24" s="161" customFormat="1" x14ac:dyDescent="0.25">
      <c r="A39" s="154" t="s">
        <v>125</v>
      </c>
      <c r="B39" s="155" t="s">
        <v>126</v>
      </c>
      <c r="C39" s="154" t="s">
        <v>64</v>
      </c>
      <c r="D39" s="154" t="s">
        <v>115</v>
      </c>
      <c r="E39" s="147">
        <v>0.875</v>
      </c>
      <c r="F39" s="147">
        <v>0</v>
      </c>
      <c r="G39" s="156">
        <v>320295</v>
      </c>
      <c r="H39" s="157">
        <v>61670</v>
      </c>
      <c r="I39" s="157">
        <v>14205</v>
      </c>
      <c r="J39" s="157">
        <v>16200</v>
      </c>
      <c r="K39" s="157">
        <v>5460</v>
      </c>
      <c r="L39" s="157">
        <v>36800</v>
      </c>
      <c r="M39" s="157">
        <v>9070</v>
      </c>
      <c r="N39" s="157">
        <v>28880</v>
      </c>
      <c r="O39" s="157">
        <v>5495</v>
      </c>
      <c r="P39" s="157">
        <v>10845</v>
      </c>
      <c r="Q39" s="157">
        <v>25450</v>
      </c>
      <c r="R39" s="157">
        <v>8075</v>
      </c>
      <c r="S39" s="157">
        <v>17265</v>
      </c>
      <c r="T39" s="157">
        <v>3695</v>
      </c>
      <c r="U39" s="158">
        <v>4005</v>
      </c>
      <c r="V39" s="157">
        <v>530</v>
      </c>
      <c r="W39" s="159"/>
      <c r="X39" s="160"/>
    </row>
    <row r="40" spans="1:24" x14ac:dyDescent="0.25">
      <c r="A40" s="154" t="s">
        <v>127</v>
      </c>
      <c r="B40" s="155" t="s">
        <v>128</v>
      </c>
      <c r="C40" s="154" t="s">
        <v>110</v>
      </c>
      <c r="D40" s="154" t="s">
        <v>115</v>
      </c>
      <c r="E40" s="147">
        <v>0</v>
      </c>
      <c r="F40" s="147">
        <v>4.1666666666666664E-2</v>
      </c>
      <c r="G40" s="156">
        <v>29030</v>
      </c>
      <c r="H40" s="157">
        <v>6025</v>
      </c>
      <c r="I40" s="157">
        <v>1385</v>
      </c>
      <c r="J40" s="157">
        <v>1585</v>
      </c>
      <c r="K40" s="157">
        <v>530</v>
      </c>
      <c r="L40" s="157">
        <v>3595</v>
      </c>
      <c r="M40" s="157">
        <v>885</v>
      </c>
      <c r="N40" s="157">
        <v>2820</v>
      </c>
      <c r="O40" s="157">
        <v>535</v>
      </c>
      <c r="P40" s="157">
        <v>1055</v>
      </c>
      <c r="Q40" s="157">
        <v>2485</v>
      </c>
      <c r="R40" s="157">
        <v>790</v>
      </c>
      <c r="S40" s="157">
        <v>1685</v>
      </c>
      <c r="T40" s="157">
        <v>360</v>
      </c>
      <c r="U40" s="158">
        <v>680</v>
      </c>
      <c r="V40" s="157">
        <v>40</v>
      </c>
      <c r="W40" s="159"/>
      <c r="X40" s="160"/>
    </row>
    <row r="41" spans="1:24" s="163" customFormat="1" ht="14.25" customHeight="1" x14ac:dyDescent="0.25">
      <c r="A41" s="168" t="s">
        <v>180</v>
      </c>
      <c r="B41" s="169" t="s">
        <v>181</v>
      </c>
      <c r="C41" s="168" t="s">
        <v>110</v>
      </c>
      <c r="D41" s="170" t="s">
        <v>115</v>
      </c>
      <c r="E41" s="171">
        <v>6.5972222222222224E-2</v>
      </c>
      <c r="F41" s="171">
        <v>0.10069444444444443</v>
      </c>
      <c r="G41" s="172">
        <v>100010</v>
      </c>
      <c r="H41" s="173">
        <v>20105</v>
      </c>
      <c r="I41" s="173">
        <v>4635</v>
      </c>
      <c r="J41" s="173">
        <v>5280</v>
      </c>
      <c r="K41" s="173">
        <v>1775</v>
      </c>
      <c r="L41" s="193" t="s">
        <v>184</v>
      </c>
      <c r="M41" s="174">
        <v>2955</v>
      </c>
      <c r="N41" s="173">
        <v>9415</v>
      </c>
      <c r="O41" s="173">
        <v>1790</v>
      </c>
      <c r="P41" s="173">
        <v>3535</v>
      </c>
      <c r="Q41" s="173">
        <v>8295</v>
      </c>
      <c r="R41" s="173">
        <v>2630</v>
      </c>
      <c r="S41" s="173">
        <v>6750</v>
      </c>
      <c r="T41" s="173">
        <v>1200</v>
      </c>
      <c r="U41" s="175">
        <v>1410</v>
      </c>
      <c r="V41" s="173">
        <v>190</v>
      </c>
      <c r="W41" s="159"/>
      <c r="X41" s="160"/>
    </row>
    <row r="42" spans="1:24" ht="11.25" customHeight="1" x14ac:dyDescent="0.25">
      <c r="A42" s="176"/>
      <c r="B42" s="177"/>
      <c r="C42" s="178"/>
      <c r="D42" s="176"/>
      <c r="E42" s="179"/>
      <c r="F42" s="179"/>
      <c r="G42" s="180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2"/>
      <c r="T42" s="181"/>
      <c r="U42" s="183"/>
      <c r="V42" s="181"/>
    </row>
    <row r="43" spans="1:24" ht="11.25" customHeight="1" x14ac:dyDescent="0.25">
      <c r="A43" s="184" t="s">
        <v>182</v>
      </c>
      <c r="B43" s="185" t="s">
        <v>183</v>
      </c>
      <c r="C43" s="186"/>
      <c r="D43" s="184"/>
      <c r="E43" s="187"/>
      <c r="F43" s="187"/>
      <c r="G43" s="188">
        <v>151990</v>
      </c>
      <c r="H43" s="189">
        <v>31190</v>
      </c>
      <c r="I43" s="189">
        <v>7185</v>
      </c>
      <c r="J43" s="189">
        <v>8190</v>
      </c>
      <c r="K43" s="189">
        <v>2755</v>
      </c>
      <c r="L43" s="190">
        <v>18610</v>
      </c>
      <c r="M43" s="190">
        <v>4590</v>
      </c>
      <c r="N43" s="190">
        <v>14605</v>
      </c>
      <c r="O43" s="190">
        <v>2785</v>
      </c>
      <c r="P43" s="190">
        <v>5485</v>
      </c>
      <c r="Q43" s="190">
        <v>12870</v>
      </c>
      <c r="R43" s="190">
        <v>4075</v>
      </c>
      <c r="S43" s="190">
        <v>9370</v>
      </c>
      <c r="T43" s="190">
        <v>1870</v>
      </c>
      <c r="U43" s="191">
        <v>2130</v>
      </c>
      <c r="V43" s="190">
        <v>280</v>
      </c>
      <c r="W43" s="192"/>
      <c r="X43" s="19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I657"/>
  <sheetViews>
    <sheetView topLeftCell="A88" workbookViewId="0">
      <selection activeCell="B98" sqref="B98"/>
    </sheetView>
  </sheetViews>
  <sheetFormatPr defaultRowHeight="15" x14ac:dyDescent="0.25"/>
  <cols>
    <col min="2" max="2" width="34.42578125" bestFit="1" customWidth="1"/>
    <col min="9" max="9" width="11.570312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10</v>
      </c>
      <c r="B2" t="s">
        <v>11</v>
      </c>
      <c r="C2" t="s">
        <v>12</v>
      </c>
      <c r="D2" t="s">
        <v>13</v>
      </c>
      <c r="E2" s="1">
        <v>0.33333333333333331</v>
      </c>
      <c r="F2" s="1">
        <v>0.375</v>
      </c>
      <c r="G2" t="s">
        <v>14</v>
      </c>
      <c r="H2" t="str">
        <f>CONCATENATE(G2,B2)</f>
        <v>NET1CAFÉ COM JORNAL</v>
      </c>
      <c r="I2" s="2">
        <v>18950</v>
      </c>
    </row>
    <row r="3" spans="1:9" x14ac:dyDescent="0.25">
      <c r="A3" t="s">
        <v>10</v>
      </c>
      <c r="B3" t="s">
        <v>11</v>
      </c>
      <c r="C3" t="s">
        <v>12</v>
      </c>
      <c r="D3" t="s">
        <v>13</v>
      </c>
      <c r="E3" s="1">
        <v>0.33333333333333331</v>
      </c>
      <c r="F3" s="1">
        <v>0.375</v>
      </c>
      <c r="G3" t="s">
        <v>15</v>
      </c>
      <c r="H3" t="str">
        <f t="shared" ref="H3:H66" si="0">CONCATENATE(G3,B3)</f>
        <v>SÃO PAULOCAFÉ COM JORNAL</v>
      </c>
      <c r="I3" s="2">
        <v>3915</v>
      </c>
    </row>
    <row r="4" spans="1:9" x14ac:dyDescent="0.25">
      <c r="A4" t="s">
        <v>10</v>
      </c>
      <c r="B4" t="s">
        <v>11</v>
      </c>
      <c r="C4" t="s">
        <v>12</v>
      </c>
      <c r="D4" t="s">
        <v>13</v>
      </c>
      <c r="E4" s="1">
        <v>0.33333333333333331</v>
      </c>
      <c r="F4" s="1">
        <v>0.375</v>
      </c>
      <c r="G4" t="s">
        <v>16</v>
      </c>
      <c r="H4" t="str">
        <f t="shared" si="0"/>
        <v>P.PRUD.CAFÉ COM JORNAL</v>
      </c>
      <c r="I4" s="2">
        <v>895</v>
      </c>
    </row>
    <row r="5" spans="1:9" x14ac:dyDescent="0.25">
      <c r="A5" t="s">
        <v>10</v>
      </c>
      <c r="B5" t="s">
        <v>11</v>
      </c>
      <c r="C5" t="s">
        <v>12</v>
      </c>
      <c r="D5" t="s">
        <v>13</v>
      </c>
      <c r="E5" s="1">
        <v>0.33333333333333331</v>
      </c>
      <c r="F5" s="1">
        <v>0.375</v>
      </c>
      <c r="G5" t="s">
        <v>17</v>
      </c>
      <c r="H5" t="str">
        <f t="shared" si="0"/>
        <v>CAMPINASCAFÉ COM JORNAL</v>
      </c>
      <c r="I5" s="2">
        <v>1030</v>
      </c>
    </row>
    <row r="6" spans="1:9" x14ac:dyDescent="0.25">
      <c r="A6" t="s">
        <v>10</v>
      </c>
      <c r="B6" t="s">
        <v>11</v>
      </c>
      <c r="C6" t="s">
        <v>12</v>
      </c>
      <c r="D6" t="s">
        <v>13</v>
      </c>
      <c r="E6" s="1">
        <v>0.33333333333333331</v>
      </c>
      <c r="F6" s="1">
        <v>0.375</v>
      </c>
      <c r="G6" t="s">
        <v>18</v>
      </c>
      <c r="H6" t="str">
        <f t="shared" si="0"/>
        <v>TAUBATÉCAFÉ COM JORNAL</v>
      </c>
      <c r="I6" s="2">
        <v>340</v>
      </c>
    </row>
    <row r="7" spans="1:9" x14ac:dyDescent="0.25">
      <c r="A7" t="s">
        <v>10</v>
      </c>
      <c r="B7" t="s">
        <v>11</v>
      </c>
      <c r="C7" t="s">
        <v>12</v>
      </c>
      <c r="D7" t="s">
        <v>13</v>
      </c>
      <c r="E7" s="1">
        <v>0.33333333333333331</v>
      </c>
      <c r="F7" s="1">
        <v>0.375</v>
      </c>
      <c r="G7" t="s">
        <v>19</v>
      </c>
      <c r="H7" t="str">
        <f t="shared" si="0"/>
        <v>RIO DE JANEIROCAFÉ COM JORNAL</v>
      </c>
      <c r="I7" s="2">
        <v>2340</v>
      </c>
    </row>
    <row r="8" spans="1:9" x14ac:dyDescent="0.25">
      <c r="A8" t="s">
        <v>10</v>
      </c>
      <c r="B8" t="s">
        <v>11</v>
      </c>
      <c r="C8" t="s">
        <v>12</v>
      </c>
      <c r="D8" t="s">
        <v>13</v>
      </c>
      <c r="E8" s="1">
        <v>0.33333333333333331</v>
      </c>
      <c r="F8" s="1">
        <v>0.375</v>
      </c>
      <c r="G8" t="s">
        <v>20</v>
      </c>
      <c r="H8" t="str">
        <f t="shared" si="0"/>
        <v>BARRA MANSACAFÉ COM JORNAL</v>
      </c>
      <c r="I8" s="2">
        <v>570</v>
      </c>
    </row>
    <row r="9" spans="1:9" x14ac:dyDescent="0.25">
      <c r="A9" t="s">
        <v>10</v>
      </c>
      <c r="B9" t="s">
        <v>11</v>
      </c>
      <c r="C9" t="s">
        <v>12</v>
      </c>
      <c r="D9" t="s">
        <v>13</v>
      </c>
      <c r="E9" s="1">
        <v>0.33333333333333331</v>
      </c>
      <c r="F9" s="1">
        <v>0.375</v>
      </c>
      <c r="G9" t="s">
        <v>21</v>
      </c>
      <c r="H9" t="str">
        <f t="shared" si="0"/>
        <v>BELO HORIZONTECAFÉ COM JORNAL</v>
      </c>
      <c r="I9" s="2">
        <v>1835</v>
      </c>
    </row>
    <row r="10" spans="1:9" x14ac:dyDescent="0.25">
      <c r="A10" t="s">
        <v>10</v>
      </c>
      <c r="B10" t="s">
        <v>11</v>
      </c>
      <c r="C10" t="s">
        <v>12</v>
      </c>
      <c r="D10" t="s">
        <v>13</v>
      </c>
      <c r="E10" s="1">
        <v>0.33333333333333331</v>
      </c>
      <c r="F10" s="1">
        <v>0.375</v>
      </c>
      <c r="G10" t="s">
        <v>22</v>
      </c>
      <c r="H10" t="str">
        <f t="shared" si="0"/>
        <v>UBERABACAFÉ COM JORNAL</v>
      </c>
      <c r="I10" s="2">
        <v>350</v>
      </c>
    </row>
    <row r="11" spans="1:9" x14ac:dyDescent="0.25">
      <c r="A11" t="s">
        <v>10</v>
      </c>
      <c r="B11" t="s">
        <v>11</v>
      </c>
      <c r="C11" t="s">
        <v>12</v>
      </c>
      <c r="D11" t="s">
        <v>13</v>
      </c>
      <c r="E11" s="1">
        <v>0.33333333333333331</v>
      </c>
      <c r="F11" s="1">
        <v>0.375</v>
      </c>
      <c r="G11" t="s">
        <v>23</v>
      </c>
      <c r="H11" t="str">
        <f t="shared" si="0"/>
        <v>CURITIBACAFÉ COM JORNAL</v>
      </c>
      <c r="I11" s="2">
        <v>705</v>
      </c>
    </row>
    <row r="12" spans="1:9" x14ac:dyDescent="0.25">
      <c r="A12" t="s">
        <v>10</v>
      </c>
      <c r="B12" t="s">
        <v>11</v>
      </c>
      <c r="C12" t="s">
        <v>12</v>
      </c>
      <c r="D12" t="s">
        <v>13</v>
      </c>
      <c r="E12" s="1">
        <v>0.33333333333333331</v>
      </c>
      <c r="F12" s="1">
        <v>0.375</v>
      </c>
      <c r="G12" t="s">
        <v>24</v>
      </c>
      <c r="H12" t="str">
        <f t="shared" si="0"/>
        <v>P. ALEGRECAFÉ COM JORNAL</v>
      </c>
      <c r="I12" s="2">
        <v>1610</v>
      </c>
    </row>
    <row r="13" spans="1:9" x14ac:dyDescent="0.25">
      <c r="A13" t="s">
        <v>10</v>
      </c>
      <c r="B13" t="s">
        <v>11</v>
      </c>
      <c r="C13" t="s">
        <v>12</v>
      </c>
      <c r="D13" t="s">
        <v>13</v>
      </c>
      <c r="E13" s="1">
        <v>0.33333333333333331</v>
      </c>
      <c r="F13" s="1">
        <v>0.375</v>
      </c>
      <c r="G13" t="s">
        <v>25</v>
      </c>
      <c r="H13" t="str">
        <f t="shared" si="0"/>
        <v>DISTRITO FEDERALCAFÉ COM JORNAL</v>
      </c>
      <c r="I13" s="2">
        <v>530</v>
      </c>
    </row>
    <row r="14" spans="1:9" x14ac:dyDescent="0.25">
      <c r="A14" t="s">
        <v>10</v>
      </c>
      <c r="B14" t="s">
        <v>11</v>
      </c>
      <c r="C14" t="s">
        <v>12</v>
      </c>
      <c r="D14" t="s">
        <v>13</v>
      </c>
      <c r="E14" s="1">
        <v>0.33333333333333331</v>
      </c>
      <c r="F14" s="1">
        <v>0.375</v>
      </c>
      <c r="G14" t="s">
        <v>26</v>
      </c>
      <c r="H14" t="str">
        <f t="shared" si="0"/>
        <v>SALVADORCAFÉ COM JORNAL</v>
      </c>
      <c r="I14" s="2">
        <v>1100</v>
      </c>
    </row>
    <row r="15" spans="1:9" x14ac:dyDescent="0.25">
      <c r="A15" t="s">
        <v>10</v>
      </c>
      <c r="B15" t="s">
        <v>11</v>
      </c>
      <c r="C15" t="s">
        <v>12</v>
      </c>
      <c r="D15" t="s">
        <v>13</v>
      </c>
      <c r="E15" s="1">
        <v>0.33333333333333331</v>
      </c>
      <c r="F15" s="1">
        <v>0.375</v>
      </c>
      <c r="G15" t="s">
        <v>27</v>
      </c>
      <c r="H15" t="str">
        <f t="shared" si="0"/>
        <v>NATALCAFÉ COM JORNAL</v>
      </c>
      <c r="I15" s="2">
        <v>230</v>
      </c>
    </row>
    <row r="16" spans="1:9" x14ac:dyDescent="0.25">
      <c r="A16" t="s">
        <v>10</v>
      </c>
      <c r="B16" t="s">
        <v>11</v>
      </c>
      <c r="C16" t="s">
        <v>12</v>
      </c>
      <c r="D16" t="s">
        <v>13</v>
      </c>
      <c r="E16" s="1">
        <v>0.33333333333333331</v>
      </c>
      <c r="F16" s="1">
        <v>0.375</v>
      </c>
      <c r="G16" t="s">
        <v>28</v>
      </c>
      <c r="H16" t="str">
        <f t="shared" si="0"/>
        <v>MANAUSCAFÉ COM JORNAL</v>
      </c>
      <c r="I16" s="2">
        <v>460</v>
      </c>
    </row>
    <row r="17" spans="1:9" x14ac:dyDescent="0.25">
      <c r="A17" t="s">
        <v>10</v>
      </c>
      <c r="B17" t="s">
        <v>11</v>
      </c>
      <c r="C17" t="s">
        <v>12</v>
      </c>
      <c r="D17" t="s">
        <v>13</v>
      </c>
      <c r="E17" s="1">
        <v>0.33333333333333331</v>
      </c>
      <c r="F17" s="1">
        <v>0.375</v>
      </c>
      <c r="G17" t="s">
        <v>29</v>
      </c>
      <c r="H17" t="str">
        <f t="shared" si="0"/>
        <v>PALMASCAFÉ COM JORNAL</v>
      </c>
      <c r="I17" s="2">
        <v>30</v>
      </c>
    </row>
    <row r="18" spans="1:9" x14ac:dyDescent="0.25">
      <c r="A18" t="s">
        <v>30</v>
      </c>
      <c r="B18" t="s">
        <v>31</v>
      </c>
      <c r="C18" t="s">
        <v>32</v>
      </c>
      <c r="D18" t="s">
        <v>13</v>
      </c>
      <c r="E18" s="1">
        <v>0.375</v>
      </c>
      <c r="F18" s="1">
        <v>0.4236111111111111</v>
      </c>
      <c r="G18" t="s">
        <v>14</v>
      </c>
      <c r="H18" t="str">
        <f t="shared" si="0"/>
        <v>NET1DIA DIA</v>
      </c>
      <c r="I18" s="2">
        <v>23345</v>
      </c>
    </row>
    <row r="19" spans="1:9" x14ac:dyDescent="0.25">
      <c r="A19" t="s">
        <v>30</v>
      </c>
      <c r="B19" t="s">
        <v>31</v>
      </c>
      <c r="C19" t="s">
        <v>32</v>
      </c>
      <c r="D19" t="s">
        <v>13</v>
      </c>
      <c r="E19" s="1">
        <v>0.375</v>
      </c>
      <c r="F19" s="1">
        <v>0.4236111111111111</v>
      </c>
      <c r="G19" t="s">
        <v>15</v>
      </c>
      <c r="H19" t="str">
        <f t="shared" si="0"/>
        <v>SÃO PAULODIA DIA</v>
      </c>
      <c r="I19" s="2">
        <v>4755</v>
      </c>
    </row>
    <row r="20" spans="1:9" x14ac:dyDescent="0.25">
      <c r="A20" t="s">
        <v>30</v>
      </c>
      <c r="B20" t="s">
        <v>31</v>
      </c>
      <c r="C20" t="s">
        <v>32</v>
      </c>
      <c r="D20" t="s">
        <v>13</v>
      </c>
      <c r="E20" s="1">
        <v>0.375</v>
      </c>
      <c r="F20" s="1">
        <v>0.4236111111111111</v>
      </c>
      <c r="G20" t="s">
        <v>16</v>
      </c>
      <c r="H20" t="str">
        <f t="shared" si="0"/>
        <v>P.PRUD.DIA DIA</v>
      </c>
      <c r="I20" s="2">
        <v>1090</v>
      </c>
    </row>
    <row r="21" spans="1:9" x14ac:dyDescent="0.25">
      <c r="A21" t="s">
        <v>30</v>
      </c>
      <c r="B21" t="s">
        <v>31</v>
      </c>
      <c r="C21" t="s">
        <v>32</v>
      </c>
      <c r="D21" t="s">
        <v>13</v>
      </c>
      <c r="E21" s="1">
        <v>0.375</v>
      </c>
      <c r="F21" s="1">
        <v>0.4236111111111111</v>
      </c>
      <c r="G21" t="s">
        <v>17</v>
      </c>
      <c r="H21" t="str">
        <f t="shared" si="0"/>
        <v>CAMPINASDIA DIA</v>
      </c>
      <c r="I21" s="2">
        <v>1250</v>
      </c>
    </row>
    <row r="22" spans="1:9" x14ac:dyDescent="0.25">
      <c r="A22" t="s">
        <v>30</v>
      </c>
      <c r="B22" t="s">
        <v>31</v>
      </c>
      <c r="C22" t="s">
        <v>32</v>
      </c>
      <c r="D22" t="s">
        <v>13</v>
      </c>
      <c r="E22" s="1">
        <v>0.375</v>
      </c>
      <c r="F22" s="1">
        <v>0.4236111111111111</v>
      </c>
      <c r="G22" t="s">
        <v>18</v>
      </c>
      <c r="H22" t="str">
        <f t="shared" si="0"/>
        <v>TAUBATÉDIA DIA</v>
      </c>
      <c r="I22" s="2">
        <v>420</v>
      </c>
    </row>
    <row r="23" spans="1:9" x14ac:dyDescent="0.25">
      <c r="A23" t="s">
        <v>30</v>
      </c>
      <c r="B23" t="s">
        <v>31</v>
      </c>
      <c r="C23" t="s">
        <v>32</v>
      </c>
      <c r="D23" t="s">
        <v>13</v>
      </c>
      <c r="E23" s="1">
        <v>0.375</v>
      </c>
      <c r="F23" s="1">
        <v>0.4236111111111111</v>
      </c>
      <c r="G23" t="s">
        <v>19</v>
      </c>
      <c r="H23" t="str">
        <f t="shared" si="0"/>
        <v>RIO DE JANEIRODIA DIA</v>
      </c>
      <c r="I23" s="2">
        <v>2840</v>
      </c>
    </row>
    <row r="24" spans="1:9" x14ac:dyDescent="0.25">
      <c r="A24" t="s">
        <v>30</v>
      </c>
      <c r="B24" t="s">
        <v>31</v>
      </c>
      <c r="C24" t="s">
        <v>32</v>
      </c>
      <c r="D24" t="s">
        <v>13</v>
      </c>
      <c r="E24" s="1">
        <v>0.375</v>
      </c>
      <c r="F24" s="1">
        <v>0.4236111111111111</v>
      </c>
      <c r="G24" t="s">
        <v>20</v>
      </c>
      <c r="H24" t="str">
        <f t="shared" si="0"/>
        <v>BARRA MANSADIA DIA</v>
      </c>
      <c r="I24" s="2">
        <v>700</v>
      </c>
    </row>
    <row r="25" spans="1:9" x14ac:dyDescent="0.25">
      <c r="A25" t="s">
        <v>30</v>
      </c>
      <c r="B25" t="s">
        <v>31</v>
      </c>
      <c r="C25" t="s">
        <v>32</v>
      </c>
      <c r="D25" t="s">
        <v>13</v>
      </c>
      <c r="E25" s="1">
        <v>0.375</v>
      </c>
      <c r="F25" s="1">
        <v>0.4236111111111111</v>
      </c>
      <c r="G25" t="s">
        <v>21</v>
      </c>
      <c r="H25" t="str">
        <f t="shared" si="0"/>
        <v>BELO HORIZONTEDIA DIA</v>
      </c>
      <c r="I25" s="2">
        <v>2220</v>
      </c>
    </row>
    <row r="26" spans="1:9" x14ac:dyDescent="0.25">
      <c r="A26" t="s">
        <v>30</v>
      </c>
      <c r="B26" t="s">
        <v>31</v>
      </c>
      <c r="C26" t="s">
        <v>32</v>
      </c>
      <c r="D26" t="s">
        <v>13</v>
      </c>
      <c r="E26" s="1">
        <v>0.375</v>
      </c>
      <c r="F26" s="1">
        <v>0.4236111111111111</v>
      </c>
      <c r="G26" t="s">
        <v>22</v>
      </c>
      <c r="H26" t="str">
        <f t="shared" si="0"/>
        <v>UBERABADIA DIA</v>
      </c>
      <c r="I26" s="2">
        <v>425</v>
      </c>
    </row>
    <row r="27" spans="1:9" x14ac:dyDescent="0.25">
      <c r="A27" t="s">
        <v>30</v>
      </c>
      <c r="B27" t="s">
        <v>31</v>
      </c>
      <c r="C27" t="s">
        <v>32</v>
      </c>
      <c r="D27" t="s">
        <v>13</v>
      </c>
      <c r="E27" s="1">
        <v>0.375</v>
      </c>
      <c r="F27" s="1">
        <v>0.4236111111111111</v>
      </c>
      <c r="G27" t="s">
        <v>23</v>
      </c>
      <c r="H27" t="str">
        <f t="shared" si="0"/>
        <v>CURITIBADIA DIA</v>
      </c>
      <c r="I27" s="2">
        <v>860</v>
      </c>
    </row>
    <row r="28" spans="1:9" x14ac:dyDescent="0.25">
      <c r="A28" t="s">
        <v>30</v>
      </c>
      <c r="B28" t="s">
        <v>31</v>
      </c>
      <c r="C28" t="s">
        <v>32</v>
      </c>
      <c r="D28" t="s">
        <v>13</v>
      </c>
      <c r="E28" s="1">
        <v>0.375</v>
      </c>
      <c r="F28" s="1">
        <v>0.4236111111111111</v>
      </c>
      <c r="G28" t="s">
        <v>24</v>
      </c>
      <c r="H28" t="str">
        <f t="shared" si="0"/>
        <v>P. ALEGREDIA DIA</v>
      </c>
      <c r="I28" s="2">
        <v>1960</v>
      </c>
    </row>
    <row r="29" spans="1:9" x14ac:dyDescent="0.25">
      <c r="A29" t="s">
        <v>30</v>
      </c>
      <c r="B29" t="s">
        <v>31</v>
      </c>
      <c r="C29" t="s">
        <v>32</v>
      </c>
      <c r="D29" t="s">
        <v>13</v>
      </c>
      <c r="E29" s="1">
        <v>0.375</v>
      </c>
      <c r="F29" s="1">
        <v>0.4236111111111111</v>
      </c>
      <c r="G29" t="s">
        <v>25</v>
      </c>
      <c r="H29" t="str">
        <f t="shared" si="0"/>
        <v>DISTRITO FEDERALDIA DIA</v>
      </c>
      <c r="I29" s="2">
        <v>640</v>
      </c>
    </row>
    <row r="30" spans="1:9" x14ac:dyDescent="0.25">
      <c r="A30" t="s">
        <v>30</v>
      </c>
      <c r="B30" t="s">
        <v>31</v>
      </c>
      <c r="C30" t="s">
        <v>32</v>
      </c>
      <c r="D30" t="s">
        <v>13</v>
      </c>
      <c r="E30" s="1">
        <v>0.375</v>
      </c>
      <c r="F30" s="1">
        <v>0.4236111111111111</v>
      </c>
      <c r="G30" t="s">
        <v>26</v>
      </c>
      <c r="H30" t="str">
        <f t="shared" si="0"/>
        <v>SALVADORDIA DIA</v>
      </c>
      <c r="I30" s="2">
        <v>1325</v>
      </c>
    </row>
    <row r="31" spans="1:9" x14ac:dyDescent="0.25">
      <c r="A31" t="s">
        <v>30</v>
      </c>
      <c r="B31" t="s">
        <v>31</v>
      </c>
      <c r="C31" t="s">
        <v>32</v>
      </c>
      <c r="D31" t="s">
        <v>13</v>
      </c>
      <c r="E31" s="1">
        <v>0.375</v>
      </c>
      <c r="F31" s="1">
        <v>0.4236111111111111</v>
      </c>
      <c r="G31" t="s">
        <v>27</v>
      </c>
      <c r="H31" t="str">
        <f t="shared" si="0"/>
        <v>NATALDIA DIA</v>
      </c>
      <c r="I31" s="2">
        <v>285</v>
      </c>
    </row>
    <row r="32" spans="1:9" x14ac:dyDescent="0.25">
      <c r="A32" t="s">
        <v>30</v>
      </c>
      <c r="B32" t="s">
        <v>31</v>
      </c>
      <c r="C32" t="s">
        <v>32</v>
      </c>
      <c r="D32" t="s">
        <v>13</v>
      </c>
      <c r="E32" s="1">
        <v>0.375</v>
      </c>
      <c r="F32" s="1">
        <v>0.4236111111111111</v>
      </c>
      <c r="G32" t="s">
        <v>28</v>
      </c>
      <c r="H32" t="str">
        <f t="shared" si="0"/>
        <v>MANAUSDIA DIA</v>
      </c>
      <c r="I32" s="2">
        <v>550</v>
      </c>
    </row>
    <row r="33" spans="1:9" x14ac:dyDescent="0.25">
      <c r="A33" t="s">
        <v>30</v>
      </c>
      <c r="B33" t="s">
        <v>31</v>
      </c>
      <c r="C33" t="s">
        <v>32</v>
      </c>
      <c r="D33" t="s">
        <v>13</v>
      </c>
      <c r="E33" s="1">
        <v>0.375</v>
      </c>
      <c r="F33" s="1">
        <v>0.4236111111111111</v>
      </c>
      <c r="G33" t="s">
        <v>29</v>
      </c>
      <c r="H33" t="str">
        <f t="shared" si="0"/>
        <v>PALMASDIA DIA</v>
      </c>
      <c r="I33" s="2">
        <v>30</v>
      </c>
    </row>
    <row r="34" spans="1:9" x14ac:dyDescent="0.25">
      <c r="A34" t="s">
        <v>33</v>
      </c>
      <c r="B34" t="s">
        <v>34</v>
      </c>
      <c r="C34" t="s">
        <v>35</v>
      </c>
      <c r="D34" t="s">
        <v>13</v>
      </c>
      <c r="E34" s="1">
        <v>0.4236111111111111</v>
      </c>
      <c r="F34" s="1">
        <v>0.46527777777777773</v>
      </c>
      <c r="G34" t="s">
        <v>14</v>
      </c>
      <c r="H34" t="str">
        <f t="shared" si="0"/>
        <v>NET1BAND KIDS</v>
      </c>
      <c r="I34" s="2">
        <v>18950</v>
      </c>
    </row>
    <row r="35" spans="1:9" x14ac:dyDescent="0.25">
      <c r="A35" t="s">
        <v>33</v>
      </c>
      <c r="B35" t="s">
        <v>34</v>
      </c>
      <c r="C35" t="s">
        <v>35</v>
      </c>
      <c r="D35" t="s">
        <v>13</v>
      </c>
      <c r="E35" s="1">
        <v>0.4236111111111111</v>
      </c>
      <c r="F35" s="1">
        <v>0.46527777777777773</v>
      </c>
      <c r="G35" t="s">
        <v>15</v>
      </c>
      <c r="H35" t="str">
        <f t="shared" si="0"/>
        <v>SÃO PAULOBAND KIDS</v>
      </c>
      <c r="I35" s="2">
        <v>3915</v>
      </c>
    </row>
    <row r="36" spans="1:9" x14ac:dyDescent="0.25">
      <c r="A36" t="s">
        <v>33</v>
      </c>
      <c r="B36" t="s">
        <v>34</v>
      </c>
      <c r="C36" t="s">
        <v>35</v>
      </c>
      <c r="D36" t="s">
        <v>13</v>
      </c>
      <c r="E36" s="1">
        <v>0.4236111111111111</v>
      </c>
      <c r="F36" s="1">
        <v>0.46527777777777773</v>
      </c>
      <c r="G36" t="s">
        <v>16</v>
      </c>
      <c r="H36" t="str">
        <f t="shared" si="0"/>
        <v>P.PRUD.BAND KIDS</v>
      </c>
      <c r="I36" s="2">
        <v>895</v>
      </c>
    </row>
    <row r="37" spans="1:9" x14ac:dyDescent="0.25">
      <c r="A37" t="s">
        <v>33</v>
      </c>
      <c r="B37" t="s">
        <v>34</v>
      </c>
      <c r="C37" t="s">
        <v>35</v>
      </c>
      <c r="D37" t="s">
        <v>13</v>
      </c>
      <c r="E37" s="1">
        <v>0.4236111111111111</v>
      </c>
      <c r="F37" s="1">
        <v>0.46527777777777773</v>
      </c>
      <c r="G37" t="s">
        <v>17</v>
      </c>
      <c r="H37" t="str">
        <f t="shared" si="0"/>
        <v>CAMPINASBAND KIDS</v>
      </c>
      <c r="I37" s="2">
        <v>1030</v>
      </c>
    </row>
    <row r="38" spans="1:9" x14ac:dyDescent="0.25">
      <c r="A38" t="s">
        <v>33</v>
      </c>
      <c r="B38" t="s">
        <v>34</v>
      </c>
      <c r="C38" t="s">
        <v>35</v>
      </c>
      <c r="D38" t="s">
        <v>13</v>
      </c>
      <c r="E38" s="1">
        <v>0.4236111111111111</v>
      </c>
      <c r="F38" s="1">
        <v>0.46527777777777773</v>
      </c>
      <c r="G38" t="s">
        <v>18</v>
      </c>
      <c r="H38" t="str">
        <f t="shared" si="0"/>
        <v>TAUBATÉBAND KIDS</v>
      </c>
      <c r="I38" s="2">
        <v>340</v>
      </c>
    </row>
    <row r="39" spans="1:9" x14ac:dyDescent="0.25">
      <c r="A39" t="s">
        <v>33</v>
      </c>
      <c r="B39" t="s">
        <v>34</v>
      </c>
      <c r="C39" t="s">
        <v>35</v>
      </c>
      <c r="D39" t="s">
        <v>13</v>
      </c>
      <c r="E39" s="1">
        <v>0.4236111111111111</v>
      </c>
      <c r="F39" s="1">
        <v>0.46527777777777773</v>
      </c>
      <c r="G39" t="s">
        <v>19</v>
      </c>
      <c r="H39" t="str">
        <f t="shared" si="0"/>
        <v>RIO DE JANEIROBAND KIDS</v>
      </c>
      <c r="I39" s="2">
        <v>2340</v>
      </c>
    </row>
    <row r="40" spans="1:9" x14ac:dyDescent="0.25">
      <c r="A40" t="s">
        <v>33</v>
      </c>
      <c r="B40" t="s">
        <v>34</v>
      </c>
      <c r="C40" t="s">
        <v>35</v>
      </c>
      <c r="D40" t="s">
        <v>13</v>
      </c>
      <c r="E40" s="1">
        <v>0.4236111111111111</v>
      </c>
      <c r="F40" s="1">
        <v>0.46527777777777773</v>
      </c>
      <c r="G40" t="s">
        <v>20</v>
      </c>
      <c r="H40" t="str">
        <f t="shared" si="0"/>
        <v>BARRA MANSABAND KIDS</v>
      </c>
      <c r="I40" s="2">
        <v>570</v>
      </c>
    </row>
    <row r="41" spans="1:9" x14ac:dyDescent="0.25">
      <c r="A41" t="s">
        <v>33</v>
      </c>
      <c r="B41" t="s">
        <v>34</v>
      </c>
      <c r="C41" t="s">
        <v>35</v>
      </c>
      <c r="D41" t="s">
        <v>13</v>
      </c>
      <c r="E41" s="1">
        <v>0.4236111111111111</v>
      </c>
      <c r="F41" s="1">
        <v>0.46527777777777773</v>
      </c>
      <c r="G41" t="s">
        <v>21</v>
      </c>
      <c r="H41" t="str">
        <f t="shared" si="0"/>
        <v>BELO HORIZONTEBAND KIDS</v>
      </c>
      <c r="I41" s="2">
        <v>1835</v>
      </c>
    </row>
    <row r="42" spans="1:9" x14ac:dyDescent="0.25">
      <c r="A42" t="s">
        <v>33</v>
      </c>
      <c r="B42" t="s">
        <v>34</v>
      </c>
      <c r="C42" t="s">
        <v>35</v>
      </c>
      <c r="D42" t="s">
        <v>13</v>
      </c>
      <c r="E42" s="1">
        <v>0.4236111111111111</v>
      </c>
      <c r="F42" s="1">
        <v>0.46527777777777773</v>
      </c>
      <c r="G42" t="s">
        <v>22</v>
      </c>
      <c r="H42" t="str">
        <f t="shared" si="0"/>
        <v>UBERABABAND KIDS</v>
      </c>
      <c r="I42" s="2">
        <v>350</v>
      </c>
    </row>
    <row r="43" spans="1:9" x14ac:dyDescent="0.25">
      <c r="A43" t="s">
        <v>33</v>
      </c>
      <c r="B43" t="s">
        <v>34</v>
      </c>
      <c r="C43" t="s">
        <v>35</v>
      </c>
      <c r="D43" t="s">
        <v>13</v>
      </c>
      <c r="E43" s="1">
        <v>0.4236111111111111</v>
      </c>
      <c r="F43" s="1">
        <v>0.46527777777777773</v>
      </c>
      <c r="G43" t="s">
        <v>23</v>
      </c>
      <c r="H43" t="str">
        <f t="shared" si="0"/>
        <v>CURITIBABAND KIDS</v>
      </c>
      <c r="I43" s="2">
        <v>705</v>
      </c>
    </row>
    <row r="44" spans="1:9" x14ac:dyDescent="0.25">
      <c r="A44" t="s">
        <v>33</v>
      </c>
      <c r="B44" t="s">
        <v>34</v>
      </c>
      <c r="C44" t="s">
        <v>35</v>
      </c>
      <c r="D44" t="s">
        <v>13</v>
      </c>
      <c r="E44" s="1">
        <v>0.4236111111111111</v>
      </c>
      <c r="F44" s="1">
        <v>0.46527777777777773</v>
      </c>
      <c r="G44" t="s">
        <v>24</v>
      </c>
      <c r="H44" t="str">
        <f t="shared" si="0"/>
        <v>P. ALEGREBAND KIDS</v>
      </c>
      <c r="I44" s="2">
        <v>1610</v>
      </c>
    </row>
    <row r="45" spans="1:9" x14ac:dyDescent="0.25">
      <c r="A45" t="s">
        <v>33</v>
      </c>
      <c r="B45" t="s">
        <v>34</v>
      </c>
      <c r="C45" t="s">
        <v>35</v>
      </c>
      <c r="D45" t="s">
        <v>13</v>
      </c>
      <c r="E45" s="1">
        <v>0.4236111111111111</v>
      </c>
      <c r="F45" s="1">
        <v>0.46527777777777773</v>
      </c>
      <c r="G45" t="s">
        <v>25</v>
      </c>
      <c r="H45" t="str">
        <f t="shared" si="0"/>
        <v>DISTRITO FEDERALBAND KIDS</v>
      </c>
      <c r="I45" s="2">
        <v>530</v>
      </c>
    </row>
    <row r="46" spans="1:9" x14ac:dyDescent="0.25">
      <c r="A46" t="s">
        <v>33</v>
      </c>
      <c r="B46" t="s">
        <v>34</v>
      </c>
      <c r="C46" t="s">
        <v>35</v>
      </c>
      <c r="D46" t="s">
        <v>13</v>
      </c>
      <c r="E46" s="1">
        <v>0.4236111111111111</v>
      </c>
      <c r="F46" s="1">
        <v>0.46527777777777773</v>
      </c>
      <c r="G46" t="s">
        <v>26</v>
      </c>
      <c r="H46" t="str">
        <f t="shared" si="0"/>
        <v>SALVADORBAND KIDS</v>
      </c>
      <c r="I46" s="2">
        <v>1100</v>
      </c>
    </row>
    <row r="47" spans="1:9" x14ac:dyDescent="0.25">
      <c r="A47" t="s">
        <v>33</v>
      </c>
      <c r="B47" t="s">
        <v>34</v>
      </c>
      <c r="C47" t="s">
        <v>35</v>
      </c>
      <c r="D47" t="s">
        <v>13</v>
      </c>
      <c r="E47" s="1">
        <v>0.4236111111111111</v>
      </c>
      <c r="F47" s="1">
        <v>0.46527777777777773</v>
      </c>
      <c r="G47" t="s">
        <v>27</v>
      </c>
      <c r="H47" t="str">
        <f t="shared" si="0"/>
        <v>NATALBAND KIDS</v>
      </c>
      <c r="I47" s="2">
        <v>230</v>
      </c>
    </row>
    <row r="48" spans="1:9" x14ac:dyDescent="0.25">
      <c r="A48" t="s">
        <v>33</v>
      </c>
      <c r="B48" t="s">
        <v>34</v>
      </c>
      <c r="C48" t="s">
        <v>35</v>
      </c>
      <c r="D48" t="s">
        <v>13</v>
      </c>
      <c r="E48" s="1">
        <v>0.4236111111111111</v>
      </c>
      <c r="F48" s="1">
        <v>0.46527777777777773</v>
      </c>
      <c r="G48" t="s">
        <v>28</v>
      </c>
      <c r="H48" t="str">
        <f t="shared" si="0"/>
        <v>MANAUSBAND KIDS</v>
      </c>
      <c r="I48" s="2">
        <v>460</v>
      </c>
    </row>
    <row r="49" spans="1:9" x14ac:dyDescent="0.25">
      <c r="A49" t="s">
        <v>33</v>
      </c>
      <c r="B49" t="s">
        <v>34</v>
      </c>
      <c r="C49" t="s">
        <v>35</v>
      </c>
      <c r="D49" t="s">
        <v>13</v>
      </c>
      <c r="E49" s="1">
        <v>0.4236111111111111</v>
      </c>
      <c r="F49" s="1">
        <v>0.46527777777777773</v>
      </c>
      <c r="G49" t="s">
        <v>29</v>
      </c>
      <c r="H49" t="str">
        <f t="shared" si="0"/>
        <v>PALMASBAND KIDS</v>
      </c>
      <c r="I49" s="2">
        <v>30</v>
      </c>
    </row>
    <row r="50" spans="1:9" x14ac:dyDescent="0.25">
      <c r="A50" t="s">
        <v>36</v>
      </c>
      <c r="B50" t="s">
        <v>164</v>
      </c>
      <c r="C50" t="s">
        <v>37</v>
      </c>
      <c r="D50" t="s">
        <v>13</v>
      </c>
      <c r="E50" s="1">
        <v>0.46527777777777773</v>
      </c>
      <c r="F50" s="1">
        <v>0.52083333333333337</v>
      </c>
      <c r="G50" t="s">
        <v>14</v>
      </c>
      <c r="H50" t="str">
        <f t="shared" si="0"/>
        <v>NET1JOGO ABERTO</v>
      </c>
      <c r="I50" s="2">
        <v>76315</v>
      </c>
    </row>
    <row r="51" spans="1:9" x14ac:dyDescent="0.25">
      <c r="A51" t="s">
        <v>36</v>
      </c>
      <c r="B51" t="s">
        <v>164</v>
      </c>
      <c r="C51" t="s">
        <v>37</v>
      </c>
      <c r="D51" t="s">
        <v>13</v>
      </c>
      <c r="E51" s="1">
        <v>0.46527777777777773</v>
      </c>
      <c r="F51" s="1">
        <v>0.52083333333333337</v>
      </c>
      <c r="G51" t="s">
        <v>15</v>
      </c>
      <c r="H51" t="str">
        <f t="shared" si="0"/>
        <v>SÃO PAULOJOGO ABERTO</v>
      </c>
      <c r="I51" s="2">
        <v>15175</v>
      </c>
    </row>
    <row r="52" spans="1:9" x14ac:dyDescent="0.25">
      <c r="A52" t="s">
        <v>36</v>
      </c>
      <c r="B52" t="s">
        <v>164</v>
      </c>
      <c r="C52" t="s">
        <v>37</v>
      </c>
      <c r="D52" t="s">
        <v>13</v>
      </c>
      <c r="E52" s="1">
        <v>0.46527777777777773</v>
      </c>
      <c r="F52" s="1">
        <v>0.52083333333333337</v>
      </c>
      <c r="G52" t="s">
        <v>16</v>
      </c>
      <c r="H52" t="str">
        <f t="shared" si="0"/>
        <v>P.PRUD.JOGO ABERTO</v>
      </c>
      <c r="I52" s="2">
        <v>3500</v>
      </c>
    </row>
    <row r="53" spans="1:9" x14ac:dyDescent="0.25">
      <c r="A53" t="s">
        <v>36</v>
      </c>
      <c r="B53" t="s">
        <v>164</v>
      </c>
      <c r="C53" t="s">
        <v>37</v>
      </c>
      <c r="D53" t="s">
        <v>13</v>
      </c>
      <c r="E53" s="1">
        <v>0.46527777777777773</v>
      </c>
      <c r="F53" s="1">
        <v>0.52083333333333337</v>
      </c>
      <c r="G53" t="s">
        <v>17</v>
      </c>
      <c r="H53" t="str">
        <f t="shared" si="0"/>
        <v>CAMPINASJOGO ABERTO</v>
      </c>
      <c r="I53" s="2">
        <v>3985</v>
      </c>
    </row>
    <row r="54" spans="1:9" x14ac:dyDescent="0.25">
      <c r="A54" t="s">
        <v>36</v>
      </c>
      <c r="B54" t="s">
        <v>164</v>
      </c>
      <c r="C54" t="s">
        <v>37</v>
      </c>
      <c r="D54" t="s">
        <v>13</v>
      </c>
      <c r="E54" s="1">
        <v>0.46527777777777773</v>
      </c>
      <c r="F54" s="1">
        <v>0.52083333333333337</v>
      </c>
      <c r="G54" t="s">
        <v>18</v>
      </c>
      <c r="H54" t="str">
        <f t="shared" si="0"/>
        <v>TAUBATÉJOGO ABERTO</v>
      </c>
      <c r="I54" s="2">
        <v>1345</v>
      </c>
    </row>
    <row r="55" spans="1:9" x14ac:dyDescent="0.25">
      <c r="A55" t="s">
        <v>36</v>
      </c>
      <c r="B55" t="s">
        <v>164</v>
      </c>
      <c r="C55" t="s">
        <v>37</v>
      </c>
      <c r="D55" t="s">
        <v>13</v>
      </c>
      <c r="E55" s="1">
        <v>0.46527777777777773</v>
      </c>
      <c r="F55" s="1">
        <v>0.52083333333333337</v>
      </c>
      <c r="G55" t="s">
        <v>19</v>
      </c>
      <c r="H55" t="str">
        <f t="shared" si="0"/>
        <v>RIO DE JANEIROJOGO ABERTO</v>
      </c>
      <c r="I55" s="2">
        <v>9055</v>
      </c>
    </row>
    <row r="56" spans="1:9" x14ac:dyDescent="0.25">
      <c r="A56" t="s">
        <v>36</v>
      </c>
      <c r="B56" t="s">
        <v>164</v>
      </c>
      <c r="C56" t="s">
        <v>37</v>
      </c>
      <c r="D56" t="s">
        <v>13</v>
      </c>
      <c r="E56" s="1">
        <v>0.46527777777777773</v>
      </c>
      <c r="F56" s="1">
        <v>0.52083333333333337</v>
      </c>
      <c r="G56" t="s">
        <v>20</v>
      </c>
      <c r="H56" t="str">
        <f t="shared" si="0"/>
        <v>BARRA MANSAJOGO ABERTO</v>
      </c>
      <c r="I56" s="2">
        <v>2240</v>
      </c>
    </row>
    <row r="57" spans="1:9" x14ac:dyDescent="0.25">
      <c r="A57" t="s">
        <v>36</v>
      </c>
      <c r="B57" t="s">
        <v>164</v>
      </c>
      <c r="C57" t="s">
        <v>37</v>
      </c>
      <c r="D57" t="s">
        <v>13</v>
      </c>
      <c r="E57" s="1">
        <v>0.46527777777777773</v>
      </c>
      <c r="F57" s="1">
        <v>0.52083333333333337</v>
      </c>
      <c r="G57" t="s">
        <v>21</v>
      </c>
      <c r="H57" t="str">
        <f t="shared" si="0"/>
        <v>BELO HORIZONTEJOGO ABERTO</v>
      </c>
      <c r="I57" s="2">
        <v>7105</v>
      </c>
    </row>
    <row r="58" spans="1:9" x14ac:dyDescent="0.25">
      <c r="A58" t="s">
        <v>36</v>
      </c>
      <c r="B58" t="s">
        <v>164</v>
      </c>
      <c r="C58" t="s">
        <v>37</v>
      </c>
      <c r="D58" t="s">
        <v>13</v>
      </c>
      <c r="E58" s="1">
        <v>0.46527777777777773</v>
      </c>
      <c r="F58" s="1">
        <v>0.52083333333333337</v>
      </c>
      <c r="G58" t="s">
        <v>22</v>
      </c>
      <c r="H58" t="str">
        <f t="shared" si="0"/>
        <v>UBERABAJOGO ABERTO</v>
      </c>
      <c r="I58" s="2">
        <v>1355</v>
      </c>
    </row>
    <row r="59" spans="1:9" x14ac:dyDescent="0.25">
      <c r="A59" t="s">
        <v>36</v>
      </c>
      <c r="B59" t="s">
        <v>164</v>
      </c>
      <c r="C59" t="s">
        <v>37</v>
      </c>
      <c r="D59" t="s">
        <v>13</v>
      </c>
      <c r="E59" s="1">
        <v>0.46527777777777773</v>
      </c>
      <c r="F59" s="1">
        <v>0.52083333333333337</v>
      </c>
      <c r="G59" t="s">
        <v>23</v>
      </c>
      <c r="H59" t="str">
        <f t="shared" si="0"/>
        <v>CURITIBAJOGO ABERTO</v>
      </c>
      <c r="I59" s="2">
        <v>2750</v>
      </c>
    </row>
    <row r="60" spans="1:9" x14ac:dyDescent="0.25">
      <c r="A60" t="s">
        <v>36</v>
      </c>
      <c r="B60" t="s">
        <v>164</v>
      </c>
      <c r="C60" t="s">
        <v>37</v>
      </c>
      <c r="D60" t="s">
        <v>13</v>
      </c>
      <c r="E60" s="1">
        <v>0.46527777777777773</v>
      </c>
      <c r="F60" s="1">
        <v>0.52083333333333337</v>
      </c>
      <c r="G60" t="s">
        <v>24</v>
      </c>
      <c r="H60" t="str">
        <f t="shared" si="0"/>
        <v>P. ALEGREJOGO ABERTO</v>
      </c>
      <c r="I60" s="2">
        <v>6265</v>
      </c>
    </row>
    <row r="61" spans="1:9" x14ac:dyDescent="0.25">
      <c r="A61" t="s">
        <v>36</v>
      </c>
      <c r="B61" t="s">
        <v>164</v>
      </c>
      <c r="C61" t="s">
        <v>37</v>
      </c>
      <c r="D61" t="s">
        <v>13</v>
      </c>
      <c r="E61" s="1">
        <v>0.46527777777777773</v>
      </c>
      <c r="F61" s="1">
        <v>0.52083333333333337</v>
      </c>
      <c r="G61" t="s">
        <v>25</v>
      </c>
      <c r="H61" t="str">
        <f t="shared" si="0"/>
        <v>DISTRITO FEDERALJOGO ABERTO</v>
      </c>
      <c r="I61" s="2">
        <v>2045</v>
      </c>
    </row>
    <row r="62" spans="1:9" x14ac:dyDescent="0.25">
      <c r="A62" t="s">
        <v>36</v>
      </c>
      <c r="B62" t="s">
        <v>164</v>
      </c>
      <c r="C62" t="s">
        <v>37</v>
      </c>
      <c r="D62" t="s">
        <v>13</v>
      </c>
      <c r="E62" s="1">
        <v>0.46527777777777773</v>
      </c>
      <c r="F62" s="1">
        <v>0.52083333333333337</v>
      </c>
      <c r="G62" t="s">
        <v>26</v>
      </c>
      <c r="H62" t="str">
        <f t="shared" si="0"/>
        <v>SALVADORJOGO ABERTO</v>
      </c>
      <c r="I62" s="2">
        <v>4245</v>
      </c>
    </row>
    <row r="63" spans="1:9" x14ac:dyDescent="0.25">
      <c r="A63" t="s">
        <v>36</v>
      </c>
      <c r="B63" t="s">
        <v>164</v>
      </c>
      <c r="C63" t="s">
        <v>37</v>
      </c>
      <c r="D63" t="s">
        <v>13</v>
      </c>
      <c r="E63" s="1">
        <v>0.46527777777777773</v>
      </c>
      <c r="F63" s="1">
        <v>0.52083333333333337</v>
      </c>
      <c r="G63" t="s">
        <v>27</v>
      </c>
      <c r="H63" t="str">
        <f t="shared" si="0"/>
        <v>NATALJOGO ABERTO</v>
      </c>
      <c r="I63" s="2">
        <v>915</v>
      </c>
    </row>
    <row r="64" spans="1:9" x14ac:dyDescent="0.25">
      <c r="A64" t="s">
        <v>36</v>
      </c>
      <c r="B64" t="s">
        <v>164</v>
      </c>
      <c r="C64" t="s">
        <v>37</v>
      </c>
      <c r="D64" t="s">
        <v>13</v>
      </c>
      <c r="E64" s="1">
        <v>0.46527777777777773</v>
      </c>
      <c r="F64" s="1">
        <v>0.52083333333333337</v>
      </c>
      <c r="G64" t="s">
        <v>28</v>
      </c>
      <c r="H64" t="str">
        <f t="shared" si="0"/>
        <v>MANAUSJOGO ABERTO</v>
      </c>
      <c r="I64" s="2">
        <v>1025</v>
      </c>
    </row>
    <row r="65" spans="1:9" x14ac:dyDescent="0.25">
      <c r="A65" t="s">
        <v>36</v>
      </c>
      <c r="B65" t="s">
        <v>164</v>
      </c>
      <c r="C65" t="s">
        <v>37</v>
      </c>
      <c r="D65" t="s">
        <v>13</v>
      </c>
      <c r="E65" s="1">
        <v>0.46527777777777773</v>
      </c>
      <c r="F65" s="1">
        <v>0.52083333333333337</v>
      </c>
      <c r="G65" t="s">
        <v>29</v>
      </c>
      <c r="H65" t="str">
        <f t="shared" si="0"/>
        <v>PALMASJOGO ABERTO</v>
      </c>
      <c r="I65" s="2">
        <v>130</v>
      </c>
    </row>
    <row r="66" spans="1:9" x14ac:dyDescent="0.25">
      <c r="A66" t="s">
        <v>38</v>
      </c>
      <c r="B66" t="s">
        <v>39</v>
      </c>
      <c r="C66" t="s">
        <v>40</v>
      </c>
      <c r="D66" t="s">
        <v>13</v>
      </c>
      <c r="E66" s="1">
        <v>0.625</v>
      </c>
      <c r="F66" s="1">
        <v>0.64583333333333337</v>
      </c>
      <c r="G66" t="s">
        <v>14</v>
      </c>
      <c r="H66" t="str">
        <f t="shared" si="0"/>
        <v>NET1SABE OU NÃO SABE</v>
      </c>
      <c r="I66" s="2">
        <v>64075</v>
      </c>
    </row>
    <row r="67" spans="1:9" x14ac:dyDescent="0.25">
      <c r="A67" t="s">
        <v>38</v>
      </c>
      <c r="B67" t="s">
        <v>39</v>
      </c>
      <c r="C67" t="s">
        <v>40</v>
      </c>
      <c r="D67" t="s">
        <v>13</v>
      </c>
      <c r="E67" s="1">
        <v>0.625</v>
      </c>
      <c r="F67" s="1">
        <v>0.64583333333333337</v>
      </c>
      <c r="G67" t="s">
        <v>15</v>
      </c>
      <c r="H67" t="str">
        <f t="shared" ref="H67:H130" si="1">CONCATENATE(G67,B67)</f>
        <v>SÃO PAULOSABE OU NÃO SABE</v>
      </c>
      <c r="I67" s="2">
        <v>13190</v>
      </c>
    </row>
    <row r="68" spans="1:9" x14ac:dyDescent="0.25">
      <c r="A68" t="s">
        <v>38</v>
      </c>
      <c r="B68" t="s">
        <v>39</v>
      </c>
      <c r="C68" t="s">
        <v>40</v>
      </c>
      <c r="D68" t="s">
        <v>13</v>
      </c>
      <c r="E68" s="1">
        <v>0.625</v>
      </c>
      <c r="F68" s="1">
        <v>0.64583333333333337</v>
      </c>
      <c r="G68" t="s">
        <v>16</v>
      </c>
      <c r="H68" t="str">
        <f t="shared" si="1"/>
        <v>P.PRUD.SABE OU NÃO SABE</v>
      </c>
      <c r="I68" s="2">
        <v>3035</v>
      </c>
    </row>
    <row r="69" spans="1:9" x14ac:dyDescent="0.25">
      <c r="A69" t="s">
        <v>38</v>
      </c>
      <c r="B69" t="s">
        <v>39</v>
      </c>
      <c r="C69" t="s">
        <v>40</v>
      </c>
      <c r="D69" t="s">
        <v>13</v>
      </c>
      <c r="E69" s="1">
        <v>0.625</v>
      </c>
      <c r="F69" s="1">
        <v>0.64583333333333337</v>
      </c>
      <c r="G69" t="s">
        <v>17</v>
      </c>
      <c r="H69" t="str">
        <f t="shared" si="1"/>
        <v>CAMPINASSABE OU NÃO SABE</v>
      </c>
      <c r="I69" s="2">
        <v>3460</v>
      </c>
    </row>
    <row r="70" spans="1:9" x14ac:dyDescent="0.25">
      <c r="A70" t="s">
        <v>38</v>
      </c>
      <c r="B70" t="s">
        <v>39</v>
      </c>
      <c r="C70" t="s">
        <v>40</v>
      </c>
      <c r="D70" t="s">
        <v>13</v>
      </c>
      <c r="E70" s="1">
        <v>0.625</v>
      </c>
      <c r="F70" s="1">
        <v>0.64583333333333337</v>
      </c>
      <c r="G70" t="s">
        <v>18</v>
      </c>
      <c r="H70" t="str">
        <f t="shared" si="1"/>
        <v>TAUBATÉSABE OU NÃO SABE</v>
      </c>
      <c r="I70" s="2">
        <v>1165</v>
      </c>
    </row>
    <row r="71" spans="1:9" x14ac:dyDescent="0.25">
      <c r="A71" t="s">
        <v>38</v>
      </c>
      <c r="B71" t="s">
        <v>39</v>
      </c>
      <c r="C71" t="s">
        <v>40</v>
      </c>
      <c r="D71" t="s">
        <v>13</v>
      </c>
      <c r="E71" s="1">
        <v>0.625</v>
      </c>
      <c r="F71" s="1">
        <v>0.64583333333333337</v>
      </c>
      <c r="G71" t="s">
        <v>19</v>
      </c>
      <c r="H71" t="str">
        <f t="shared" si="1"/>
        <v>RIO DE JANEIROSABE OU NÃO SABE</v>
      </c>
      <c r="I71" s="2">
        <v>7865</v>
      </c>
    </row>
    <row r="72" spans="1:9" x14ac:dyDescent="0.25">
      <c r="A72" t="s">
        <v>38</v>
      </c>
      <c r="B72" t="s">
        <v>39</v>
      </c>
      <c r="C72" t="s">
        <v>40</v>
      </c>
      <c r="D72" t="s">
        <v>13</v>
      </c>
      <c r="E72" s="1">
        <v>0.625</v>
      </c>
      <c r="F72" s="1">
        <v>0.64583333333333337</v>
      </c>
      <c r="G72" t="s">
        <v>20</v>
      </c>
      <c r="H72" t="str">
        <f t="shared" si="1"/>
        <v>BARRA MANSASABE OU NÃO SABE</v>
      </c>
      <c r="I72" s="2">
        <v>1940</v>
      </c>
    </row>
    <row r="73" spans="1:9" x14ac:dyDescent="0.25">
      <c r="A73" t="s">
        <v>38</v>
      </c>
      <c r="B73" t="s">
        <v>39</v>
      </c>
      <c r="C73" t="s">
        <v>40</v>
      </c>
      <c r="D73" t="s">
        <v>13</v>
      </c>
      <c r="E73" s="1">
        <v>0.625</v>
      </c>
      <c r="F73" s="1">
        <v>0.64583333333333337</v>
      </c>
      <c r="G73" t="s">
        <v>21</v>
      </c>
      <c r="H73" t="str">
        <f t="shared" si="1"/>
        <v>BELO HORIZONTESABE OU NÃO SABE</v>
      </c>
      <c r="I73" s="2">
        <v>6175</v>
      </c>
    </row>
    <row r="74" spans="1:9" x14ac:dyDescent="0.25">
      <c r="A74" t="s">
        <v>38</v>
      </c>
      <c r="B74" t="s">
        <v>39</v>
      </c>
      <c r="C74" t="s">
        <v>40</v>
      </c>
      <c r="D74" t="s">
        <v>13</v>
      </c>
      <c r="E74" s="1">
        <v>0.625</v>
      </c>
      <c r="F74" s="1">
        <v>0.64583333333333337</v>
      </c>
      <c r="G74" t="s">
        <v>22</v>
      </c>
      <c r="H74" t="str">
        <f t="shared" si="1"/>
        <v>UBERABASABE OU NÃO SABE</v>
      </c>
      <c r="I74" s="2">
        <v>1175</v>
      </c>
    </row>
    <row r="75" spans="1:9" x14ac:dyDescent="0.25">
      <c r="A75" t="s">
        <v>38</v>
      </c>
      <c r="B75" t="s">
        <v>39</v>
      </c>
      <c r="C75" t="s">
        <v>40</v>
      </c>
      <c r="D75" t="s">
        <v>13</v>
      </c>
      <c r="E75" s="1">
        <v>0.625</v>
      </c>
      <c r="F75" s="1">
        <v>0.64583333333333337</v>
      </c>
      <c r="G75" t="s">
        <v>23</v>
      </c>
      <c r="H75" t="str">
        <f t="shared" si="1"/>
        <v>CURITIBASABE OU NÃO SABE</v>
      </c>
      <c r="I75" s="2">
        <v>2390</v>
      </c>
    </row>
    <row r="76" spans="1:9" x14ac:dyDescent="0.25">
      <c r="A76" t="s">
        <v>38</v>
      </c>
      <c r="B76" t="s">
        <v>39</v>
      </c>
      <c r="C76" t="s">
        <v>40</v>
      </c>
      <c r="D76" t="s">
        <v>13</v>
      </c>
      <c r="E76" s="1">
        <v>0.625</v>
      </c>
      <c r="F76" s="1">
        <v>0.64583333333333337</v>
      </c>
      <c r="G76" t="s">
        <v>24</v>
      </c>
      <c r="H76" t="str">
        <f t="shared" si="1"/>
        <v>P. ALEGRESABE OU NÃO SABE</v>
      </c>
      <c r="I76" s="2">
        <v>5440</v>
      </c>
    </row>
    <row r="77" spans="1:9" x14ac:dyDescent="0.25">
      <c r="A77" t="s">
        <v>38</v>
      </c>
      <c r="B77" t="s">
        <v>39</v>
      </c>
      <c r="C77" t="s">
        <v>40</v>
      </c>
      <c r="D77" t="s">
        <v>13</v>
      </c>
      <c r="E77" s="1">
        <v>0.625</v>
      </c>
      <c r="F77" s="1">
        <v>0.64583333333333337</v>
      </c>
      <c r="G77" t="s">
        <v>25</v>
      </c>
      <c r="H77" t="str">
        <f t="shared" si="1"/>
        <v>DISTRITO FEDERALSABE OU NÃO SABE</v>
      </c>
      <c r="I77" s="2">
        <v>1775</v>
      </c>
    </row>
    <row r="78" spans="1:9" x14ac:dyDescent="0.25">
      <c r="A78" t="s">
        <v>38</v>
      </c>
      <c r="B78" t="s">
        <v>39</v>
      </c>
      <c r="C78" t="s">
        <v>40</v>
      </c>
      <c r="D78" t="s">
        <v>13</v>
      </c>
      <c r="E78" s="1">
        <v>0.625</v>
      </c>
      <c r="F78" s="1">
        <v>0.64583333333333337</v>
      </c>
      <c r="G78" t="s">
        <v>26</v>
      </c>
      <c r="H78" t="str">
        <f t="shared" si="1"/>
        <v>SALVADORSABE OU NÃO SABE</v>
      </c>
      <c r="I78" s="2">
        <v>3690</v>
      </c>
    </row>
    <row r="79" spans="1:9" x14ac:dyDescent="0.25">
      <c r="A79" t="s">
        <v>38</v>
      </c>
      <c r="B79" t="s">
        <v>39</v>
      </c>
      <c r="C79" t="s">
        <v>40</v>
      </c>
      <c r="D79" t="s">
        <v>13</v>
      </c>
      <c r="E79" s="1">
        <v>0.625</v>
      </c>
      <c r="F79" s="1">
        <v>0.64583333333333337</v>
      </c>
      <c r="G79" t="s">
        <v>27</v>
      </c>
      <c r="H79" t="str">
        <f t="shared" si="1"/>
        <v>NATALSABE OU NÃO SABE</v>
      </c>
      <c r="I79" s="2">
        <v>785</v>
      </c>
    </row>
    <row r="80" spans="1:9" x14ac:dyDescent="0.25">
      <c r="A80" t="s">
        <v>38</v>
      </c>
      <c r="B80" t="s">
        <v>39</v>
      </c>
      <c r="C80" t="s">
        <v>40</v>
      </c>
      <c r="D80" t="s">
        <v>13</v>
      </c>
      <c r="E80" s="1">
        <v>0.625</v>
      </c>
      <c r="F80" s="1">
        <v>0.64583333333333337</v>
      </c>
      <c r="G80" t="s">
        <v>28</v>
      </c>
      <c r="H80" t="str">
        <f t="shared" si="1"/>
        <v>MANAUSSABE OU NÃO SABE</v>
      </c>
      <c r="I80" s="2">
        <v>970</v>
      </c>
    </row>
    <row r="81" spans="1:9" x14ac:dyDescent="0.25">
      <c r="A81" t="s">
        <v>38</v>
      </c>
      <c r="B81" t="s">
        <v>39</v>
      </c>
      <c r="C81" t="s">
        <v>40</v>
      </c>
      <c r="D81" t="s">
        <v>13</v>
      </c>
      <c r="E81" s="1">
        <v>0.625</v>
      </c>
      <c r="F81" s="1">
        <v>0.64583333333333337</v>
      </c>
      <c r="G81" t="s">
        <v>29</v>
      </c>
      <c r="H81" t="str">
        <f t="shared" si="1"/>
        <v>PALMASSABE OU NÃO SABE</v>
      </c>
      <c r="I81" s="2">
        <v>115</v>
      </c>
    </row>
    <row r="82" spans="1:9" x14ac:dyDescent="0.25">
      <c r="A82" t="s">
        <v>41</v>
      </c>
      <c r="B82" t="s">
        <v>42</v>
      </c>
      <c r="C82" t="s">
        <v>12</v>
      </c>
      <c r="D82" t="s">
        <v>13</v>
      </c>
      <c r="E82" s="1">
        <v>0.64583333333333337</v>
      </c>
      <c r="F82" s="1">
        <v>0.70833333333333337</v>
      </c>
      <c r="G82" t="s">
        <v>14</v>
      </c>
      <c r="H82" t="str">
        <f t="shared" si="1"/>
        <v>NET1TÁ NA TELA</v>
      </c>
      <c r="I82" s="2">
        <v>76315</v>
      </c>
    </row>
    <row r="83" spans="1:9" x14ac:dyDescent="0.25">
      <c r="A83" t="s">
        <v>41</v>
      </c>
      <c r="B83" t="s">
        <v>42</v>
      </c>
      <c r="C83" t="s">
        <v>12</v>
      </c>
      <c r="D83" t="s">
        <v>13</v>
      </c>
      <c r="E83" s="1">
        <v>0.64583333333333337</v>
      </c>
      <c r="F83" s="1">
        <v>0.70833333333333337</v>
      </c>
      <c r="G83" t="s">
        <v>15</v>
      </c>
      <c r="H83" t="str">
        <f t="shared" si="1"/>
        <v>SÃO PAULOTÁ NA TELA</v>
      </c>
      <c r="I83" s="2">
        <v>15175</v>
      </c>
    </row>
    <row r="84" spans="1:9" x14ac:dyDescent="0.25">
      <c r="A84" t="s">
        <v>41</v>
      </c>
      <c r="B84" t="s">
        <v>42</v>
      </c>
      <c r="C84" t="s">
        <v>12</v>
      </c>
      <c r="D84" t="s">
        <v>13</v>
      </c>
      <c r="E84" s="1">
        <v>0.64583333333333337</v>
      </c>
      <c r="F84" s="1">
        <v>0.70833333333333337</v>
      </c>
      <c r="G84" t="s">
        <v>16</v>
      </c>
      <c r="H84" t="str">
        <f t="shared" si="1"/>
        <v>P.PRUD.TÁ NA TELA</v>
      </c>
      <c r="I84" s="2">
        <v>3500</v>
      </c>
    </row>
    <row r="85" spans="1:9" x14ac:dyDescent="0.25">
      <c r="A85" t="s">
        <v>41</v>
      </c>
      <c r="B85" t="s">
        <v>42</v>
      </c>
      <c r="C85" t="s">
        <v>12</v>
      </c>
      <c r="D85" t="s">
        <v>13</v>
      </c>
      <c r="E85" s="1">
        <v>0.64583333333333337</v>
      </c>
      <c r="F85" s="1">
        <v>0.70833333333333337</v>
      </c>
      <c r="G85" t="s">
        <v>17</v>
      </c>
      <c r="H85" t="str">
        <f t="shared" si="1"/>
        <v>CAMPINASTÁ NA TELA</v>
      </c>
      <c r="I85" s="2">
        <v>3985</v>
      </c>
    </row>
    <row r="86" spans="1:9" x14ac:dyDescent="0.25">
      <c r="A86" t="s">
        <v>41</v>
      </c>
      <c r="B86" t="s">
        <v>42</v>
      </c>
      <c r="C86" t="s">
        <v>12</v>
      </c>
      <c r="D86" t="s">
        <v>13</v>
      </c>
      <c r="E86" s="1">
        <v>0.64583333333333337</v>
      </c>
      <c r="F86" s="1">
        <v>0.70833333333333337</v>
      </c>
      <c r="G86" t="s">
        <v>18</v>
      </c>
      <c r="H86" t="str">
        <f t="shared" si="1"/>
        <v>TAUBATÉTÁ NA TELA</v>
      </c>
      <c r="I86" s="2">
        <v>1345</v>
      </c>
    </row>
    <row r="87" spans="1:9" x14ac:dyDescent="0.25">
      <c r="A87" t="s">
        <v>41</v>
      </c>
      <c r="B87" t="s">
        <v>42</v>
      </c>
      <c r="C87" t="s">
        <v>12</v>
      </c>
      <c r="D87" t="s">
        <v>13</v>
      </c>
      <c r="E87" s="1">
        <v>0.64583333333333337</v>
      </c>
      <c r="F87" s="1">
        <v>0.70833333333333337</v>
      </c>
      <c r="G87" t="s">
        <v>19</v>
      </c>
      <c r="H87" t="str">
        <f t="shared" si="1"/>
        <v>RIO DE JANEIROTÁ NA TELA</v>
      </c>
      <c r="I87" s="2">
        <v>9055</v>
      </c>
    </row>
    <row r="88" spans="1:9" x14ac:dyDescent="0.25">
      <c r="A88" t="s">
        <v>41</v>
      </c>
      <c r="B88" t="s">
        <v>42</v>
      </c>
      <c r="C88" t="s">
        <v>12</v>
      </c>
      <c r="D88" t="s">
        <v>13</v>
      </c>
      <c r="E88" s="1">
        <v>0.64583333333333337</v>
      </c>
      <c r="F88" s="1">
        <v>0.70833333333333337</v>
      </c>
      <c r="G88" t="s">
        <v>20</v>
      </c>
      <c r="H88" t="str">
        <f t="shared" si="1"/>
        <v>BARRA MANSATÁ NA TELA</v>
      </c>
      <c r="I88" s="2">
        <v>2240</v>
      </c>
    </row>
    <row r="89" spans="1:9" x14ac:dyDescent="0.25">
      <c r="A89" t="s">
        <v>41</v>
      </c>
      <c r="B89" t="s">
        <v>42</v>
      </c>
      <c r="C89" t="s">
        <v>12</v>
      </c>
      <c r="D89" t="s">
        <v>13</v>
      </c>
      <c r="E89" s="1">
        <v>0.64583333333333337</v>
      </c>
      <c r="F89" s="1">
        <v>0.70833333333333337</v>
      </c>
      <c r="G89" t="s">
        <v>21</v>
      </c>
      <c r="H89" t="str">
        <f t="shared" si="1"/>
        <v>BELO HORIZONTETÁ NA TELA</v>
      </c>
      <c r="I89" s="2">
        <v>7105</v>
      </c>
    </row>
    <row r="90" spans="1:9" x14ac:dyDescent="0.25">
      <c r="A90" t="s">
        <v>41</v>
      </c>
      <c r="B90" t="s">
        <v>42</v>
      </c>
      <c r="C90" t="s">
        <v>12</v>
      </c>
      <c r="D90" t="s">
        <v>13</v>
      </c>
      <c r="E90" s="1">
        <v>0.64583333333333337</v>
      </c>
      <c r="F90" s="1">
        <v>0.70833333333333337</v>
      </c>
      <c r="G90" t="s">
        <v>22</v>
      </c>
      <c r="H90" t="str">
        <f t="shared" si="1"/>
        <v>UBERABATÁ NA TELA</v>
      </c>
      <c r="I90" s="2">
        <v>1355</v>
      </c>
    </row>
    <row r="91" spans="1:9" x14ac:dyDescent="0.25">
      <c r="A91" t="s">
        <v>41</v>
      </c>
      <c r="B91" t="s">
        <v>42</v>
      </c>
      <c r="C91" t="s">
        <v>12</v>
      </c>
      <c r="D91" t="s">
        <v>13</v>
      </c>
      <c r="E91" s="1">
        <v>0.64583333333333337</v>
      </c>
      <c r="F91" s="1">
        <v>0.70833333333333337</v>
      </c>
      <c r="G91" t="s">
        <v>23</v>
      </c>
      <c r="H91" t="str">
        <f t="shared" si="1"/>
        <v>CURITIBATÁ NA TELA</v>
      </c>
      <c r="I91" s="2">
        <v>2750</v>
      </c>
    </row>
    <row r="92" spans="1:9" x14ac:dyDescent="0.25">
      <c r="A92" t="s">
        <v>41</v>
      </c>
      <c r="B92" t="s">
        <v>42</v>
      </c>
      <c r="C92" t="s">
        <v>12</v>
      </c>
      <c r="D92" t="s">
        <v>13</v>
      </c>
      <c r="E92" s="1">
        <v>0.64583333333333337</v>
      </c>
      <c r="F92" s="1">
        <v>0.70833333333333337</v>
      </c>
      <c r="G92" t="s">
        <v>24</v>
      </c>
      <c r="H92" t="str">
        <f t="shared" si="1"/>
        <v>P. ALEGRETÁ NA TELA</v>
      </c>
      <c r="I92" s="2">
        <v>6265</v>
      </c>
    </row>
    <row r="93" spans="1:9" x14ac:dyDescent="0.25">
      <c r="A93" t="s">
        <v>41</v>
      </c>
      <c r="B93" t="s">
        <v>42</v>
      </c>
      <c r="C93" t="s">
        <v>12</v>
      </c>
      <c r="D93" t="s">
        <v>13</v>
      </c>
      <c r="E93" s="1">
        <v>0.64583333333333337</v>
      </c>
      <c r="F93" s="1">
        <v>0.70833333333333337</v>
      </c>
      <c r="G93" t="s">
        <v>25</v>
      </c>
      <c r="H93" t="str">
        <f t="shared" si="1"/>
        <v>DISTRITO FEDERALTÁ NA TELA</v>
      </c>
      <c r="I93" s="2">
        <v>2045</v>
      </c>
    </row>
    <row r="94" spans="1:9" x14ac:dyDescent="0.25">
      <c r="A94" t="s">
        <v>41</v>
      </c>
      <c r="B94" t="s">
        <v>42</v>
      </c>
      <c r="C94" t="s">
        <v>12</v>
      </c>
      <c r="D94" t="s">
        <v>13</v>
      </c>
      <c r="E94" s="1">
        <v>0.64583333333333337</v>
      </c>
      <c r="F94" s="1">
        <v>0.70833333333333337</v>
      </c>
      <c r="G94" t="s">
        <v>26</v>
      </c>
      <c r="H94" t="str">
        <f t="shared" si="1"/>
        <v>SALVADORTÁ NA TELA</v>
      </c>
      <c r="I94" s="2">
        <v>4245</v>
      </c>
    </row>
    <row r="95" spans="1:9" x14ac:dyDescent="0.25">
      <c r="A95" t="s">
        <v>41</v>
      </c>
      <c r="B95" t="s">
        <v>42</v>
      </c>
      <c r="C95" t="s">
        <v>12</v>
      </c>
      <c r="D95" t="s">
        <v>13</v>
      </c>
      <c r="E95" s="1">
        <v>0.64583333333333337</v>
      </c>
      <c r="F95" s="1">
        <v>0.70833333333333337</v>
      </c>
      <c r="G95" t="s">
        <v>27</v>
      </c>
      <c r="H95" t="str">
        <f t="shared" si="1"/>
        <v>NATALTÁ NA TELA</v>
      </c>
      <c r="I95" s="2">
        <v>915</v>
      </c>
    </row>
    <row r="96" spans="1:9" x14ac:dyDescent="0.25">
      <c r="A96" t="s">
        <v>41</v>
      </c>
      <c r="B96" t="s">
        <v>42</v>
      </c>
      <c r="C96" t="s">
        <v>12</v>
      </c>
      <c r="D96" t="s">
        <v>13</v>
      </c>
      <c r="E96" s="1">
        <v>0.64583333333333337</v>
      </c>
      <c r="F96" s="1">
        <v>0.70833333333333337</v>
      </c>
      <c r="G96" t="s">
        <v>28</v>
      </c>
      <c r="H96" t="str">
        <f t="shared" si="1"/>
        <v>MANAUSTÁ NA TELA</v>
      </c>
      <c r="I96" s="2">
        <v>1025</v>
      </c>
    </row>
    <row r="97" spans="1:9" x14ac:dyDescent="0.25">
      <c r="A97" t="s">
        <v>41</v>
      </c>
      <c r="B97" t="s">
        <v>42</v>
      </c>
      <c r="C97" t="s">
        <v>12</v>
      </c>
      <c r="D97" t="s">
        <v>13</v>
      </c>
      <c r="E97" s="1">
        <v>0.64583333333333337</v>
      </c>
      <c r="F97" s="1">
        <v>0.70833333333333337</v>
      </c>
      <c r="G97" t="s">
        <v>29</v>
      </c>
      <c r="H97" t="str">
        <f t="shared" si="1"/>
        <v>PALMASTÁ NA TELA</v>
      </c>
      <c r="I97" s="2">
        <v>130</v>
      </c>
    </row>
    <row r="98" spans="1:9" x14ac:dyDescent="0.25">
      <c r="A98" t="s">
        <v>43</v>
      </c>
      <c r="B98" t="s">
        <v>44</v>
      </c>
      <c r="C98" t="s">
        <v>12</v>
      </c>
      <c r="D98" t="s">
        <v>13</v>
      </c>
      <c r="E98" s="1">
        <v>0.70833333333333337</v>
      </c>
      <c r="F98" s="1">
        <v>0.78472222222222221</v>
      </c>
      <c r="G98" t="s">
        <v>14</v>
      </c>
      <c r="H98" t="str">
        <f t="shared" si="1"/>
        <v>NET1BRASIL URGENTE 1</v>
      </c>
      <c r="I98" s="2">
        <v>146820</v>
      </c>
    </row>
    <row r="99" spans="1:9" x14ac:dyDescent="0.25">
      <c r="A99" t="s">
        <v>43</v>
      </c>
      <c r="B99" t="s">
        <v>44</v>
      </c>
      <c r="C99" t="s">
        <v>12</v>
      </c>
      <c r="D99" t="s">
        <v>13</v>
      </c>
      <c r="E99" s="1">
        <v>0.70833333333333337</v>
      </c>
      <c r="F99" s="1">
        <v>0.78472222222222221</v>
      </c>
      <c r="G99" t="s">
        <v>15</v>
      </c>
      <c r="H99" t="str">
        <f t="shared" si="1"/>
        <v>SÃO PAULOBRASIL URGENTE 1</v>
      </c>
      <c r="I99" s="2">
        <v>30160</v>
      </c>
    </row>
    <row r="100" spans="1:9" x14ac:dyDescent="0.25">
      <c r="A100" t="s">
        <v>43</v>
      </c>
      <c r="B100" t="s">
        <v>44</v>
      </c>
      <c r="C100" t="s">
        <v>12</v>
      </c>
      <c r="D100" t="s">
        <v>13</v>
      </c>
      <c r="E100" s="1">
        <v>0.70833333333333337</v>
      </c>
      <c r="F100" s="1">
        <v>0.78472222222222221</v>
      </c>
      <c r="G100" t="s">
        <v>16</v>
      </c>
      <c r="H100" t="str">
        <f t="shared" si="1"/>
        <v>P.PRUD.BRASIL URGENTE 1</v>
      </c>
      <c r="I100" s="2">
        <v>6945</v>
      </c>
    </row>
    <row r="101" spans="1:9" x14ac:dyDescent="0.25">
      <c r="A101" t="s">
        <v>43</v>
      </c>
      <c r="B101" t="s">
        <v>44</v>
      </c>
      <c r="C101" t="s">
        <v>12</v>
      </c>
      <c r="D101" t="s">
        <v>13</v>
      </c>
      <c r="E101" s="1">
        <v>0.70833333333333337</v>
      </c>
      <c r="F101" s="1">
        <v>0.78472222222222221</v>
      </c>
      <c r="G101" t="s">
        <v>17</v>
      </c>
      <c r="H101" t="str">
        <f t="shared" si="1"/>
        <v>CAMPINASBRASIL URGENTE 1</v>
      </c>
      <c r="I101" s="2">
        <v>7920</v>
      </c>
    </row>
    <row r="102" spans="1:9" x14ac:dyDescent="0.25">
      <c r="A102" t="s">
        <v>43</v>
      </c>
      <c r="B102" t="s">
        <v>44</v>
      </c>
      <c r="C102" t="s">
        <v>12</v>
      </c>
      <c r="D102" t="s">
        <v>13</v>
      </c>
      <c r="E102" s="1">
        <v>0.70833333333333337</v>
      </c>
      <c r="F102" s="1">
        <v>0.78472222222222221</v>
      </c>
      <c r="G102" t="s">
        <v>18</v>
      </c>
      <c r="H102" t="str">
        <f t="shared" si="1"/>
        <v>TAUBATÉBRASIL URGENTE 1</v>
      </c>
      <c r="I102" s="2">
        <v>2670</v>
      </c>
    </row>
    <row r="103" spans="1:9" x14ac:dyDescent="0.25">
      <c r="A103" t="s">
        <v>43</v>
      </c>
      <c r="B103" t="s">
        <v>44</v>
      </c>
      <c r="C103" t="s">
        <v>12</v>
      </c>
      <c r="D103" t="s">
        <v>13</v>
      </c>
      <c r="E103" s="1">
        <v>0.70833333333333337</v>
      </c>
      <c r="F103" s="1">
        <v>0.78472222222222221</v>
      </c>
      <c r="G103" t="s">
        <v>19</v>
      </c>
      <c r="H103" t="str">
        <f t="shared" si="1"/>
        <v>RIO DE JANEIROBRASIL URGENTE 1</v>
      </c>
      <c r="I103" s="2">
        <v>17995</v>
      </c>
    </row>
    <row r="104" spans="1:9" x14ac:dyDescent="0.25">
      <c r="A104" t="s">
        <v>43</v>
      </c>
      <c r="B104" t="s">
        <v>44</v>
      </c>
      <c r="C104" t="s">
        <v>12</v>
      </c>
      <c r="D104" t="s">
        <v>13</v>
      </c>
      <c r="E104" s="1">
        <v>0.70833333333333337</v>
      </c>
      <c r="F104" s="1">
        <v>0.78472222222222221</v>
      </c>
      <c r="G104" t="s">
        <v>20</v>
      </c>
      <c r="H104" t="str">
        <f t="shared" si="1"/>
        <v>BARRA MANSABRASIL URGENTE 1</v>
      </c>
      <c r="I104" s="2">
        <v>4435</v>
      </c>
    </row>
    <row r="105" spans="1:9" x14ac:dyDescent="0.25">
      <c r="A105" t="s">
        <v>43</v>
      </c>
      <c r="B105" t="s">
        <v>44</v>
      </c>
      <c r="C105" t="s">
        <v>12</v>
      </c>
      <c r="D105" t="s">
        <v>13</v>
      </c>
      <c r="E105" s="1">
        <v>0.70833333333333337</v>
      </c>
      <c r="F105" s="1">
        <v>0.78472222222222221</v>
      </c>
      <c r="G105" t="s">
        <v>21</v>
      </c>
      <c r="H105" t="str">
        <f t="shared" si="1"/>
        <v>BELO HORIZONTEBRASIL URGENTE 1</v>
      </c>
      <c r="I105" s="2">
        <v>14125</v>
      </c>
    </row>
    <row r="106" spans="1:9" x14ac:dyDescent="0.25">
      <c r="A106" t="s">
        <v>43</v>
      </c>
      <c r="B106" t="s">
        <v>44</v>
      </c>
      <c r="C106" t="s">
        <v>12</v>
      </c>
      <c r="D106" t="s">
        <v>13</v>
      </c>
      <c r="E106" s="1">
        <v>0.70833333333333337</v>
      </c>
      <c r="F106" s="1">
        <v>0.78472222222222221</v>
      </c>
      <c r="G106" t="s">
        <v>22</v>
      </c>
      <c r="H106" t="str">
        <f t="shared" si="1"/>
        <v>UBERABABRASIL URGENTE 1</v>
      </c>
      <c r="I106" s="2">
        <v>2690</v>
      </c>
    </row>
    <row r="107" spans="1:9" x14ac:dyDescent="0.25">
      <c r="A107" t="s">
        <v>43</v>
      </c>
      <c r="B107" t="s">
        <v>44</v>
      </c>
      <c r="C107" t="s">
        <v>12</v>
      </c>
      <c r="D107" t="s">
        <v>13</v>
      </c>
      <c r="E107" s="1">
        <v>0.70833333333333337</v>
      </c>
      <c r="F107" s="1">
        <v>0.78472222222222221</v>
      </c>
      <c r="G107" t="s">
        <v>23</v>
      </c>
      <c r="H107" t="str">
        <f t="shared" si="1"/>
        <v>CURITIBABRASIL URGENTE 1</v>
      </c>
      <c r="I107" s="2">
        <v>5465</v>
      </c>
    </row>
    <row r="108" spans="1:9" x14ac:dyDescent="0.25">
      <c r="A108" t="s">
        <v>43</v>
      </c>
      <c r="B108" t="s">
        <v>44</v>
      </c>
      <c r="C108" t="s">
        <v>12</v>
      </c>
      <c r="D108" t="s">
        <v>13</v>
      </c>
      <c r="E108" s="1">
        <v>0.70833333333333337</v>
      </c>
      <c r="F108" s="1">
        <v>0.78472222222222221</v>
      </c>
      <c r="G108" t="s">
        <v>24</v>
      </c>
      <c r="H108" t="str">
        <f t="shared" si="1"/>
        <v>P. ALEGREBRASIL URGENTE 1</v>
      </c>
      <c r="I108" s="2">
        <v>12445</v>
      </c>
    </row>
    <row r="109" spans="1:9" x14ac:dyDescent="0.25">
      <c r="A109" t="s">
        <v>43</v>
      </c>
      <c r="B109" t="s">
        <v>44</v>
      </c>
      <c r="C109" t="s">
        <v>12</v>
      </c>
      <c r="D109" t="s">
        <v>13</v>
      </c>
      <c r="E109" s="1">
        <v>0.70833333333333337</v>
      </c>
      <c r="F109" s="1">
        <v>0.78472222222222221</v>
      </c>
      <c r="G109" t="s">
        <v>25</v>
      </c>
      <c r="H109" t="str">
        <f t="shared" si="1"/>
        <v>DISTRITO FEDERALBRASIL URGENTE 1</v>
      </c>
      <c r="I109" s="2">
        <v>4065</v>
      </c>
    </row>
    <row r="110" spans="1:9" x14ac:dyDescent="0.25">
      <c r="A110" t="s">
        <v>43</v>
      </c>
      <c r="B110" t="s">
        <v>44</v>
      </c>
      <c r="C110" t="s">
        <v>12</v>
      </c>
      <c r="D110" t="s">
        <v>13</v>
      </c>
      <c r="E110" s="1">
        <v>0.70833333333333337</v>
      </c>
      <c r="F110" s="1">
        <v>0.78472222222222221</v>
      </c>
      <c r="G110" t="s">
        <v>26</v>
      </c>
      <c r="H110" t="str">
        <f t="shared" si="1"/>
        <v>SALVADORBRASIL URGENTE 1</v>
      </c>
      <c r="I110" s="2">
        <v>10130</v>
      </c>
    </row>
    <row r="111" spans="1:9" x14ac:dyDescent="0.25">
      <c r="A111" t="s">
        <v>43</v>
      </c>
      <c r="B111" t="s">
        <v>44</v>
      </c>
      <c r="C111" t="s">
        <v>12</v>
      </c>
      <c r="D111" t="s">
        <v>13</v>
      </c>
      <c r="E111" s="1">
        <v>0.70833333333333337</v>
      </c>
      <c r="F111" s="1">
        <v>0.78472222222222221</v>
      </c>
      <c r="G111" t="s">
        <v>27</v>
      </c>
      <c r="H111" t="str">
        <f t="shared" si="1"/>
        <v>NATALBRASIL URGENTE 1</v>
      </c>
      <c r="I111" s="2">
        <v>1805</v>
      </c>
    </row>
    <row r="112" spans="1:9" x14ac:dyDescent="0.25">
      <c r="A112" t="s">
        <v>43</v>
      </c>
      <c r="B112" t="s">
        <v>44</v>
      </c>
      <c r="C112" t="s">
        <v>12</v>
      </c>
      <c r="D112" t="s">
        <v>13</v>
      </c>
      <c r="E112" s="1">
        <v>0.70833333333333337</v>
      </c>
      <c r="F112" s="1">
        <v>0.78472222222222221</v>
      </c>
      <c r="G112" t="s">
        <v>28</v>
      </c>
      <c r="H112" t="str">
        <f t="shared" si="1"/>
        <v>MANAUSBRASIL URGENTE 1</v>
      </c>
      <c r="I112" s="2">
        <v>2020</v>
      </c>
    </row>
    <row r="113" spans="1:9" x14ac:dyDescent="0.25">
      <c r="A113" t="s">
        <v>43</v>
      </c>
      <c r="B113" t="s">
        <v>44</v>
      </c>
      <c r="C113" t="s">
        <v>12</v>
      </c>
      <c r="D113" t="s">
        <v>13</v>
      </c>
      <c r="E113" s="1">
        <v>0.70833333333333337</v>
      </c>
      <c r="F113" s="1">
        <v>0.78472222222222221</v>
      </c>
      <c r="G113" t="s">
        <v>29</v>
      </c>
      <c r="H113" t="str">
        <f t="shared" si="1"/>
        <v>PALMASBRASIL URGENTE 1</v>
      </c>
      <c r="I113" s="2">
        <v>275</v>
      </c>
    </row>
    <row r="114" spans="1:9" x14ac:dyDescent="0.25">
      <c r="A114" t="s">
        <v>45</v>
      </c>
      <c r="B114" t="s">
        <v>46</v>
      </c>
      <c r="C114" t="s">
        <v>12</v>
      </c>
      <c r="D114" t="s">
        <v>47</v>
      </c>
      <c r="E114" s="1">
        <v>0.80555555555555547</v>
      </c>
      <c r="F114" s="1">
        <v>0.85069444444444453</v>
      </c>
      <c r="G114" t="s">
        <v>14</v>
      </c>
      <c r="H114" t="str">
        <f t="shared" si="1"/>
        <v>NET1JORNAL DA BAND</v>
      </c>
      <c r="I114" s="2">
        <v>284060</v>
      </c>
    </row>
    <row r="115" spans="1:9" x14ac:dyDescent="0.25">
      <c r="A115" t="s">
        <v>45</v>
      </c>
      <c r="B115" t="s">
        <v>46</v>
      </c>
      <c r="C115" t="s">
        <v>12</v>
      </c>
      <c r="D115" t="s">
        <v>47</v>
      </c>
      <c r="E115" s="1">
        <v>0.80555555555555547</v>
      </c>
      <c r="F115" s="1">
        <v>0.85069444444444453</v>
      </c>
      <c r="G115" t="s">
        <v>15</v>
      </c>
      <c r="H115" t="str">
        <f t="shared" si="1"/>
        <v>SÃO PAULOJORNAL DA BAND</v>
      </c>
      <c r="I115" s="2">
        <v>57100</v>
      </c>
    </row>
    <row r="116" spans="1:9" x14ac:dyDescent="0.25">
      <c r="A116" t="s">
        <v>45</v>
      </c>
      <c r="B116" t="s">
        <v>46</v>
      </c>
      <c r="C116" t="s">
        <v>12</v>
      </c>
      <c r="D116" t="s">
        <v>47</v>
      </c>
      <c r="E116" s="1">
        <v>0.80555555555555547</v>
      </c>
      <c r="F116" s="1">
        <v>0.85069444444444453</v>
      </c>
      <c r="G116" t="s">
        <v>16</v>
      </c>
      <c r="H116" t="str">
        <f t="shared" si="1"/>
        <v>P.PRUD.JORNAL DA BAND</v>
      </c>
      <c r="I116" s="2">
        <v>13155</v>
      </c>
    </row>
    <row r="117" spans="1:9" x14ac:dyDescent="0.25">
      <c r="A117" t="s">
        <v>45</v>
      </c>
      <c r="B117" t="s">
        <v>46</v>
      </c>
      <c r="C117" t="s">
        <v>12</v>
      </c>
      <c r="D117" t="s">
        <v>47</v>
      </c>
      <c r="E117" s="1">
        <v>0.80555555555555547</v>
      </c>
      <c r="F117" s="1">
        <v>0.85069444444444453</v>
      </c>
      <c r="G117" t="s">
        <v>17</v>
      </c>
      <c r="H117" t="str">
        <f t="shared" si="1"/>
        <v>CAMPINASJORNAL DA BAND</v>
      </c>
      <c r="I117" s="2">
        <v>14995</v>
      </c>
    </row>
    <row r="118" spans="1:9" x14ac:dyDescent="0.25">
      <c r="A118" t="s">
        <v>45</v>
      </c>
      <c r="B118" t="s">
        <v>46</v>
      </c>
      <c r="C118" t="s">
        <v>12</v>
      </c>
      <c r="D118" t="s">
        <v>47</v>
      </c>
      <c r="E118" s="1">
        <v>0.80555555555555547</v>
      </c>
      <c r="F118" s="1">
        <v>0.85069444444444453</v>
      </c>
      <c r="G118" t="s">
        <v>18</v>
      </c>
      <c r="H118" t="str">
        <f t="shared" si="1"/>
        <v>TAUBATÉJORNAL DA BAND</v>
      </c>
      <c r="I118" s="2">
        <v>5055</v>
      </c>
    </row>
    <row r="119" spans="1:9" x14ac:dyDescent="0.25">
      <c r="A119" t="s">
        <v>45</v>
      </c>
      <c r="B119" t="s">
        <v>46</v>
      </c>
      <c r="C119" t="s">
        <v>12</v>
      </c>
      <c r="D119" t="s">
        <v>47</v>
      </c>
      <c r="E119" s="1">
        <v>0.80555555555555547</v>
      </c>
      <c r="F119" s="1">
        <v>0.85069444444444453</v>
      </c>
      <c r="G119" t="s">
        <v>19</v>
      </c>
      <c r="H119" t="str">
        <f t="shared" si="1"/>
        <v>RIO DE JANEIROJORNAL DA BAND</v>
      </c>
      <c r="I119" s="2">
        <v>34075</v>
      </c>
    </row>
    <row r="120" spans="1:9" x14ac:dyDescent="0.25">
      <c r="A120" t="s">
        <v>45</v>
      </c>
      <c r="B120" t="s">
        <v>46</v>
      </c>
      <c r="C120" t="s">
        <v>12</v>
      </c>
      <c r="D120" t="s">
        <v>47</v>
      </c>
      <c r="E120" s="1">
        <v>0.80555555555555547</v>
      </c>
      <c r="F120" s="1">
        <v>0.85069444444444453</v>
      </c>
      <c r="G120" t="s">
        <v>20</v>
      </c>
      <c r="H120" t="str">
        <f t="shared" si="1"/>
        <v>BARRA MANSAJORNAL DA BAND</v>
      </c>
      <c r="I120" s="2">
        <v>8400</v>
      </c>
    </row>
    <row r="121" spans="1:9" x14ac:dyDescent="0.25">
      <c r="A121" t="s">
        <v>45</v>
      </c>
      <c r="B121" t="s">
        <v>46</v>
      </c>
      <c r="C121" t="s">
        <v>12</v>
      </c>
      <c r="D121" t="s">
        <v>47</v>
      </c>
      <c r="E121" s="1">
        <v>0.80555555555555547</v>
      </c>
      <c r="F121" s="1">
        <v>0.85069444444444453</v>
      </c>
      <c r="G121" t="s">
        <v>21</v>
      </c>
      <c r="H121" t="str">
        <f t="shared" si="1"/>
        <v>BELO HORIZONTEJORNAL DA BAND</v>
      </c>
      <c r="I121" s="2">
        <v>26745</v>
      </c>
    </row>
    <row r="122" spans="1:9" x14ac:dyDescent="0.25">
      <c r="A122" t="s">
        <v>45</v>
      </c>
      <c r="B122" t="s">
        <v>46</v>
      </c>
      <c r="C122" t="s">
        <v>12</v>
      </c>
      <c r="D122" t="s">
        <v>47</v>
      </c>
      <c r="E122" s="1">
        <v>0.80555555555555547</v>
      </c>
      <c r="F122" s="1">
        <v>0.85069444444444453</v>
      </c>
      <c r="G122" t="s">
        <v>22</v>
      </c>
      <c r="H122" t="str">
        <f t="shared" si="1"/>
        <v>UBERABAJORNAL DA BAND</v>
      </c>
      <c r="I122" s="2">
        <v>5080</v>
      </c>
    </row>
    <row r="123" spans="1:9" x14ac:dyDescent="0.25">
      <c r="A123" t="s">
        <v>45</v>
      </c>
      <c r="B123" t="s">
        <v>46</v>
      </c>
      <c r="C123" t="s">
        <v>12</v>
      </c>
      <c r="D123" t="s">
        <v>47</v>
      </c>
      <c r="E123" s="1">
        <v>0.80555555555555547</v>
      </c>
      <c r="F123" s="1">
        <v>0.85069444444444453</v>
      </c>
      <c r="G123" t="s">
        <v>23</v>
      </c>
      <c r="H123" t="str">
        <f t="shared" si="1"/>
        <v>CURITIBAJORNAL DA BAND</v>
      </c>
      <c r="I123" s="2">
        <v>10345</v>
      </c>
    </row>
    <row r="124" spans="1:9" x14ac:dyDescent="0.25">
      <c r="A124" t="s">
        <v>45</v>
      </c>
      <c r="B124" t="s">
        <v>46</v>
      </c>
      <c r="C124" t="s">
        <v>12</v>
      </c>
      <c r="D124" t="s">
        <v>47</v>
      </c>
      <c r="E124" s="1">
        <v>0.80555555555555547</v>
      </c>
      <c r="F124" s="1">
        <v>0.85069444444444453</v>
      </c>
      <c r="G124" t="s">
        <v>24</v>
      </c>
      <c r="H124" t="str">
        <f t="shared" si="1"/>
        <v>P. ALEGREJORNAL DA BAND</v>
      </c>
      <c r="I124" s="2">
        <v>23560</v>
      </c>
    </row>
    <row r="125" spans="1:9" x14ac:dyDescent="0.25">
      <c r="A125" t="s">
        <v>45</v>
      </c>
      <c r="B125" t="s">
        <v>46</v>
      </c>
      <c r="C125" t="s">
        <v>12</v>
      </c>
      <c r="D125" t="s">
        <v>47</v>
      </c>
      <c r="E125" s="1">
        <v>0.80555555555555547</v>
      </c>
      <c r="F125" s="1">
        <v>0.85069444444444453</v>
      </c>
      <c r="G125" t="s">
        <v>25</v>
      </c>
      <c r="H125" t="str">
        <f t="shared" si="1"/>
        <v>DISTRITO FEDERALJORNAL DA BAND</v>
      </c>
      <c r="I125" s="2">
        <v>7700</v>
      </c>
    </row>
    <row r="126" spans="1:9" x14ac:dyDescent="0.25">
      <c r="A126" t="s">
        <v>45</v>
      </c>
      <c r="B126" t="s">
        <v>46</v>
      </c>
      <c r="C126" t="s">
        <v>12</v>
      </c>
      <c r="D126" t="s">
        <v>47</v>
      </c>
      <c r="E126" s="1">
        <v>0.80555555555555547</v>
      </c>
      <c r="F126" s="1">
        <v>0.85069444444444453</v>
      </c>
      <c r="G126" t="s">
        <v>26</v>
      </c>
      <c r="H126" t="str">
        <f t="shared" si="1"/>
        <v>SALVADORJORNAL DA BAND</v>
      </c>
      <c r="I126" s="2">
        <v>17920</v>
      </c>
    </row>
    <row r="127" spans="1:9" x14ac:dyDescent="0.25">
      <c r="A127" t="s">
        <v>45</v>
      </c>
      <c r="B127" t="s">
        <v>46</v>
      </c>
      <c r="C127" t="s">
        <v>12</v>
      </c>
      <c r="D127" t="s">
        <v>47</v>
      </c>
      <c r="E127" s="1">
        <v>0.80555555555555547</v>
      </c>
      <c r="F127" s="1">
        <v>0.85069444444444453</v>
      </c>
      <c r="G127" t="s">
        <v>27</v>
      </c>
      <c r="H127" t="str">
        <f t="shared" si="1"/>
        <v>NATALJORNAL DA BAND</v>
      </c>
      <c r="I127" s="2">
        <v>3405</v>
      </c>
    </row>
    <row r="128" spans="1:9" x14ac:dyDescent="0.25">
      <c r="A128" t="s">
        <v>45</v>
      </c>
      <c r="B128" t="s">
        <v>46</v>
      </c>
      <c r="C128" t="s">
        <v>12</v>
      </c>
      <c r="D128" t="s">
        <v>47</v>
      </c>
      <c r="E128" s="1">
        <v>0.80555555555555547</v>
      </c>
      <c r="F128" s="1">
        <v>0.85069444444444453</v>
      </c>
      <c r="G128" t="s">
        <v>28</v>
      </c>
      <c r="H128" t="str">
        <f t="shared" si="1"/>
        <v>MANAUSJORNAL DA BAND</v>
      </c>
      <c r="I128" s="2">
        <v>3970</v>
      </c>
    </row>
    <row r="129" spans="1:9" x14ac:dyDescent="0.25">
      <c r="A129" t="s">
        <v>45</v>
      </c>
      <c r="B129" t="s">
        <v>46</v>
      </c>
      <c r="C129" t="s">
        <v>12</v>
      </c>
      <c r="D129" t="s">
        <v>47</v>
      </c>
      <c r="E129" s="1">
        <v>0.80555555555555547</v>
      </c>
      <c r="F129" s="1">
        <v>0.85069444444444453</v>
      </c>
      <c r="G129" t="s">
        <v>29</v>
      </c>
      <c r="H129" t="str">
        <f t="shared" si="1"/>
        <v>PALMASJORNAL DA BAND</v>
      </c>
      <c r="I129" s="2">
        <v>515</v>
      </c>
    </row>
    <row r="130" spans="1:9" x14ac:dyDescent="0.25">
      <c r="A130" t="s">
        <v>48</v>
      </c>
      <c r="B130" t="s">
        <v>49</v>
      </c>
      <c r="C130" t="s">
        <v>50</v>
      </c>
      <c r="D130" t="s">
        <v>51</v>
      </c>
      <c r="E130" s="1">
        <v>0.89583333333333337</v>
      </c>
      <c r="F130" s="1">
        <v>0.91666666666666663</v>
      </c>
      <c r="G130" t="s">
        <v>14</v>
      </c>
      <c r="H130" t="str">
        <f t="shared" si="1"/>
        <v>NET1COMO EU CONHECI SUA MÃE</v>
      </c>
      <c r="I130" s="2">
        <v>85405</v>
      </c>
    </row>
    <row r="131" spans="1:9" x14ac:dyDescent="0.25">
      <c r="A131" t="s">
        <v>48</v>
      </c>
      <c r="B131" t="s">
        <v>49</v>
      </c>
      <c r="C131" t="s">
        <v>50</v>
      </c>
      <c r="D131" t="s">
        <v>51</v>
      </c>
      <c r="E131" s="1">
        <v>0.89583333333333337</v>
      </c>
      <c r="F131" s="1">
        <v>0.91666666666666663</v>
      </c>
      <c r="G131" t="s">
        <v>15</v>
      </c>
      <c r="H131" t="str">
        <f t="shared" ref="H131:H194" si="2">CONCATENATE(G131,B131)</f>
        <v>SÃO PAULOCOMO EU CONHECI SUA MÃE</v>
      </c>
      <c r="I131" s="2">
        <v>17515</v>
      </c>
    </row>
    <row r="132" spans="1:9" x14ac:dyDescent="0.25">
      <c r="A132" t="s">
        <v>48</v>
      </c>
      <c r="B132" t="s">
        <v>49</v>
      </c>
      <c r="C132" t="s">
        <v>50</v>
      </c>
      <c r="D132" t="s">
        <v>51</v>
      </c>
      <c r="E132" s="1">
        <v>0.89583333333333337</v>
      </c>
      <c r="F132" s="1">
        <v>0.91666666666666663</v>
      </c>
      <c r="G132" t="s">
        <v>16</v>
      </c>
      <c r="H132" t="str">
        <f t="shared" si="2"/>
        <v>P.PRUD.COMO EU CONHECI SUA MÃE</v>
      </c>
      <c r="I132" s="2">
        <v>4040</v>
      </c>
    </row>
    <row r="133" spans="1:9" x14ac:dyDescent="0.25">
      <c r="A133" t="s">
        <v>48</v>
      </c>
      <c r="B133" t="s">
        <v>49</v>
      </c>
      <c r="C133" t="s">
        <v>50</v>
      </c>
      <c r="D133" t="s">
        <v>51</v>
      </c>
      <c r="E133" s="1">
        <v>0.89583333333333337</v>
      </c>
      <c r="F133" s="1">
        <v>0.91666666666666663</v>
      </c>
      <c r="G133" t="s">
        <v>17</v>
      </c>
      <c r="H133" t="str">
        <f t="shared" si="2"/>
        <v>CAMPINASCOMO EU CONHECI SUA MÃE</v>
      </c>
      <c r="I133" s="2">
        <v>4595</v>
      </c>
    </row>
    <row r="134" spans="1:9" x14ac:dyDescent="0.25">
      <c r="A134" t="s">
        <v>48</v>
      </c>
      <c r="B134" t="s">
        <v>49</v>
      </c>
      <c r="C134" t="s">
        <v>50</v>
      </c>
      <c r="D134" t="s">
        <v>51</v>
      </c>
      <c r="E134" s="1">
        <v>0.89583333333333337</v>
      </c>
      <c r="F134" s="1">
        <v>0.91666666666666663</v>
      </c>
      <c r="G134" t="s">
        <v>18</v>
      </c>
      <c r="H134" t="str">
        <f t="shared" si="2"/>
        <v>TAUBATÉCOMO EU CONHECI SUA MÃE</v>
      </c>
      <c r="I134" s="2">
        <v>1550</v>
      </c>
    </row>
    <row r="135" spans="1:9" x14ac:dyDescent="0.25">
      <c r="A135" t="s">
        <v>48</v>
      </c>
      <c r="B135" t="s">
        <v>49</v>
      </c>
      <c r="C135" t="s">
        <v>50</v>
      </c>
      <c r="D135" t="s">
        <v>51</v>
      </c>
      <c r="E135" s="1">
        <v>0.89583333333333337</v>
      </c>
      <c r="F135" s="1">
        <v>0.91666666666666663</v>
      </c>
      <c r="G135" t="s">
        <v>19</v>
      </c>
      <c r="H135" t="str">
        <f t="shared" si="2"/>
        <v>RIO DE JANEIROCOMO EU CONHECI SUA MÃE</v>
      </c>
      <c r="I135" s="2">
        <v>10450</v>
      </c>
    </row>
    <row r="136" spans="1:9" x14ac:dyDescent="0.25">
      <c r="A136" t="s">
        <v>48</v>
      </c>
      <c r="B136" t="s">
        <v>49</v>
      </c>
      <c r="C136" t="s">
        <v>50</v>
      </c>
      <c r="D136" t="s">
        <v>51</v>
      </c>
      <c r="E136" s="1">
        <v>0.89583333333333337</v>
      </c>
      <c r="F136" s="1">
        <v>0.91666666666666663</v>
      </c>
      <c r="G136" t="s">
        <v>20</v>
      </c>
      <c r="H136" t="str">
        <f t="shared" si="2"/>
        <v>BARRA MANSACOMO EU CONHECI SUA MÃE</v>
      </c>
      <c r="I136" s="2">
        <v>2580</v>
      </c>
    </row>
    <row r="137" spans="1:9" x14ac:dyDescent="0.25">
      <c r="A137" t="s">
        <v>48</v>
      </c>
      <c r="B137" t="s">
        <v>49</v>
      </c>
      <c r="C137" t="s">
        <v>50</v>
      </c>
      <c r="D137" t="s">
        <v>51</v>
      </c>
      <c r="E137" s="1">
        <v>0.89583333333333337</v>
      </c>
      <c r="F137" s="1">
        <v>0.91666666666666663</v>
      </c>
      <c r="G137" t="s">
        <v>21</v>
      </c>
      <c r="H137" t="str">
        <f t="shared" si="2"/>
        <v>BELO HORIZONTECOMO EU CONHECI SUA MÃE</v>
      </c>
      <c r="I137" s="2">
        <v>8210</v>
      </c>
    </row>
    <row r="138" spans="1:9" x14ac:dyDescent="0.25">
      <c r="A138" t="s">
        <v>48</v>
      </c>
      <c r="B138" t="s">
        <v>49</v>
      </c>
      <c r="C138" t="s">
        <v>50</v>
      </c>
      <c r="D138" t="s">
        <v>51</v>
      </c>
      <c r="E138" s="1">
        <v>0.89583333333333337</v>
      </c>
      <c r="F138" s="1">
        <v>0.91666666666666663</v>
      </c>
      <c r="G138" t="s">
        <v>22</v>
      </c>
      <c r="H138" t="str">
        <f t="shared" si="2"/>
        <v>UBERABACOMO EU CONHECI SUA MÃE</v>
      </c>
      <c r="I138" s="2">
        <v>1560</v>
      </c>
    </row>
    <row r="139" spans="1:9" x14ac:dyDescent="0.25">
      <c r="A139" t="s">
        <v>48</v>
      </c>
      <c r="B139" t="s">
        <v>49</v>
      </c>
      <c r="C139" t="s">
        <v>50</v>
      </c>
      <c r="D139" t="s">
        <v>51</v>
      </c>
      <c r="E139" s="1">
        <v>0.89583333333333337</v>
      </c>
      <c r="F139" s="1">
        <v>0.91666666666666663</v>
      </c>
      <c r="G139" t="s">
        <v>23</v>
      </c>
      <c r="H139" t="str">
        <f t="shared" si="2"/>
        <v>CURITIBACOMO EU CONHECI SUA MÃE</v>
      </c>
      <c r="I139" s="2">
        <v>3170</v>
      </c>
    </row>
    <row r="140" spans="1:9" x14ac:dyDescent="0.25">
      <c r="A140" t="s">
        <v>48</v>
      </c>
      <c r="B140" t="s">
        <v>49</v>
      </c>
      <c r="C140" t="s">
        <v>50</v>
      </c>
      <c r="D140" t="s">
        <v>51</v>
      </c>
      <c r="E140" s="1">
        <v>0.89583333333333337</v>
      </c>
      <c r="F140" s="1">
        <v>0.91666666666666663</v>
      </c>
      <c r="G140" t="s">
        <v>24</v>
      </c>
      <c r="H140" t="str">
        <f t="shared" si="2"/>
        <v>P. ALEGRECOMO EU CONHECI SUA MÃE</v>
      </c>
      <c r="I140" s="2">
        <v>7225</v>
      </c>
    </row>
    <row r="141" spans="1:9" x14ac:dyDescent="0.25">
      <c r="A141" t="s">
        <v>48</v>
      </c>
      <c r="B141" t="s">
        <v>49</v>
      </c>
      <c r="C141" t="s">
        <v>50</v>
      </c>
      <c r="D141" t="s">
        <v>51</v>
      </c>
      <c r="E141" s="1">
        <v>0.89583333333333337</v>
      </c>
      <c r="F141" s="1">
        <v>0.91666666666666663</v>
      </c>
      <c r="G141" t="s">
        <v>25</v>
      </c>
      <c r="H141" t="str">
        <f t="shared" si="2"/>
        <v>DISTRITO FEDERALCOMO EU CONHECI SUA MÃE</v>
      </c>
      <c r="I141" s="2">
        <v>2360</v>
      </c>
    </row>
    <row r="142" spans="1:9" x14ac:dyDescent="0.25">
      <c r="A142" t="s">
        <v>48</v>
      </c>
      <c r="B142" t="s">
        <v>49</v>
      </c>
      <c r="C142" t="s">
        <v>50</v>
      </c>
      <c r="D142" t="s">
        <v>51</v>
      </c>
      <c r="E142" s="1">
        <v>0.89583333333333337</v>
      </c>
      <c r="F142" s="1">
        <v>0.91666666666666663</v>
      </c>
      <c r="G142" t="s">
        <v>26</v>
      </c>
      <c r="H142" t="str">
        <f t="shared" si="2"/>
        <v>SALVADORCOMO EU CONHECI SUA MÃE</v>
      </c>
      <c r="I142" s="2">
        <v>4905</v>
      </c>
    </row>
    <row r="143" spans="1:9" x14ac:dyDescent="0.25">
      <c r="A143" t="s">
        <v>48</v>
      </c>
      <c r="B143" t="s">
        <v>49</v>
      </c>
      <c r="C143" t="s">
        <v>50</v>
      </c>
      <c r="D143" t="s">
        <v>51</v>
      </c>
      <c r="E143" s="1">
        <v>0.89583333333333337</v>
      </c>
      <c r="F143" s="1">
        <v>0.91666666666666663</v>
      </c>
      <c r="G143" t="s">
        <v>27</v>
      </c>
      <c r="H143" t="str">
        <f t="shared" si="2"/>
        <v>NATALCOMO EU CONHECI SUA MÃE</v>
      </c>
      <c r="I143" s="2">
        <v>1050</v>
      </c>
    </row>
    <row r="144" spans="1:9" x14ac:dyDescent="0.25">
      <c r="A144" t="s">
        <v>48</v>
      </c>
      <c r="B144" t="s">
        <v>49</v>
      </c>
      <c r="C144" t="s">
        <v>50</v>
      </c>
      <c r="D144" t="s">
        <v>51</v>
      </c>
      <c r="E144" s="1">
        <v>0.89583333333333337</v>
      </c>
      <c r="F144" s="1">
        <v>0.91666666666666663</v>
      </c>
      <c r="G144" t="s">
        <v>28</v>
      </c>
      <c r="H144" t="str">
        <f t="shared" si="2"/>
        <v>MANAUSCOMO EU CONHECI SUA MÃE</v>
      </c>
      <c r="I144" s="2">
        <v>1220</v>
      </c>
    </row>
    <row r="145" spans="1:9" x14ac:dyDescent="0.25">
      <c r="A145" t="s">
        <v>48</v>
      </c>
      <c r="B145" t="s">
        <v>49</v>
      </c>
      <c r="C145" t="s">
        <v>50</v>
      </c>
      <c r="D145" t="s">
        <v>51</v>
      </c>
      <c r="E145" s="1">
        <v>0.89583333333333337</v>
      </c>
      <c r="F145" s="1">
        <v>0.91666666666666663</v>
      </c>
      <c r="G145" t="s">
        <v>29</v>
      </c>
      <c r="H145" t="str">
        <f t="shared" si="2"/>
        <v>PALMASCOMO EU CONHECI SUA MÃE</v>
      </c>
      <c r="I145" s="2">
        <v>145</v>
      </c>
    </row>
    <row r="146" spans="1:9" x14ac:dyDescent="0.25">
      <c r="A146" t="s">
        <v>52</v>
      </c>
      <c r="B146" t="s">
        <v>160</v>
      </c>
      <c r="C146" t="s">
        <v>53</v>
      </c>
      <c r="D146" t="s">
        <v>54</v>
      </c>
      <c r="E146" s="1">
        <v>0.91666666666666663</v>
      </c>
      <c r="F146" s="1">
        <v>0.95833333333333337</v>
      </c>
      <c r="G146" t="s">
        <v>14</v>
      </c>
      <c r="H146" t="str">
        <f t="shared" si="2"/>
        <v>NET1OS SIMPSONS</v>
      </c>
      <c r="I146" s="2">
        <v>93940</v>
      </c>
    </row>
    <row r="147" spans="1:9" x14ac:dyDescent="0.25">
      <c r="A147" t="s">
        <v>52</v>
      </c>
      <c r="B147" t="s">
        <v>160</v>
      </c>
      <c r="C147" t="s">
        <v>53</v>
      </c>
      <c r="D147" t="s">
        <v>54</v>
      </c>
      <c r="E147" s="1">
        <v>0.91666666666666663</v>
      </c>
      <c r="F147" s="1">
        <v>0.95833333333333337</v>
      </c>
      <c r="G147" t="s">
        <v>15</v>
      </c>
      <c r="H147" t="str">
        <f t="shared" si="2"/>
        <v>SÃO PAULOOS SIMPSONS</v>
      </c>
      <c r="I147" s="2">
        <v>19265</v>
      </c>
    </row>
    <row r="148" spans="1:9" x14ac:dyDescent="0.25">
      <c r="A148" t="s">
        <v>52</v>
      </c>
      <c r="B148" t="s">
        <v>160</v>
      </c>
      <c r="C148" t="s">
        <v>53</v>
      </c>
      <c r="D148" t="s">
        <v>54</v>
      </c>
      <c r="E148" s="1">
        <v>0.91666666666666663</v>
      </c>
      <c r="F148" s="1">
        <v>0.95833333333333337</v>
      </c>
      <c r="G148" t="s">
        <v>16</v>
      </c>
      <c r="H148" t="str">
        <f t="shared" si="2"/>
        <v>P.PRUD.OS SIMPSONS</v>
      </c>
      <c r="I148" s="2">
        <v>4445</v>
      </c>
    </row>
    <row r="149" spans="1:9" x14ac:dyDescent="0.25">
      <c r="A149" t="s">
        <v>52</v>
      </c>
      <c r="B149" t="s">
        <v>160</v>
      </c>
      <c r="C149" t="s">
        <v>53</v>
      </c>
      <c r="D149" t="s">
        <v>54</v>
      </c>
      <c r="E149" s="1">
        <v>0.91666666666666663</v>
      </c>
      <c r="F149" s="1">
        <v>0.95833333333333337</v>
      </c>
      <c r="G149" t="s">
        <v>17</v>
      </c>
      <c r="H149" t="str">
        <f t="shared" si="2"/>
        <v>CAMPINASOS SIMPSONS</v>
      </c>
      <c r="I149" s="2">
        <v>5055</v>
      </c>
    </row>
    <row r="150" spans="1:9" x14ac:dyDescent="0.25">
      <c r="A150" t="s">
        <v>52</v>
      </c>
      <c r="B150" t="s">
        <v>160</v>
      </c>
      <c r="C150" t="s">
        <v>53</v>
      </c>
      <c r="D150" t="s">
        <v>54</v>
      </c>
      <c r="E150" s="1">
        <v>0.91666666666666663</v>
      </c>
      <c r="F150" s="1">
        <v>0.95833333333333337</v>
      </c>
      <c r="G150" t="s">
        <v>18</v>
      </c>
      <c r="H150" t="str">
        <f t="shared" si="2"/>
        <v>TAUBATÉOS SIMPSONS</v>
      </c>
      <c r="I150" s="2">
        <v>1705</v>
      </c>
    </row>
    <row r="151" spans="1:9" x14ac:dyDescent="0.25">
      <c r="A151" t="s">
        <v>52</v>
      </c>
      <c r="B151" t="s">
        <v>160</v>
      </c>
      <c r="C151" t="s">
        <v>53</v>
      </c>
      <c r="D151" t="s">
        <v>54</v>
      </c>
      <c r="E151" s="1">
        <v>0.91666666666666663</v>
      </c>
      <c r="F151" s="1">
        <v>0.95833333333333337</v>
      </c>
      <c r="G151" t="s">
        <v>19</v>
      </c>
      <c r="H151" t="str">
        <f t="shared" si="2"/>
        <v>RIO DE JANEIROOS SIMPSONS</v>
      </c>
      <c r="I151" s="2">
        <v>11495</v>
      </c>
    </row>
    <row r="152" spans="1:9" x14ac:dyDescent="0.25">
      <c r="A152" t="s">
        <v>52</v>
      </c>
      <c r="B152" t="s">
        <v>160</v>
      </c>
      <c r="C152" t="s">
        <v>53</v>
      </c>
      <c r="D152" t="s">
        <v>54</v>
      </c>
      <c r="E152" s="1">
        <v>0.91666666666666663</v>
      </c>
      <c r="F152" s="1">
        <v>0.95833333333333337</v>
      </c>
      <c r="G152" t="s">
        <v>20</v>
      </c>
      <c r="H152" t="str">
        <f t="shared" si="2"/>
        <v>BARRA MANSAOS SIMPSONS</v>
      </c>
      <c r="I152" s="2">
        <v>2840</v>
      </c>
    </row>
    <row r="153" spans="1:9" x14ac:dyDescent="0.25">
      <c r="A153" t="s">
        <v>52</v>
      </c>
      <c r="B153" t="s">
        <v>160</v>
      </c>
      <c r="C153" t="s">
        <v>53</v>
      </c>
      <c r="D153" t="s">
        <v>54</v>
      </c>
      <c r="E153" s="1">
        <v>0.91666666666666663</v>
      </c>
      <c r="F153" s="1">
        <v>0.95833333333333337</v>
      </c>
      <c r="G153" t="s">
        <v>21</v>
      </c>
      <c r="H153" t="str">
        <f t="shared" si="2"/>
        <v>BELO HORIZONTEOS SIMPSONS</v>
      </c>
      <c r="I153" s="2">
        <v>9030</v>
      </c>
    </row>
    <row r="154" spans="1:9" x14ac:dyDescent="0.25">
      <c r="A154" t="s">
        <v>52</v>
      </c>
      <c r="B154" t="s">
        <v>160</v>
      </c>
      <c r="C154" t="s">
        <v>53</v>
      </c>
      <c r="D154" t="s">
        <v>54</v>
      </c>
      <c r="E154" s="1">
        <v>0.91666666666666663</v>
      </c>
      <c r="F154" s="1">
        <v>0.95833333333333337</v>
      </c>
      <c r="G154" t="s">
        <v>22</v>
      </c>
      <c r="H154" t="str">
        <f t="shared" si="2"/>
        <v>UBERABAOS SIMPSONS</v>
      </c>
      <c r="I154" s="2">
        <v>1715</v>
      </c>
    </row>
    <row r="155" spans="1:9" x14ac:dyDescent="0.25">
      <c r="A155" t="s">
        <v>52</v>
      </c>
      <c r="B155" t="s">
        <v>160</v>
      </c>
      <c r="C155" t="s">
        <v>53</v>
      </c>
      <c r="D155" t="s">
        <v>54</v>
      </c>
      <c r="E155" s="1">
        <v>0.91666666666666663</v>
      </c>
      <c r="F155" s="1">
        <v>0.95833333333333337</v>
      </c>
      <c r="G155" t="s">
        <v>23</v>
      </c>
      <c r="H155" t="str">
        <f t="shared" si="2"/>
        <v>CURITIBAOS SIMPSONS</v>
      </c>
      <c r="I155" s="2">
        <v>3485</v>
      </c>
    </row>
    <row r="156" spans="1:9" x14ac:dyDescent="0.25">
      <c r="A156" t="s">
        <v>52</v>
      </c>
      <c r="B156" t="s">
        <v>160</v>
      </c>
      <c r="C156" t="s">
        <v>53</v>
      </c>
      <c r="D156" t="s">
        <v>54</v>
      </c>
      <c r="E156" s="1">
        <v>0.91666666666666663</v>
      </c>
      <c r="F156" s="1">
        <v>0.95833333333333337</v>
      </c>
      <c r="G156" t="s">
        <v>24</v>
      </c>
      <c r="H156" t="str">
        <f t="shared" si="2"/>
        <v>P. ALEGREOS SIMPSONS</v>
      </c>
      <c r="I156" s="2">
        <v>7945</v>
      </c>
    </row>
    <row r="157" spans="1:9" x14ac:dyDescent="0.25">
      <c r="A157" t="s">
        <v>52</v>
      </c>
      <c r="B157" t="s">
        <v>160</v>
      </c>
      <c r="C157" t="s">
        <v>53</v>
      </c>
      <c r="D157" t="s">
        <v>54</v>
      </c>
      <c r="E157" s="1">
        <v>0.91666666666666663</v>
      </c>
      <c r="F157" s="1">
        <v>0.95833333333333337</v>
      </c>
      <c r="G157" t="s">
        <v>25</v>
      </c>
      <c r="H157" t="str">
        <f t="shared" si="2"/>
        <v>DISTRITO FEDERALOS SIMPSONS</v>
      </c>
      <c r="I157" s="2">
        <v>2595</v>
      </c>
    </row>
    <row r="158" spans="1:9" x14ac:dyDescent="0.25">
      <c r="A158" t="s">
        <v>52</v>
      </c>
      <c r="B158" t="s">
        <v>160</v>
      </c>
      <c r="C158" t="s">
        <v>53</v>
      </c>
      <c r="D158" t="s">
        <v>54</v>
      </c>
      <c r="E158" s="1">
        <v>0.91666666666666663</v>
      </c>
      <c r="F158" s="1">
        <v>0.95833333333333337</v>
      </c>
      <c r="G158" t="s">
        <v>26</v>
      </c>
      <c r="H158" t="str">
        <f t="shared" si="2"/>
        <v>SALVADOROS SIMPSONS</v>
      </c>
      <c r="I158" s="2">
        <v>5395</v>
      </c>
    </row>
    <row r="159" spans="1:9" x14ac:dyDescent="0.25">
      <c r="A159" t="s">
        <v>52</v>
      </c>
      <c r="B159" t="s">
        <v>160</v>
      </c>
      <c r="C159" t="s">
        <v>53</v>
      </c>
      <c r="D159" t="s">
        <v>54</v>
      </c>
      <c r="E159" s="1">
        <v>0.91666666666666663</v>
      </c>
      <c r="F159" s="1">
        <v>0.95833333333333337</v>
      </c>
      <c r="G159" t="s">
        <v>27</v>
      </c>
      <c r="H159" t="str">
        <f t="shared" si="2"/>
        <v>NATALOS SIMPSONS</v>
      </c>
      <c r="I159" s="2">
        <v>1155</v>
      </c>
    </row>
    <row r="160" spans="1:9" x14ac:dyDescent="0.25">
      <c r="A160" t="s">
        <v>52</v>
      </c>
      <c r="B160" t="s">
        <v>160</v>
      </c>
      <c r="C160" t="s">
        <v>53</v>
      </c>
      <c r="D160" t="s">
        <v>54</v>
      </c>
      <c r="E160" s="1">
        <v>0.91666666666666663</v>
      </c>
      <c r="F160" s="1">
        <v>0.95833333333333337</v>
      </c>
      <c r="G160" t="s">
        <v>28</v>
      </c>
      <c r="H160" t="str">
        <f t="shared" si="2"/>
        <v>MANAUSOS SIMPSONS</v>
      </c>
      <c r="I160" s="2">
        <v>1340</v>
      </c>
    </row>
    <row r="161" spans="1:9" x14ac:dyDescent="0.25">
      <c r="A161" t="s">
        <v>52</v>
      </c>
      <c r="B161" t="s">
        <v>160</v>
      </c>
      <c r="C161" t="s">
        <v>53</v>
      </c>
      <c r="D161" t="s">
        <v>54</v>
      </c>
      <c r="E161" s="1">
        <v>0.91666666666666663</v>
      </c>
      <c r="F161" s="1">
        <v>0.95833333333333337</v>
      </c>
      <c r="G161" t="s">
        <v>29</v>
      </c>
      <c r="H161" t="str">
        <f t="shared" si="2"/>
        <v>PALMASOS SIMPSONS</v>
      </c>
      <c r="I161" s="2">
        <v>160</v>
      </c>
    </row>
    <row r="162" spans="1:9" x14ac:dyDescent="0.25">
      <c r="A162" t="s">
        <v>55</v>
      </c>
      <c r="B162" t="s">
        <v>161</v>
      </c>
      <c r="C162" t="s">
        <v>12</v>
      </c>
      <c r="D162" t="s">
        <v>13</v>
      </c>
      <c r="E162" s="1">
        <v>4.1666666666666664E-2</v>
      </c>
      <c r="F162" s="1">
        <v>7.2916666666666671E-2</v>
      </c>
      <c r="G162" t="s">
        <v>14</v>
      </c>
      <c r="H162" t="str">
        <f t="shared" si="2"/>
        <v>NET1JORNAL DA NOITE</v>
      </c>
      <c r="I162" s="2">
        <v>55400</v>
      </c>
    </row>
    <row r="163" spans="1:9" x14ac:dyDescent="0.25">
      <c r="A163" t="s">
        <v>55</v>
      </c>
      <c r="B163" t="s">
        <v>161</v>
      </c>
      <c r="C163" t="s">
        <v>12</v>
      </c>
      <c r="D163" t="s">
        <v>13</v>
      </c>
      <c r="E163" s="1">
        <v>4.1666666666666664E-2</v>
      </c>
      <c r="F163" s="1">
        <v>7.2916666666666671E-2</v>
      </c>
      <c r="G163" t="s">
        <v>15</v>
      </c>
      <c r="H163" t="str">
        <f t="shared" si="2"/>
        <v>SÃO PAULOJORNAL DA NOITE</v>
      </c>
      <c r="I163" s="2">
        <v>11155</v>
      </c>
    </row>
    <row r="164" spans="1:9" x14ac:dyDescent="0.25">
      <c r="A164" t="s">
        <v>55</v>
      </c>
      <c r="B164" t="s">
        <v>161</v>
      </c>
      <c r="C164" t="s">
        <v>12</v>
      </c>
      <c r="D164" t="s">
        <v>13</v>
      </c>
      <c r="E164" s="1">
        <v>4.1666666666666664E-2</v>
      </c>
      <c r="F164" s="1">
        <v>7.2916666666666671E-2</v>
      </c>
      <c r="G164" t="s">
        <v>16</v>
      </c>
      <c r="H164" t="str">
        <f t="shared" si="2"/>
        <v>P.PRUD.JORNAL DA NOITE</v>
      </c>
      <c r="I164" s="2">
        <v>2565</v>
      </c>
    </row>
    <row r="165" spans="1:9" x14ac:dyDescent="0.25">
      <c r="A165" t="s">
        <v>55</v>
      </c>
      <c r="B165" t="s">
        <v>161</v>
      </c>
      <c r="C165" t="s">
        <v>12</v>
      </c>
      <c r="D165" t="s">
        <v>13</v>
      </c>
      <c r="E165" s="1">
        <v>4.1666666666666664E-2</v>
      </c>
      <c r="F165" s="1">
        <v>7.2916666666666671E-2</v>
      </c>
      <c r="G165" t="s">
        <v>17</v>
      </c>
      <c r="H165" t="str">
        <f t="shared" si="2"/>
        <v>CAMPINASJORNAL DA NOITE</v>
      </c>
      <c r="I165" s="2">
        <v>2930</v>
      </c>
    </row>
    <row r="166" spans="1:9" x14ac:dyDescent="0.25">
      <c r="A166" t="s">
        <v>55</v>
      </c>
      <c r="B166" t="s">
        <v>161</v>
      </c>
      <c r="C166" t="s">
        <v>12</v>
      </c>
      <c r="D166" t="s">
        <v>13</v>
      </c>
      <c r="E166" s="1">
        <v>4.1666666666666664E-2</v>
      </c>
      <c r="F166" s="1">
        <v>7.2916666666666671E-2</v>
      </c>
      <c r="G166" t="s">
        <v>18</v>
      </c>
      <c r="H166" t="str">
        <f t="shared" si="2"/>
        <v>TAUBATÉJORNAL DA NOITE</v>
      </c>
      <c r="I166" s="2">
        <v>990</v>
      </c>
    </row>
    <row r="167" spans="1:9" x14ac:dyDescent="0.25">
      <c r="A167" t="s">
        <v>55</v>
      </c>
      <c r="B167" t="s">
        <v>161</v>
      </c>
      <c r="C167" t="s">
        <v>12</v>
      </c>
      <c r="D167" t="s">
        <v>13</v>
      </c>
      <c r="E167" s="1">
        <v>4.1666666666666664E-2</v>
      </c>
      <c r="F167" s="1">
        <v>7.2916666666666671E-2</v>
      </c>
      <c r="G167" t="s">
        <v>19</v>
      </c>
      <c r="H167" t="str">
        <f t="shared" si="2"/>
        <v>RIO DE JANEIROJORNAL DA NOITE</v>
      </c>
      <c r="I167" s="2">
        <v>6655</v>
      </c>
    </row>
    <row r="168" spans="1:9" x14ac:dyDescent="0.25">
      <c r="A168" t="s">
        <v>55</v>
      </c>
      <c r="B168" t="s">
        <v>161</v>
      </c>
      <c r="C168" t="s">
        <v>12</v>
      </c>
      <c r="D168" t="s">
        <v>13</v>
      </c>
      <c r="E168" s="1">
        <v>4.1666666666666664E-2</v>
      </c>
      <c r="F168" s="1">
        <v>7.2916666666666671E-2</v>
      </c>
      <c r="G168" t="s">
        <v>20</v>
      </c>
      <c r="H168" t="str">
        <f t="shared" si="2"/>
        <v>BARRA MANSAJORNAL DA NOITE</v>
      </c>
      <c r="I168" s="2">
        <v>1640</v>
      </c>
    </row>
    <row r="169" spans="1:9" x14ac:dyDescent="0.25">
      <c r="A169" t="s">
        <v>55</v>
      </c>
      <c r="B169" t="s">
        <v>161</v>
      </c>
      <c r="C169" t="s">
        <v>12</v>
      </c>
      <c r="D169" t="s">
        <v>13</v>
      </c>
      <c r="E169" s="1">
        <v>4.1666666666666664E-2</v>
      </c>
      <c r="F169" s="1">
        <v>7.2916666666666671E-2</v>
      </c>
      <c r="G169" t="s">
        <v>21</v>
      </c>
      <c r="H169" t="str">
        <f t="shared" si="2"/>
        <v>BELO HORIZONTEJORNAL DA NOITE</v>
      </c>
      <c r="I169" s="2">
        <v>5220</v>
      </c>
    </row>
    <row r="170" spans="1:9" x14ac:dyDescent="0.25">
      <c r="A170" t="s">
        <v>55</v>
      </c>
      <c r="B170" t="s">
        <v>161</v>
      </c>
      <c r="C170" t="s">
        <v>12</v>
      </c>
      <c r="D170" t="s">
        <v>13</v>
      </c>
      <c r="E170" s="1">
        <v>4.1666666666666664E-2</v>
      </c>
      <c r="F170" s="1">
        <v>7.2916666666666671E-2</v>
      </c>
      <c r="G170" t="s">
        <v>22</v>
      </c>
      <c r="H170" t="str">
        <f t="shared" si="2"/>
        <v>UBERABAJORNAL DA NOITE</v>
      </c>
      <c r="I170" s="2">
        <v>995</v>
      </c>
    </row>
    <row r="171" spans="1:9" x14ac:dyDescent="0.25">
      <c r="A171" t="s">
        <v>55</v>
      </c>
      <c r="B171" t="s">
        <v>161</v>
      </c>
      <c r="C171" t="s">
        <v>12</v>
      </c>
      <c r="D171" t="s">
        <v>13</v>
      </c>
      <c r="E171" s="1">
        <v>4.1666666666666664E-2</v>
      </c>
      <c r="F171" s="1">
        <v>7.2916666666666671E-2</v>
      </c>
      <c r="G171" t="s">
        <v>23</v>
      </c>
      <c r="H171" t="str">
        <f t="shared" si="2"/>
        <v>CURITIBAJORNAL DA NOITE</v>
      </c>
      <c r="I171" s="2">
        <v>2020</v>
      </c>
    </row>
    <row r="172" spans="1:9" x14ac:dyDescent="0.25">
      <c r="A172" t="s">
        <v>55</v>
      </c>
      <c r="B172" t="s">
        <v>161</v>
      </c>
      <c r="C172" t="s">
        <v>12</v>
      </c>
      <c r="D172" t="s">
        <v>13</v>
      </c>
      <c r="E172" s="1">
        <v>4.1666666666666664E-2</v>
      </c>
      <c r="F172" s="1">
        <v>7.2916666666666671E-2</v>
      </c>
      <c r="G172" t="s">
        <v>24</v>
      </c>
      <c r="H172" t="str">
        <f t="shared" si="2"/>
        <v>P. ALEGREJORNAL DA NOITE</v>
      </c>
      <c r="I172" s="2">
        <v>4600</v>
      </c>
    </row>
    <row r="173" spans="1:9" x14ac:dyDescent="0.25">
      <c r="A173" t="s">
        <v>55</v>
      </c>
      <c r="B173" t="s">
        <v>161</v>
      </c>
      <c r="C173" t="s">
        <v>12</v>
      </c>
      <c r="D173" t="s">
        <v>13</v>
      </c>
      <c r="E173" s="1">
        <v>4.1666666666666664E-2</v>
      </c>
      <c r="F173" s="1">
        <v>7.2916666666666671E-2</v>
      </c>
      <c r="G173" t="s">
        <v>25</v>
      </c>
      <c r="H173" t="str">
        <f t="shared" si="2"/>
        <v>DISTRITO FEDERALJORNAL DA NOITE</v>
      </c>
      <c r="I173" s="2">
        <v>1510</v>
      </c>
    </row>
    <row r="174" spans="1:9" x14ac:dyDescent="0.25">
      <c r="A174" t="s">
        <v>55</v>
      </c>
      <c r="B174" t="s">
        <v>161</v>
      </c>
      <c r="C174" t="s">
        <v>12</v>
      </c>
      <c r="D174" t="s">
        <v>13</v>
      </c>
      <c r="E174" s="1">
        <v>4.1666666666666664E-2</v>
      </c>
      <c r="F174" s="1">
        <v>7.2916666666666671E-2</v>
      </c>
      <c r="G174" t="s">
        <v>26</v>
      </c>
      <c r="H174" t="str">
        <f t="shared" si="2"/>
        <v>SALVADORJORNAL DA NOITE</v>
      </c>
      <c r="I174" s="2">
        <v>3240</v>
      </c>
    </row>
    <row r="175" spans="1:9" x14ac:dyDescent="0.25">
      <c r="A175" t="s">
        <v>55</v>
      </c>
      <c r="B175" t="s">
        <v>161</v>
      </c>
      <c r="C175" t="s">
        <v>12</v>
      </c>
      <c r="D175" t="s">
        <v>13</v>
      </c>
      <c r="E175" s="1">
        <v>4.1666666666666664E-2</v>
      </c>
      <c r="F175" s="1">
        <v>7.2916666666666671E-2</v>
      </c>
      <c r="G175" t="s">
        <v>27</v>
      </c>
      <c r="H175" t="str">
        <f t="shared" si="2"/>
        <v>NATALJORNAL DA NOITE</v>
      </c>
      <c r="I175" s="2">
        <v>670</v>
      </c>
    </row>
    <row r="176" spans="1:9" x14ac:dyDescent="0.25">
      <c r="A176" t="s">
        <v>55</v>
      </c>
      <c r="B176" t="s">
        <v>161</v>
      </c>
      <c r="C176" t="s">
        <v>12</v>
      </c>
      <c r="D176" t="s">
        <v>13</v>
      </c>
      <c r="E176" s="1">
        <v>4.1666666666666664E-2</v>
      </c>
      <c r="F176" s="1">
        <v>7.2916666666666671E-2</v>
      </c>
      <c r="G176" t="s">
        <v>28</v>
      </c>
      <c r="H176" t="str">
        <f t="shared" si="2"/>
        <v>MANAUSJORNAL DA NOITE</v>
      </c>
      <c r="I176" s="2">
        <v>845</v>
      </c>
    </row>
    <row r="177" spans="1:9" x14ac:dyDescent="0.25">
      <c r="A177" t="s">
        <v>55</v>
      </c>
      <c r="B177" t="s">
        <v>161</v>
      </c>
      <c r="C177" t="s">
        <v>12</v>
      </c>
      <c r="D177" t="s">
        <v>13</v>
      </c>
      <c r="E177" s="1">
        <v>4.1666666666666664E-2</v>
      </c>
      <c r="F177" s="1">
        <v>7.2916666666666671E-2</v>
      </c>
      <c r="G177" t="s">
        <v>29</v>
      </c>
      <c r="H177" t="str">
        <f t="shared" si="2"/>
        <v>PALMASJORNAL DA NOITE</v>
      </c>
      <c r="I177" s="2">
        <v>105</v>
      </c>
    </row>
    <row r="178" spans="1:9" x14ac:dyDescent="0.25">
      <c r="A178" t="s">
        <v>56</v>
      </c>
      <c r="B178" t="s">
        <v>162</v>
      </c>
      <c r="C178" t="s">
        <v>57</v>
      </c>
      <c r="D178" t="s">
        <v>58</v>
      </c>
      <c r="E178" s="1">
        <v>1.0416666666666666E-2</v>
      </c>
      <c r="F178" s="1">
        <v>5.2083333333333336E-2</v>
      </c>
      <c r="G178" t="s">
        <v>14</v>
      </c>
      <c r="H178" t="str">
        <f t="shared" si="2"/>
        <v>NET1AGORA É TARDE</v>
      </c>
      <c r="I178" s="2">
        <v>88625</v>
      </c>
    </row>
    <row r="179" spans="1:9" x14ac:dyDescent="0.25">
      <c r="A179" t="s">
        <v>56</v>
      </c>
      <c r="B179" t="s">
        <v>162</v>
      </c>
      <c r="C179" t="s">
        <v>57</v>
      </c>
      <c r="D179" t="s">
        <v>58</v>
      </c>
      <c r="E179" s="1">
        <v>1.0416666666666666E-2</v>
      </c>
      <c r="F179" s="1">
        <v>5.2083333333333336E-2</v>
      </c>
      <c r="G179" t="s">
        <v>15</v>
      </c>
      <c r="H179" t="str">
        <f t="shared" si="2"/>
        <v>SÃO PAULOAGORA É TARDE</v>
      </c>
      <c r="I179" s="2">
        <v>18220</v>
      </c>
    </row>
    <row r="180" spans="1:9" x14ac:dyDescent="0.25">
      <c r="A180" t="s">
        <v>56</v>
      </c>
      <c r="B180" t="s">
        <v>162</v>
      </c>
      <c r="C180" t="s">
        <v>57</v>
      </c>
      <c r="D180" t="s">
        <v>58</v>
      </c>
      <c r="E180" s="1">
        <v>1.0416666666666666E-2</v>
      </c>
      <c r="F180" s="1">
        <v>5.2083333333333336E-2</v>
      </c>
      <c r="G180" t="s">
        <v>16</v>
      </c>
      <c r="H180" t="str">
        <f t="shared" si="2"/>
        <v>P.PRUD.AGORA É TARDE</v>
      </c>
      <c r="I180" s="2">
        <v>4200</v>
      </c>
    </row>
    <row r="181" spans="1:9" x14ac:dyDescent="0.25">
      <c r="A181" t="s">
        <v>56</v>
      </c>
      <c r="B181" t="s">
        <v>162</v>
      </c>
      <c r="C181" t="s">
        <v>57</v>
      </c>
      <c r="D181" t="s">
        <v>58</v>
      </c>
      <c r="E181" s="1">
        <v>1.0416666666666666E-2</v>
      </c>
      <c r="F181" s="1">
        <v>5.2083333333333336E-2</v>
      </c>
      <c r="G181" t="s">
        <v>17</v>
      </c>
      <c r="H181" t="str">
        <f t="shared" si="2"/>
        <v>CAMPINASAGORA É TARDE</v>
      </c>
      <c r="I181" s="2">
        <v>4790</v>
      </c>
    </row>
    <row r="182" spans="1:9" x14ac:dyDescent="0.25">
      <c r="A182" t="s">
        <v>56</v>
      </c>
      <c r="B182" t="s">
        <v>162</v>
      </c>
      <c r="C182" t="s">
        <v>57</v>
      </c>
      <c r="D182" t="s">
        <v>58</v>
      </c>
      <c r="E182" s="1">
        <v>1.0416666666666666E-2</v>
      </c>
      <c r="F182" s="1">
        <v>5.2083333333333336E-2</v>
      </c>
      <c r="G182" t="s">
        <v>18</v>
      </c>
      <c r="H182" t="str">
        <f t="shared" si="2"/>
        <v>TAUBATÉAGORA É TARDE</v>
      </c>
      <c r="I182" s="2">
        <v>1610</v>
      </c>
    </row>
    <row r="183" spans="1:9" x14ac:dyDescent="0.25">
      <c r="A183" t="s">
        <v>56</v>
      </c>
      <c r="B183" t="s">
        <v>162</v>
      </c>
      <c r="C183" t="s">
        <v>57</v>
      </c>
      <c r="D183" t="s">
        <v>58</v>
      </c>
      <c r="E183" s="1">
        <v>1.0416666666666666E-2</v>
      </c>
      <c r="F183" s="1">
        <v>5.2083333333333336E-2</v>
      </c>
      <c r="G183" t="s">
        <v>19</v>
      </c>
      <c r="H183" t="str">
        <f t="shared" si="2"/>
        <v>RIO DE JANEIROAGORA É TARDE</v>
      </c>
      <c r="I183" s="2">
        <v>10880</v>
      </c>
    </row>
    <row r="184" spans="1:9" x14ac:dyDescent="0.25">
      <c r="A184" t="s">
        <v>56</v>
      </c>
      <c r="B184" t="s">
        <v>162</v>
      </c>
      <c r="C184" t="s">
        <v>57</v>
      </c>
      <c r="D184" t="s">
        <v>58</v>
      </c>
      <c r="E184" s="1">
        <v>1.0416666666666666E-2</v>
      </c>
      <c r="F184" s="1">
        <v>5.2083333333333336E-2</v>
      </c>
      <c r="G184" t="s">
        <v>20</v>
      </c>
      <c r="H184" t="str">
        <f t="shared" si="2"/>
        <v>BARRA MANSAAGORA É TARDE</v>
      </c>
      <c r="I184" s="2">
        <v>2680</v>
      </c>
    </row>
    <row r="185" spans="1:9" x14ac:dyDescent="0.25">
      <c r="A185" t="s">
        <v>56</v>
      </c>
      <c r="B185" t="s">
        <v>162</v>
      </c>
      <c r="C185" t="s">
        <v>57</v>
      </c>
      <c r="D185" t="s">
        <v>58</v>
      </c>
      <c r="E185" s="1">
        <v>1.0416666666666666E-2</v>
      </c>
      <c r="F185" s="1">
        <v>5.2083333333333336E-2</v>
      </c>
      <c r="G185" t="s">
        <v>21</v>
      </c>
      <c r="H185" t="str">
        <f t="shared" si="2"/>
        <v>BELO HORIZONTEAGORA É TARDE</v>
      </c>
      <c r="I185" s="2">
        <v>8540</v>
      </c>
    </row>
    <row r="186" spans="1:9" x14ac:dyDescent="0.25">
      <c r="A186" t="s">
        <v>56</v>
      </c>
      <c r="B186" t="s">
        <v>162</v>
      </c>
      <c r="C186" t="s">
        <v>57</v>
      </c>
      <c r="D186" t="s">
        <v>58</v>
      </c>
      <c r="E186" s="1">
        <v>1.0416666666666666E-2</v>
      </c>
      <c r="F186" s="1">
        <v>5.2083333333333336E-2</v>
      </c>
      <c r="G186" t="s">
        <v>22</v>
      </c>
      <c r="H186" t="str">
        <f t="shared" si="2"/>
        <v>UBERABAAGORA É TARDE</v>
      </c>
      <c r="I186" s="2">
        <v>1620</v>
      </c>
    </row>
    <row r="187" spans="1:9" x14ac:dyDescent="0.25">
      <c r="A187" t="s">
        <v>56</v>
      </c>
      <c r="B187" t="s">
        <v>162</v>
      </c>
      <c r="C187" t="s">
        <v>57</v>
      </c>
      <c r="D187" t="s">
        <v>58</v>
      </c>
      <c r="E187" s="1">
        <v>1.0416666666666666E-2</v>
      </c>
      <c r="F187" s="1">
        <v>5.2083333333333336E-2</v>
      </c>
      <c r="G187" t="s">
        <v>23</v>
      </c>
      <c r="H187" t="str">
        <f t="shared" si="2"/>
        <v>CURITIBAAGORA É TARDE</v>
      </c>
      <c r="I187" s="2">
        <v>3300</v>
      </c>
    </row>
    <row r="188" spans="1:9" x14ac:dyDescent="0.25">
      <c r="A188" t="s">
        <v>56</v>
      </c>
      <c r="B188" t="s">
        <v>162</v>
      </c>
      <c r="C188" t="s">
        <v>57</v>
      </c>
      <c r="D188" t="s">
        <v>58</v>
      </c>
      <c r="E188" s="1">
        <v>1.0416666666666666E-2</v>
      </c>
      <c r="F188" s="1">
        <v>5.2083333333333336E-2</v>
      </c>
      <c r="G188" t="s">
        <v>24</v>
      </c>
      <c r="H188" t="str">
        <f t="shared" si="2"/>
        <v>P. ALEGREAGORA É TARDE</v>
      </c>
      <c r="I188" s="2">
        <v>7520</v>
      </c>
    </row>
    <row r="189" spans="1:9" x14ac:dyDescent="0.25">
      <c r="A189" t="s">
        <v>56</v>
      </c>
      <c r="B189" t="s">
        <v>162</v>
      </c>
      <c r="C189" t="s">
        <v>57</v>
      </c>
      <c r="D189" t="s">
        <v>58</v>
      </c>
      <c r="E189" s="1">
        <v>1.0416666666666666E-2</v>
      </c>
      <c r="F189" s="1">
        <v>5.2083333333333336E-2</v>
      </c>
      <c r="G189" t="s">
        <v>25</v>
      </c>
      <c r="H189" t="str">
        <f t="shared" si="2"/>
        <v>DISTRITO FEDERALAGORA É TARDE</v>
      </c>
      <c r="I189" s="2">
        <v>2460</v>
      </c>
    </row>
    <row r="190" spans="1:9" x14ac:dyDescent="0.25">
      <c r="A190" t="s">
        <v>56</v>
      </c>
      <c r="B190" t="s">
        <v>162</v>
      </c>
      <c r="C190" t="s">
        <v>57</v>
      </c>
      <c r="D190" t="s">
        <v>58</v>
      </c>
      <c r="E190" s="1">
        <v>1.0416666666666666E-2</v>
      </c>
      <c r="F190" s="1">
        <v>5.2083333333333336E-2</v>
      </c>
      <c r="G190" t="s">
        <v>26</v>
      </c>
      <c r="H190" t="str">
        <f t="shared" si="2"/>
        <v>SALVADORAGORA É TARDE</v>
      </c>
      <c r="I190" s="2">
        <v>5100</v>
      </c>
    </row>
    <row r="191" spans="1:9" x14ac:dyDescent="0.25">
      <c r="A191" t="s">
        <v>56</v>
      </c>
      <c r="B191" t="s">
        <v>162</v>
      </c>
      <c r="C191" t="s">
        <v>57</v>
      </c>
      <c r="D191" t="s">
        <v>58</v>
      </c>
      <c r="E191" s="1">
        <v>1.0416666666666666E-2</v>
      </c>
      <c r="F191" s="1">
        <v>5.2083333333333336E-2</v>
      </c>
      <c r="G191" t="s">
        <v>27</v>
      </c>
      <c r="H191" t="str">
        <f t="shared" si="2"/>
        <v>NATALAGORA É TARDE</v>
      </c>
      <c r="I191" s="2">
        <v>1090</v>
      </c>
    </row>
    <row r="192" spans="1:9" x14ac:dyDescent="0.25">
      <c r="A192" t="s">
        <v>56</v>
      </c>
      <c r="B192" t="s">
        <v>162</v>
      </c>
      <c r="C192" t="s">
        <v>57</v>
      </c>
      <c r="D192" t="s">
        <v>58</v>
      </c>
      <c r="E192" s="1">
        <v>1.0416666666666666E-2</v>
      </c>
      <c r="F192" s="1">
        <v>5.2083333333333336E-2</v>
      </c>
      <c r="G192" t="s">
        <v>28</v>
      </c>
      <c r="H192" t="str">
        <f t="shared" si="2"/>
        <v>MANAUSAGORA É TARDE</v>
      </c>
      <c r="I192" s="2">
        <v>1220</v>
      </c>
    </row>
    <row r="193" spans="1:9" x14ac:dyDescent="0.25">
      <c r="A193" t="s">
        <v>56</v>
      </c>
      <c r="B193" t="s">
        <v>162</v>
      </c>
      <c r="C193" t="s">
        <v>57</v>
      </c>
      <c r="D193" t="s">
        <v>58</v>
      </c>
      <c r="E193" s="1">
        <v>1.0416666666666666E-2</v>
      </c>
      <c r="F193" s="1">
        <v>5.2083333333333336E-2</v>
      </c>
      <c r="G193" t="s">
        <v>29</v>
      </c>
      <c r="H193" t="str">
        <f t="shared" si="2"/>
        <v>PALMASAGORA É TARDE</v>
      </c>
      <c r="I193" s="2">
        <v>145</v>
      </c>
    </row>
    <row r="194" spans="1:9" x14ac:dyDescent="0.25">
      <c r="A194" t="s">
        <v>59</v>
      </c>
      <c r="B194" t="s">
        <v>60</v>
      </c>
      <c r="C194" t="s">
        <v>35</v>
      </c>
      <c r="D194" t="s">
        <v>61</v>
      </c>
      <c r="E194" s="1">
        <v>9.375E-2</v>
      </c>
      <c r="F194" s="1">
        <v>0.125</v>
      </c>
      <c r="G194" t="s">
        <v>14</v>
      </c>
      <c r="H194" t="str">
        <f t="shared" si="2"/>
        <v>NET1POWER RANGERS</v>
      </c>
      <c r="I194" s="2">
        <v>37220</v>
      </c>
    </row>
    <row r="195" spans="1:9" x14ac:dyDescent="0.25">
      <c r="A195" t="s">
        <v>59</v>
      </c>
      <c r="B195" t="s">
        <v>60</v>
      </c>
      <c r="C195" t="s">
        <v>35</v>
      </c>
      <c r="D195" t="s">
        <v>61</v>
      </c>
      <c r="E195" s="1">
        <v>9.375E-2</v>
      </c>
      <c r="F195" s="1">
        <v>0.125</v>
      </c>
      <c r="G195" t="s">
        <v>15</v>
      </c>
      <c r="H195" t="str">
        <f t="shared" ref="H195:H258" si="3">CONCATENATE(G195,B195)</f>
        <v>SÃO PAULOPOWER RANGERS</v>
      </c>
      <c r="I195" s="2">
        <v>7635</v>
      </c>
    </row>
    <row r="196" spans="1:9" x14ac:dyDescent="0.25">
      <c r="A196" t="s">
        <v>59</v>
      </c>
      <c r="B196" t="s">
        <v>60</v>
      </c>
      <c r="C196" t="s">
        <v>35</v>
      </c>
      <c r="D196" t="s">
        <v>61</v>
      </c>
      <c r="E196" s="1">
        <v>9.375E-2</v>
      </c>
      <c r="F196" s="1">
        <v>0.125</v>
      </c>
      <c r="G196" t="s">
        <v>16</v>
      </c>
      <c r="H196" t="str">
        <f t="shared" si="3"/>
        <v>P.PRUD.POWER RANGERS</v>
      </c>
      <c r="I196" s="2">
        <v>1760</v>
      </c>
    </row>
    <row r="197" spans="1:9" x14ac:dyDescent="0.25">
      <c r="A197" t="s">
        <v>59</v>
      </c>
      <c r="B197" t="s">
        <v>60</v>
      </c>
      <c r="C197" t="s">
        <v>35</v>
      </c>
      <c r="D197" t="s">
        <v>61</v>
      </c>
      <c r="E197" s="1">
        <v>9.375E-2</v>
      </c>
      <c r="F197" s="1">
        <v>0.125</v>
      </c>
      <c r="G197" t="s">
        <v>17</v>
      </c>
      <c r="H197" t="str">
        <f t="shared" si="3"/>
        <v>CAMPINASPOWER RANGERS</v>
      </c>
      <c r="I197" s="2">
        <v>2005</v>
      </c>
    </row>
    <row r="198" spans="1:9" x14ac:dyDescent="0.25">
      <c r="A198" t="s">
        <v>59</v>
      </c>
      <c r="B198" t="s">
        <v>60</v>
      </c>
      <c r="C198" t="s">
        <v>35</v>
      </c>
      <c r="D198" t="s">
        <v>61</v>
      </c>
      <c r="E198" s="1">
        <v>9.375E-2</v>
      </c>
      <c r="F198" s="1">
        <v>0.125</v>
      </c>
      <c r="G198" t="s">
        <v>18</v>
      </c>
      <c r="H198" t="str">
        <f t="shared" si="3"/>
        <v>TAUBATÉPOWER RANGERS</v>
      </c>
      <c r="I198" s="2">
        <v>675</v>
      </c>
    </row>
    <row r="199" spans="1:9" x14ac:dyDescent="0.25">
      <c r="A199" t="s">
        <v>59</v>
      </c>
      <c r="B199" t="s">
        <v>60</v>
      </c>
      <c r="C199" t="s">
        <v>35</v>
      </c>
      <c r="D199" t="s">
        <v>61</v>
      </c>
      <c r="E199" s="1">
        <v>9.375E-2</v>
      </c>
      <c r="F199" s="1">
        <v>0.125</v>
      </c>
      <c r="G199" t="s">
        <v>19</v>
      </c>
      <c r="H199" t="str">
        <f t="shared" si="3"/>
        <v>RIO DE JANEIROPOWER RANGERS</v>
      </c>
      <c r="I199" s="2">
        <v>4555</v>
      </c>
    </row>
    <row r="200" spans="1:9" x14ac:dyDescent="0.25">
      <c r="A200" t="s">
        <v>59</v>
      </c>
      <c r="B200" t="s">
        <v>60</v>
      </c>
      <c r="C200" t="s">
        <v>35</v>
      </c>
      <c r="D200" t="s">
        <v>61</v>
      </c>
      <c r="E200" s="1">
        <v>9.375E-2</v>
      </c>
      <c r="F200" s="1">
        <v>0.125</v>
      </c>
      <c r="G200" t="s">
        <v>20</v>
      </c>
      <c r="H200" t="str">
        <f t="shared" si="3"/>
        <v>BARRA MANSAPOWER RANGERS</v>
      </c>
      <c r="I200" s="2">
        <v>1125</v>
      </c>
    </row>
    <row r="201" spans="1:9" x14ac:dyDescent="0.25">
      <c r="A201" t="s">
        <v>59</v>
      </c>
      <c r="B201" t="s">
        <v>60</v>
      </c>
      <c r="C201" t="s">
        <v>35</v>
      </c>
      <c r="D201" t="s">
        <v>61</v>
      </c>
      <c r="E201" s="1">
        <v>9.375E-2</v>
      </c>
      <c r="F201" s="1">
        <v>0.125</v>
      </c>
      <c r="G201" t="s">
        <v>21</v>
      </c>
      <c r="H201" t="str">
        <f t="shared" si="3"/>
        <v>BELO HORIZONTEPOWER RANGERS</v>
      </c>
      <c r="I201" s="2">
        <v>3580</v>
      </c>
    </row>
    <row r="202" spans="1:9" x14ac:dyDescent="0.25">
      <c r="A202" t="s">
        <v>59</v>
      </c>
      <c r="B202" t="s">
        <v>60</v>
      </c>
      <c r="C202" t="s">
        <v>35</v>
      </c>
      <c r="D202" t="s">
        <v>61</v>
      </c>
      <c r="E202" s="1">
        <v>9.375E-2</v>
      </c>
      <c r="F202" s="1">
        <v>0.125</v>
      </c>
      <c r="G202" t="s">
        <v>22</v>
      </c>
      <c r="H202" t="str">
        <f t="shared" si="3"/>
        <v>UBERABAPOWER RANGERS</v>
      </c>
      <c r="I202" s="2">
        <v>680</v>
      </c>
    </row>
    <row r="203" spans="1:9" x14ac:dyDescent="0.25">
      <c r="A203" t="s">
        <v>59</v>
      </c>
      <c r="B203" t="s">
        <v>60</v>
      </c>
      <c r="C203" t="s">
        <v>35</v>
      </c>
      <c r="D203" t="s">
        <v>61</v>
      </c>
      <c r="E203" s="1">
        <v>9.375E-2</v>
      </c>
      <c r="F203" s="1">
        <v>0.125</v>
      </c>
      <c r="G203" t="s">
        <v>23</v>
      </c>
      <c r="H203" t="str">
        <f t="shared" si="3"/>
        <v>CURITIBAPOWER RANGERS</v>
      </c>
      <c r="I203" s="2">
        <v>1385</v>
      </c>
    </row>
    <row r="204" spans="1:9" x14ac:dyDescent="0.25">
      <c r="A204" t="s">
        <v>59</v>
      </c>
      <c r="B204" t="s">
        <v>60</v>
      </c>
      <c r="C204" t="s">
        <v>35</v>
      </c>
      <c r="D204" t="s">
        <v>61</v>
      </c>
      <c r="E204" s="1">
        <v>9.375E-2</v>
      </c>
      <c r="F204" s="1">
        <v>0.125</v>
      </c>
      <c r="G204" t="s">
        <v>24</v>
      </c>
      <c r="H204" t="str">
        <f t="shared" si="3"/>
        <v>P. ALEGREPOWER RANGERS</v>
      </c>
      <c r="I204" s="2">
        <v>3150</v>
      </c>
    </row>
    <row r="205" spans="1:9" x14ac:dyDescent="0.25">
      <c r="A205" t="s">
        <v>59</v>
      </c>
      <c r="B205" t="s">
        <v>60</v>
      </c>
      <c r="C205" t="s">
        <v>35</v>
      </c>
      <c r="D205" t="s">
        <v>61</v>
      </c>
      <c r="E205" s="1">
        <v>9.375E-2</v>
      </c>
      <c r="F205" s="1">
        <v>0.125</v>
      </c>
      <c r="G205" t="s">
        <v>25</v>
      </c>
      <c r="H205" t="str">
        <f t="shared" si="3"/>
        <v>DISTRITO FEDERALPOWER RANGERS</v>
      </c>
      <c r="I205" s="2">
        <v>1030</v>
      </c>
    </row>
    <row r="206" spans="1:9" x14ac:dyDescent="0.25">
      <c r="A206" t="s">
        <v>59</v>
      </c>
      <c r="B206" t="s">
        <v>60</v>
      </c>
      <c r="C206" t="s">
        <v>35</v>
      </c>
      <c r="D206" t="s">
        <v>61</v>
      </c>
      <c r="E206" s="1">
        <v>9.375E-2</v>
      </c>
      <c r="F206" s="1">
        <v>0.125</v>
      </c>
      <c r="G206" t="s">
        <v>26</v>
      </c>
      <c r="H206" t="str">
        <f t="shared" si="3"/>
        <v>SALVADORPOWER RANGERS</v>
      </c>
      <c r="I206" s="2">
        <v>2565</v>
      </c>
    </row>
    <row r="207" spans="1:9" x14ac:dyDescent="0.25">
      <c r="A207" t="s">
        <v>59</v>
      </c>
      <c r="B207" t="s">
        <v>60</v>
      </c>
      <c r="C207" t="s">
        <v>35</v>
      </c>
      <c r="D207" t="s">
        <v>61</v>
      </c>
      <c r="E207" s="1">
        <v>9.375E-2</v>
      </c>
      <c r="F207" s="1">
        <v>0.125</v>
      </c>
      <c r="G207" t="s">
        <v>27</v>
      </c>
      <c r="H207" t="str">
        <f t="shared" si="3"/>
        <v>NATALPOWER RANGERS</v>
      </c>
      <c r="I207" s="2">
        <v>460</v>
      </c>
    </row>
    <row r="208" spans="1:9" x14ac:dyDescent="0.25">
      <c r="A208" t="s">
        <v>59</v>
      </c>
      <c r="B208" t="s">
        <v>60</v>
      </c>
      <c r="C208" t="s">
        <v>35</v>
      </c>
      <c r="D208" t="s">
        <v>61</v>
      </c>
      <c r="E208" s="1">
        <v>9.375E-2</v>
      </c>
      <c r="F208" s="1">
        <v>0.125</v>
      </c>
      <c r="G208" t="s">
        <v>28</v>
      </c>
      <c r="H208" t="str">
        <f t="shared" si="3"/>
        <v>MANAUSPOWER RANGERS</v>
      </c>
      <c r="I208" s="2">
        <v>530</v>
      </c>
    </row>
    <row r="209" spans="1:9" x14ac:dyDescent="0.25">
      <c r="A209" t="s">
        <v>59</v>
      </c>
      <c r="B209" t="s">
        <v>60</v>
      </c>
      <c r="C209" t="s">
        <v>35</v>
      </c>
      <c r="D209" t="s">
        <v>61</v>
      </c>
      <c r="E209" s="1">
        <v>9.375E-2</v>
      </c>
      <c r="F209" s="1">
        <v>0.125</v>
      </c>
      <c r="G209" t="s">
        <v>29</v>
      </c>
      <c r="H209" t="str">
        <f t="shared" si="3"/>
        <v>PALMASPOWER RANGERS</v>
      </c>
      <c r="I209" s="2">
        <v>70</v>
      </c>
    </row>
    <row r="210" spans="1:9" x14ac:dyDescent="0.25">
      <c r="A210" t="s">
        <v>62</v>
      </c>
      <c r="B210" t="s">
        <v>63</v>
      </c>
      <c r="C210" t="s">
        <v>64</v>
      </c>
      <c r="D210" t="s">
        <v>65</v>
      </c>
      <c r="E210" s="1">
        <v>0.95833333333333337</v>
      </c>
      <c r="F210" s="1">
        <v>4.1666666666666664E-2</v>
      </c>
      <c r="G210" t="s">
        <v>14</v>
      </c>
      <c r="H210" t="str">
        <f t="shared" si="3"/>
        <v>NET1CQC - CUSTE O QUE CUSTAR</v>
      </c>
      <c r="I210" s="2">
        <v>177460</v>
      </c>
    </row>
    <row r="211" spans="1:9" x14ac:dyDescent="0.25">
      <c r="A211" t="s">
        <v>62</v>
      </c>
      <c r="B211" t="s">
        <v>63</v>
      </c>
      <c r="C211" t="s">
        <v>64</v>
      </c>
      <c r="D211" t="s">
        <v>65</v>
      </c>
      <c r="E211" s="1">
        <v>0.95833333333333337</v>
      </c>
      <c r="F211" s="1">
        <v>4.1666666666666664E-2</v>
      </c>
      <c r="G211" t="s">
        <v>15</v>
      </c>
      <c r="H211" t="str">
        <f t="shared" si="3"/>
        <v>SÃO PAULOCQC - CUSTE O QUE CUSTAR</v>
      </c>
      <c r="I211" s="2">
        <v>35680</v>
      </c>
    </row>
    <row r="212" spans="1:9" x14ac:dyDescent="0.25">
      <c r="A212" t="s">
        <v>62</v>
      </c>
      <c r="B212" t="s">
        <v>63</v>
      </c>
      <c r="C212" t="s">
        <v>64</v>
      </c>
      <c r="D212" t="s">
        <v>65</v>
      </c>
      <c r="E212" s="1">
        <v>0.95833333333333337</v>
      </c>
      <c r="F212" s="1">
        <v>4.1666666666666664E-2</v>
      </c>
      <c r="G212" t="s">
        <v>16</v>
      </c>
      <c r="H212" t="str">
        <f t="shared" si="3"/>
        <v>P.PRUD.CQC - CUSTE O QUE CUSTAR</v>
      </c>
      <c r="I212" s="2">
        <v>8215</v>
      </c>
    </row>
    <row r="213" spans="1:9" x14ac:dyDescent="0.25">
      <c r="A213" t="s">
        <v>62</v>
      </c>
      <c r="B213" t="s">
        <v>63</v>
      </c>
      <c r="C213" t="s">
        <v>64</v>
      </c>
      <c r="D213" t="s">
        <v>65</v>
      </c>
      <c r="E213" s="1">
        <v>0.95833333333333337</v>
      </c>
      <c r="F213" s="1">
        <v>4.1666666666666664E-2</v>
      </c>
      <c r="G213" t="s">
        <v>17</v>
      </c>
      <c r="H213" t="str">
        <f t="shared" si="3"/>
        <v>CAMPINASCQC - CUSTE O QUE CUSTAR</v>
      </c>
      <c r="I213" s="2">
        <v>9370</v>
      </c>
    </row>
    <row r="214" spans="1:9" x14ac:dyDescent="0.25">
      <c r="A214" t="s">
        <v>62</v>
      </c>
      <c r="B214" t="s">
        <v>63</v>
      </c>
      <c r="C214" t="s">
        <v>64</v>
      </c>
      <c r="D214" t="s">
        <v>65</v>
      </c>
      <c r="E214" s="1">
        <v>0.95833333333333337</v>
      </c>
      <c r="F214" s="1">
        <v>4.1666666666666664E-2</v>
      </c>
      <c r="G214" t="s">
        <v>18</v>
      </c>
      <c r="H214" t="str">
        <f t="shared" si="3"/>
        <v>TAUBATÉCQC - CUSTE O QUE CUSTAR</v>
      </c>
      <c r="I214" s="2">
        <v>3160</v>
      </c>
    </row>
    <row r="215" spans="1:9" x14ac:dyDescent="0.25">
      <c r="A215" t="s">
        <v>62</v>
      </c>
      <c r="B215" t="s">
        <v>63</v>
      </c>
      <c r="C215" t="s">
        <v>64</v>
      </c>
      <c r="D215" t="s">
        <v>65</v>
      </c>
      <c r="E215" s="1">
        <v>0.95833333333333337</v>
      </c>
      <c r="F215" s="1">
        <v>4.1666666666666664E-2</v>
      </c>
      <c r="G215" t="s">
        <v>19</v>
      </c>
      <c r="H215" t="str">
        <f t="shared" si="3"/>
        <v>RIO DE JANEIROCQC - CUSTE O QUE CUSTAR</v>
      </c>
      <c r="I215" s="2">
        <v>21290</v>
      </c>
    </row>
    <row r="216" spans="1:9" x14ac:dyDescent="0.25">
      <c r="A216" t="s">
        <v>62</v>
      </c>
      <c r="B216" t="s">
        <v>63</v>
      </c>
      <c r="C216" t="s">
        <v>64</v>
      </c>
      <c r="D216" t="s">
        <v>65</v>
      </c>
      <c r="E216" s="1">
        <v>0.95833333333333337</v>
      </c>
      <c r="F216" s="1">
        <v>4.1666666666666664E-2</v>
      </c>
      <c r="G216" t="s">
        <v>20</v>
      </c>
      <c r="H216" t="str">
        <f t="shared" si="3"/>
        <v>BARRA MANSACQC - CUSTE O QUE CUSTAR</v>
      </c>
      <c r="I216" s="2">
        <v>5245</v>
      </c>
    </row>
    <row r="217" spans="1:9" x14ac:dyDescent="0.25">
      <c r="A217" t="s">
        <v>62</v>
      </c>
      <c r="B217" t="s">
        <v>63</v>
      </c>
      <c r="C217" t="s">
        <v>64</v>
      </c>
      <c r="D217" t="s">
        <v>65</v>
      </c>
      <c r="E217" s="1">
        <v>0.95833333333333337</v>
      </c>
      <c r="F217" s="1">
        <v>4.1666666666666664E-2</v>
      </c>
      <c r="G217" t="s">
        <v>21</v>
      </c>
      <c r="H217" t="str">
        <f t="shared" si="3"/>
        <v>BELO HORIZONTECQC - CUSTE O QUE CUSTAR</v>
      </c>
      <c r="I217" s="2">
        <v>16715</v>
      </c>
    </row>
    <row r="218" spans="1:9" x14ac:dyDescent="0.25">
      <c r="A218" t="s">
        <v>62</v>
      </c>
      <c r="B218" t="s">
        <v>63</v>
      </c>
      <c r="C218" t="s">
        <v>64</v>
      </c>
      <c r="D218" t="s">
        <v>65</v>
      </c>
      <c r="E218" s="1">
        <v>0.95833333333333337</v>
      </c>
      <c r="F218" s="1">
        <v>4.1666666666666664E-2</v>
      </c>
      <c r="G218" t="s">
        <v>22</v>
      </c>
      <c r="H218" t="str">
        <f t="shared" si="3"/>
        <v>UBERABACQC - CUSTE O QUE CUSTAR</v>
      </c>
      <c r="I218" s="2">
        <v>3180</v>
      </c>
    </row>
    <row r="219" spans="1:9" x14ac:dyDescent="0.25">
      <c r="A219" t="s">
        <v>62</v>
      </c>
      <c r="B219" t="s">
        <v>63</v>
      </c>
      <c r="C219" t="s">
        <v>64</v>
      </c>
      <c r="D219" t="s">
        <v>65</v>
      </c>
      <c r="E219" s="1">
        <v>0.95833333333333337</v>
      </c>
      <c r="F219" s="1">
        <v>4.1666666666666664E-2</v>
      </c>
      <c r="G219" t="s">
        <v>23</v>
      </c>
      <c r="H219" t="str">
        <f t="shared" si="3"/>
        <v>CURITIBACQC - CUSTE O QUE CUSTAR</v>
      </c>
      <c r="I219" s="2">
        <v>6460</v>
      </c>
    </row>
    <row r="220" spans="1:9" x14ac:dyDescent="0.25">
      <c r="A220" t="s">
        <v>62</v>
      </c>
      <c r="B220" t="s">
        <v>63</v>
      </c>
      <c r="C220" t="s">
        <v>64</v>
      </c>
      <c r="D220" t="s">
        <v>65</v>
      </c>
      <c r="E220" s="1">
        <v>0.95833333333333337</v>
      </c>
      <c r="F220" s="1">
        <v>4.1666666666666664E-2</v>
      </c>
      <c r="G220" t="s">
        <v>24</v>
      </c>
      <c r="H220" t="str">
        <f t="shared" si="3"/>
        <v>P. ALEGRECQC - CUSTE O QUE CUSTAR</v>
      </c>
      <c r="I220" s="2">
        <v>14720</v>
      </c>
    </row>
    <row r="221" spans="1:9" x14ac:dyDescent="0.25">
      <c r="A221" t="s">
        <v>62</v>
      </c>
      <c r="B221" t="s">
        <v>63</v>
      </c>
      <c r="C221" t="s">
        <v>64</v>
      </c>
      <c r="D221" t="s">
        <v>65</v>
      </c>
      <c r="E221" s="1">
        <v>0.95833333333333337</v>
      </c>
      <c r="F221" s="1">
        <v>4.1666666666666664E-2</v>
      </c>
      <c r="G221" t="s">
        <v>25</v>
      </c>
      <c r="H221" t="str">
        <f t="shared" si="3"/>
        <v>DISTRITO FEDERALCQC - CUSTE O QUE CUSTAR</v>
      </c>
      <c r="I221" s="2">
        <v>4805</v>
      </c>
    </row>
    <row r="222" spans="1:9" x14ac:dyDescent="0.25">
      <c r="A222" t="s">
        <v>62</v>
      </c>
      <c r="B222" t="s">
        <v>63</v>
      </c>
      <c r="C222" t="s">
        <v>64</v>
      </c>
      <c r="D222" t="s">
        <v>65</v>
      </c>
      <c r="E222" s="1">
        <v>0.95833333333333337</v>
      </c>
      <c r="F222" s="1">
        <v>4.1666666666666664E-2</v>
      </c>
      <c r="G222" t="s">
        <v>26</v>
      </c>
      <c r="H222" t="str">
        <f t="shared" si="3"/>
        <v>SALVADORCQC - CUSTE O QUE CUSTAR</v>
      </c>
      <c r="I222" s="2">
        <v>10630</v>
      </c>
    </row>
    <row r="223" spans="1:9" x14ac:dyDescent="0.25">
      <c r="A223" t="s">
        <v>62</v>
      </c>
      <c r="B223" t="s">
        <v>63</v>
      </c>
      <c r="C223" t="s">
        <v>64</v>
      </c>
      <c r="D223" t="s">
        <v>65</v>
      </c>
      <c r="E223" s="1">
        <v>0.95833333333333337</v>
      </c>
      <c r="F223" s="1">
        <v>4.1666666666666664E-2</v>
      </c>
      <c r="G223" t="s">
        <v>27</v>
      </c>
      <c r="H223" t="str">
        <f t="shared" si="3"/>
        <v>NATALCQC - CUSTE O QUE CUSTAR</v>
      </c>
      <c r="I223" s="2">
        <v>2135</v>
      </c>
    </row>
    <row r="224" spans="1:9" x14ac:dyDescent="0.25">
      <c r="A224" t="s">
        <v>62</v>
      </c>
      <c r="B224" t="s">
        <v>63</v>
      </c>
      <c r="C224" t="s">
        <v>64</v>
      </c>
      <c r="D224" t="s">
        <v>65</v>
      </c>
      <c r="E224" s="1">
        <v>0.95833333333333337</v>
      </c>
      <c r="F224" s="1">
        <v>4.1666666666666664E-2</v>
      </c>
      <c r="G224" t="s">
        <v>28</v>
      </c>
      <c r="H224" t="str">
        <f t="shared" si="3"/>
        <v>MANAUSCQC - CUSTE O QUE CUSTAR</v>
      </c>
      <c r="I224" s="2">
        <v>2585</v>
      </c>
    </row>
    <row r="225" spans="1:9" x14ac:dyDescent="0.25">
      <c r="A225" t="s">
        <v>62</v>
      </c>
      <c r="B225" t="s">
        <v>63</v>
      </c>
      <c r="C225" t="s">
        <v>64</v>
      </c>
      <c r="D225" t="s">
        <v>65</v>
      </c>
      <c r="E225" s="1">
        <v>0.95833333333333337</v>
      </c>
      <c r="F225" s="1">
        <v>4.1666666666666664E-2</v>
      </c>
      <c r="G225" t="s">
        <v>29</v>
      </c>
      <c r="H225" t="str">
        <f t="shared" si="3"/>
        <v>PALMASCQC - CUSTE O QUE CUSTAR</v>
      </c>
      <c r="I225" s="2">
        <v>325</v>
      </c>
    </row>
    <row r="226" spans="1:9" x14ac:dyDescent="0.25">
      <c r="A226" t="s">
        <v>66</v>
      </c>
      <c r="B226" t="s">
        <v>67</v>
      </c>
      <c r="C226" t="s">
        <v>12</v>
      </c>
      <c r="D226" t="s">
        <v>65</v>
      </c>
      <c r="E226" s="1">
        <v>4.1666666666666664E-2</v>
      </c>
      <c r="F226" s="1">
        <v>6.25E-2</v>
      </c>
      <c r="G226" t="s">
        <v>14</v>
      </c>
      <c r="H226" t="str">
        <f t="shared" si="3"/>
        <v>NET1BAND ELEIÇÕES</v>
      </c>
      <c r="I226" s="2">
        <v>55400</v>
      </c>
    </row>
    <row r="227" spans="1:9" x14ac:dyDescent="0.25">
      <c r="A227" t="s">
        <v>66</v>
      </c>
      <c r="B227" t="s">
        <v>67</v>
      </c>
      <c r="C227" t="s">
        <v>12</v>
      </c>
      <c r="D227" t="s">
        <v>65</v>
      </c>
      <c r="E227" s="1">
        <v>4.1666666666666664E-2</v>
      </c>
      <c r="F227" s="1">
        <v>6.25E-2</v>
      </c>
      <c r="G227" t="s">
        <v>15</v>
      </c>
      <c r="H227" t="str">
        <f t="shared" si="3"/>
        <v>SÃO PAULOBAND ELEIÇÕES</v>
      </c>
      <c r="I227" s="2">
        <v>11155</v>
      </c>
    </row>
    <row r="228" spans="1:9" x14ac:dyDescent="0.25">
      <c r="A228" t="s">
        <v>66</v>
      </c>
      <c r="B228" t="s">
        <v>67</v>
      </c>
      <c r="C228" t="s">
        <v>12</v>
      </c>
      <c r="D228" t="s">
        <v>65</v>
      </c>
      <c r="E228" s="1">
        <v>4.1666666666666664E-2</v>
      </c>
      <c r="F228" s="1">
        <v>6.25E-2</v>
      </c>
      <c r="G228" t="s">
        <v>16</v>
      </c>
      <c r="H228" t="str">
        <f t="shared" si="3"/>
        <v>P.PRUD.BAND ELEIÇÕES</v>
      </c>
      <c r="I228" s="2">
        <v>2565</v>
      </c>
    </row>
    <row r="229" spans="1:9" x14ac:dyDescent="0.25">
      <c r="A229" t="s">
        <v>66</v>
      </c>
      <c r="B229" t="s">
        <v>67</v>
      </c>
      <c r="C229" t="s">
        <v>12</v>
      </c>
      <c r="D229" t="s">
        <v>65</v>
      </c>
      <c r="E229" s="1">
        <v>4.1666666666666664E-2</v>
      </c>
      <c r="F229" s="1">
        <v>6.25E-2</v>
      </c>
      <c r="G229" t="s">
        <v>17</v>
      </c>
      <c r="H229" t="str">
        <f t="shared" si="3"/>
        <v>CAMPINASBAND ELEIÇÕES</v>
      </c>
      <c r="I229" s="2">
        <v>2930</v>
      </c>
    </row>
    <row r="230" spans="1:9" x14ac:dyDescent="0.25">
      <c r="A230" t="s">
        <v>66</v>
      </c>
      <c r="B230" t="s">
        <v>67</v>
      </c>
      <c r="C230" t="s">
        <v>12</v>
      </c>
      <c r="D230" t="s">
        <v>65</v>
      </c>
      <c r="E230" s="1">
        <v>4.1666666666666664E-2</v>
      </c>
      <c r="F230" s="1">
        <v>6.25E-2</v>
      </c>
      <c r="G230" t="s">
        <v>18</v>
      </c>
      <c r="H230" t="str">
        <f t="shared" si="3"/>
        <v>TAUBATÉBAND ELEIÇÕES</v>
      </c>
      <c r="I230" s="2">
        <v>990</v>
      </c>
    </row>
    <row r="231" spans="1:9" x14ac:dyDescent="0.25">
      <c r="A231" t="s">
        <v>66</v>
      </c>
      <c r="B231" t="s">
        <v>67</v>
      </c>
      <c r="C231" t="s">
        <v>12</v>
      </c>
      <c r="D231" t="s">
        <v>65</v>
      </c>
      <c r="E231" s="1">
        <v>4.1666666666666664E-2</v>
      </c>
      <c r="F231" s="1">
        <v>6.25E-2</v>
      </c>
      <c r="G231" t="s">
        <v>19</v>
      </c>
      <c r="H231" t="str">
        <f t="shared" si="3"/>
        <v>RIO DE JANEIROBAND ELEIÇÕES</v>
      </c>
      <c r="I231" s="2">
        <v>6655</v>
      </c>
    </row>
    <row r="232" spans="1:9" x14ac:dyDescent="0.25">
      <c r="A232" t="s">
        <v>66</v>
      </c>
      <c r="B232" t="s">
        <v>67</v>
      </c>
      <c r="C232" t="s">
        <v>12</v>
      </c>
      <c r="D232" t="s">
        <v>65</v>
      </c>
      <c r="E232" s="1">
        <v>4.1666666666666664E-2</v>
      </c>
      <c r="F232" s="1">
        <v>6.25E-2</v>
      </c>
      <c r="G232" t="s">
        <v>20</v>
      </c>
      <c r="H232" t="str">
        <f t="shared" si="3"/>
        <v>BARRA MANSABAND ELEIÇÕES</v>
      </c>
      <c r="I232" s="2">
        <v>1640</v>
      </c>
    </row>
    <row r="233" spans="1:9" x14ac:dyDescent="0.25">
      <c r="A233" t="s">
        <v>66</v>
      </c>
      <c r="B233" t="s">
        <v>67</v>
      </c>
      <c r="C233" t="s">
        <v>12</v>
      </c>
      <c r="D233" t="s">
        <v>65</v>
      </c>
      <c r="E233" s="1">
        <v>4.1666666666666664E-2</v>
      </c>
      <c r="F233" s="1">
        <v>6.25E-2</v>
      </c>
      <c r="G233" t="s">
        <v>21</v>
      </c>
      <c r="H233" t="str">
        <f t="shared" si="3"/>
        <v>BELO HORIZONTEBAND ELEIÇÕES</v>
      </c>
      <c r="I233" s="2">
        <v>5220</v>
      </c>
    </row>
    <row r="234" spans="1:9" x14ac:dyDescent="0.25">
      <c r="A234" t="s">
        <v>66</v>
      </c>
      <c r="B234" t="s">
        <v>67</v>
      </c>
      <c r="C234" t="s">
        <v>12</v>
      </c>
      <c r="D234" t="s">
        <v>65</v>
      </c>
      <c r="E234" s="1">
        <v>4.1666666666666664E-2</v>
      </c>
      <c r="F234" s="1">
        <v>6.25E-2</v>
      </c>
      <c r="G234" t="s">
        <v>22</v>
      </c>
      <c r="H234" t="str">
        <f t="shared" si="3"/>
        <v>UBERABABAND ELEIÇÕES</v>
      </c>
      <c r="I234" s="2">
        <v>995</v>
      </c>
    </row>
    <row r="235" spans="1:9" x14ac:dyDescent="0.25">
      <c r="A235" t="s">
        <v>66</v>
      </c>
      <c r="B235" t="s">
        <v>67</v>
      </c>
      <c r="C235" t="s">
        <v>12</v>
      </c>
      <c r="D235" t="s">
        <v>65</v>
      </c>
      <c r="E235" s="1">
        <v>4.1666666666666664E-2</v>
      </c>
      <c r="F235" s="1">
        <v>6.25E-2</v>
      </c>
      <c r="G235" t="s">
        <v>23</v>
      </c>
      <c r="H235" t="str">
        <f t="shared" si="3"/>
        <v>CURITIBABAND ELEIÇÕES</v>
      </c>
      <c r="I235" s="2">
        <v>2020</v>
      </c>
    </row>
    <row r="236" spans="1:9" x14ac:dyDescent="0.25">
      <c r="A236" t="s">
        <v>66</v>
      </c>
      <c r="B236" t="s">
        <v>67</v>
      </c>
      <c r="C236" t="s">
        <v>12</v>
      </c>
      <c r="D236" t="s">
        <v>65</v>
      </c>
      <c r="E236" s="1">
        <v>4.1666666666666664E-2</v>
      </c>
      <c r="F236" s="1">
        <v>6.25E-2</v>
      </c>
      <c r="G236" t="s">
        <v>24</v>
      </c>
      <c r="H236" t="str">
        <f t="shared" si="3"/>
        <v>P. ALEGREBAND ELEIÇÕES</v>
      </c>
      <c r="I236" s="2">
        <v>4600</v>
      </c>
    </row>
    <row r="237" spans="1:9" x14ac:dyDescent="0.25">
      <c r="A237" t="s">
        <v>66</v>
      </c>
      <c r="B237" t="s">
        <v>67</v>
      </c>
      <c r="C237" t="s">
        <v>12</v>
      </c>
      <c r="D237" t="s">
        <v>65</v>
      </c>
      <c r="E237" s="1">
        <v>4.1666666666666664E-2</v>
      </c>
      <c r="F237" s="1">
        <v>6.25E-2</v>
      </c>
      <c r="G237" t="s">
        <v>25</v>
      </c>
      <c r="H237" t="str">
        <f t="shared" si="3"/>
        <v>DISTRITO FEDERALBAND ELEIÇÕES</v>
      </c>
      <c r="I237" s="2">
        <v>1510</v>
      </c>
    </row>
    <row r="238" spans="1:9" x14ac:dyDescent="0.25">
      <c r="A238" t="s">
        <v>66</v>
      </c>
      <c r="B238" t="s">
        <v>67</v>
      </c>
      <c r="C238" t="s">
        <v>12</v>
      </c>
      <c r="D238" t="s">
        <v>65</v>
      </c>
      <c r="E238" s="1">
        <v>4.1666666666666664E-2</v>
      </c>
      <c r="F238" s="1">
        <v>6.25E-2</v>
      </c>
      <c r="G238" t="s">
        <v>26</v>
      </c>
      <c r="H238" t="str">
        <f t="shared" si="3"/>
        <v>SALVADORBAND ELEIÇÕES</v>
      </c>
      <c r="I238" s="2">
        <v>3240</v>
      </c>
    </row>
    <row r="239" spans="1:9" x14ac:dyDescent="0.25">
      <c r="A239" t="s">
        <v>66</v>
      </c>
      <c r="B239" t="s">
        <v>67</v>
      </c>
      <c r="C239" t="s">
        <v>12</v>
      </c>
      <c r="D239" t="s">
        <v>65</v>
      </c>
      <c r="E239" s="1">
        <v>4.1666666666666664E-2</v>
      </c>
      <c r="F239" s="1">
        <v>6.25E-2</v>
      </c>
      <c r="G239" t="s">
        <v>27</v>
      </c>
      <c r="H239" t="str">
        <f t="shared" si="3"/>
        <v>NATALBAND ELEIÇÕES</v>
      </c>
      <c r="I239" s="2">
        <v>670</v>
      </c>
    </row>
    <row r="240" spans="1:9" x14ac:dyDescent="0.25">
      <c r="A240" t="s">
        <v>66</v>
      </c>
      <c r="B240" t="s">
        <v>67</v>
      </c>
      <c r="C240" t="s">
        <v>12</v>
      </c>
      <c r="D240" t="s">
        <v>65</v>
      </c>
      <c r="E240" s="1">
        <v>4.1666666666666664E-2</v>
      </c>
      <c r="F240" s="1">
        <v>6.25E-2</v>
      </c>
      <c r="G240" t="s">
        <v>28</v>
      </c>
      <c r="H240" t="str">
        <f t="shared" si="3"/>
        <v>MANAUSBAND ELEIÇÕES</v>
      </c>
      <c r="I240" s="2">
        <v>845</v>
      </c>
    </row>
    <row r="241" spans="1:9" x14ac:dyDescent="0.25">
      <c r="A241" t="s">
        <v>66</v>
      </c>
      <c r="B241" t="s">
        <v>67</v>
      </c>
      <c r="C241" t="s">
        <v>12</v>
      </c>
      <c r="D241" t="s">
        <v>65</v>
      </c>
      <c r="E241" s="1">
        <v>4.1666666666666664E-2</v>
      </c>
      <c r="F241" s="1">
        <v>6.25E-2</v>
      </c>
      <c r="G241" t="s">
        <v>29</v>
      </c>
      <c r="H241" t="str">
        <f t="shared" si="3"/>
        <v>PALMASBAND ELEIÇÕES</v>
      </c>
      <c r="I241" s="2">
        <v>105</v>
      </c>
    </row>
    <row r="242" spans="1:9" x14ac:dyDescent="0.25">
      <c r="A242" t="s">
        <v>68</v>
      </c>
      <c r="B242" t="s">
        <v>69</v>
      </c>
      <c r="C242" t="s">
        <v>70</v>
      </c>
      <c r="D242" t="s">
        <v>71</v>
      </c>
      <c r="E242" s="1">
        <v>0.91666666666666663</v>
      </c>
      <c r="F242" s="1">
        <v>0.95833333333333337</v>
      </c>
      <c r="G242" t="s">
        <v>14</v>
      </c>
      <c r="H242" t="str">
        <f t="shared" si="3"/>
        <v>NET1O MUNDO SEGUNDO OS BRASILEIROS</v>
      </c>
      <c r="I242" s="2">
        <v>99470</v>
      </c>
    </row>
    <row r="243" spans="1:9" x14ac:dyDescent="0.25">
      <c r="A243" t="s">
        <v>68</v>
      </c>
      <c r="B243" t="s">
        <v>69</v>
      </c>
      <c r="C243" t="s">
        <v>70</v>
      </c>
      <c r="D243" t="s">
        <v>71</v>
      </c>
      <c r="E243" s="1">
        <v>0.91666666666666663</v>
      </c>
      <c r="F243" s="1">
        <v>0.95833333333333337</v>
      </c>
      <c r="G243" t="s">
        <v>15</v>
      </c>
      <c r="H243" t="str">
        <f t="shared" si="3"/>
        <v>SÃO PAULOO MUNDO SEGUNDO OS BRASILEIROS</v>
      </c>
      <c r="I243" s="2">
        <v>20390</v>
      </c>
    </row>
    <row r="244" spans="1:9" x14ac:dyDescent="0.25">
      <c r="A244" t="s">
        <v>68</v>
      </c>
      <c r="B244" t="s">
        <v>69</v>
      </c>
      <c r="C244" t="s">
        <v>70</v>
      </c>
      <c r="D244" t="s">
        <v>71</v>
      </c>
      <c r="E244" s="1">
        <v>0.91666666666666663</v>
      </c>
      <c r="F244" s="1">
        <v>0.95833333333333337</v>
      </c>
      <c r="G244" t="s">
        <v>16</v>
      </c>
      <c r="H244" t="str">
        <f t="shared" si="3"/>
        <v>P.PRUD.O MUNDO SEGUNDO OS BRASILEIROS</v>
      </c>
      <c r="I244" s="2">
        <v>4695</v>
      </c>
    </row>
    <row r="245" spans="1:9" x14ac:dyDescent="0.25">
      <c r="A245" t="s">
        <v>68</v>
      </c>
      <c r="B245" t="s">
        <v>69</v>
      </c>
      <c r="C245" t="s">
        <v>70</v>
      </c>
      <c r="D245" t="s">
        <v>71</v>
      </c>
      <c r="E245" s="1">
        <v>0.91666666666666663</v>
      </c>
      <c r="F245" s="1">
        <v>0.95833333333333337</v>
      </c>
      <c r="G245" t="s">
        <v>17</v>
      </c>
      <c r="H245" t="str">
        <f t="shared" si="3"/>
        <v>CAMPINASO MUNDO SEGUNDO OS BRASILEIROS</v>
      </c>
      <c r="I245" s="2">
        <v>5355</v>
      </c>
    </row>
    <row r="246" spans="1:9" x14ac:dyDescent="0.25">
      <c r="A246" t="s">
        <v>68</v>
      </c>
      <c r="B246" t="s">
        <v>69</v>
      </c>
      <c r="C246" t="s">
        <v>70</v>
      </c>
      <c r="D246" t="s">
        <v>71</v>
      </c>
      <c r="E246" s="1">
        <v>0.91666666666666663</v>
      </c>
      <c r="F246" s="1">
        <v>0.95833333333333337</v>
      </c>
      <c r="G246" t="s">
        <v>18</v>
      </c>
      <c r="H246" t="str">
        <f t="shared" si="3"/>
        <v>TAUBATÉO MUNDO SEGUNDO OS BRASILEIROS</v>
      </c>
      <c r="I246" s="2">
        <v>1805</v>
      </c>
    </row>
    <row r="247" spans="1:9" x14ac:dyDescent="0.25">
      <c r="A247" t="s">
        <v>68</v>
      </c>
      <c r="B247" t="s">
        <v>69</v>
      </c>
      <c r="C247" t="s">
        <v>70</v>
      </c>
      <c r="D247" t="s">
        <v>71</v>
      </c>
      <c r="E247" s="1">
        <v>0.91666666666666663</v>
      </c>
      <c r="F247" s="1">
        <v>0.95833333333333337</v>
      </c>
      <c r="G247" t="s">
        <v>19</v>
      </c>
      <c r="H247" t="str">
        <f t="shared" si="3"/>
        <v>RIO DE JANEIROO MUNDO SEGUNDO OS BRASILEIROS</v>
      </c>
      <c r="I247" s="2">
        <v>12170</v>
      </c>
    </row>
    <row r="248" spans="1:9" x14ac:dyDescent="0.25">
      <c r="A248" t="s">
        <v>68</v>
      </c>
      <c r="B248" t="s">
        <v>69</v>
      </c>
      <c r="C248" t="s">
        <v>70</v>
      </c>
      <c r="D248" t="s">
        <v>71</v>
      </c>
      <c r="E248" s="1">
        <v>0.91666666666666663</v>
      </c>
      <c r="F248" s="1">
        <v>0.95833333333333337</v>
      </c>
      <c r="G248" t="s">
        <v>20</v>
      </c>
      <c r="H248" t="str">
        <f t="shared" si="3"/>
        <v>BARRA MANSAO MUNDO SEGUNDO OS BRASILEIROS</v>
      </c>
      <c r="I248" s="2">
        <v>3000</v>
      </c>
    </row>
    <row r="249" spans="1:9" x14ac:dyDescent="0.25">
      <c r="A249" t="s">
        <v>68</v>
      </c>
      <c r="B249" t="s">
        <v>69</v>
      </c>
      <c r="C249" t="s">
        <v>70</v>
      </c>
      <c r="D249" t="s">
        <v>71</v>
      </c>
      <c r="E249" s="1">
        <v>0.91666666666666663</v>
      </c>
      <c r="F249" s="1">
        <v>0.95833333333333337</v>
      </c>
      <c r="G249" t="s">
        <v>21</v>
      </c>
      <c r="H249" t="str">
        <f t="shared" si="3"/>
        <v>BELO HORIZONTEO MUNDO SEGUNDO OS BRASILEIROS</v>
      </c>
      <c r="I249" s="2">
        <v>9545</v>
      </c>
    </row>
    <row r="250" spans="1:9" x14ac:dyDescent="0.25">
      <c r="A250" t="s">
        <v>68</v>
      </c>
      <c r="B250" t="s">
        <v>69</v>
      </c>
      <c r="C250" t="s">
        <v>70</v>
      </c>
      <c r="D250" t="s">
        <v>71</v>
      </c>
      <c r="E250" s="1">
        <v>0.91666666666666663</v>
      </c>
      <c r="F250" s="1">
        <v>0.95833333333333337</v>
      </c>
      <c r="G250" t="s">
        <v>22</v>
      </c>
      <c r="H250" t="str">
        <f t="shared" si="3"/>
        <v>UBERABAO MUNDO SEGUNDO OS BRASILEIROS</v>
      </c>
      <c r="I250" s="2">
        <v>1815</v>
      </c>
    </row>
    <row r="251" spans="1:9" x14ac:dyDescent="0.25">
      <c r="A251" t="s">
        <v>68</v>
      </c>
      <c r="B251" t="s">
        <v>69</v>
      </c>
      <c r="C251" t="s">
        <v>70</v>
      </c>
      <c r="D251" t="s">
        <v>71</v>
      </c>
      <c r="E251" s="1">
        <v>0.91666666666666663</v>
      </c>
      <c r="F251" s="1">
        <v>0.95833333333333337</v>
      </c>
      <c r="G251" t="s">
        <v>23</v>
      </c>
      <c r="H251" t="str">
        <f t="shared" si="3"/>
        <v>CURITIBAO MUNDO SEGUNDO OS BRASILEIROS</v>
      </c>
      <c r="I251" s="2">
        <v>3690</v>
      </c>
    </row>
    <row r="252" spans="1:9" x14ac:dyDescent="0.25">
      <c r="A252" t="s">
        <v>68</v>
      </c>
      <c r="B252" t="s">
        <v>69</v>
      </c>
      <c r="C252" t="s">
        <v>70</v>
      </c>
      <c r="D252" t="s">
        <v>71</v>
      </c>
      <c r="E252" s="1">
        <v>0.91666666666666663</v>
      </c>
      <c r="F252" s="1">
        <v>0.95833333333333337</v>
      </c>
      <c r="G252" t="s">
        <v>24</v>
      </c>
      <c r="H252" t="str">
        <f t="shared" si="3"/>
        <v>P. ALEGREO MUNDO SEGUNDO OS BRASILEIROS</v>
      </c>
      <c r="I252" s="2">
        <v>8415</v>
      </c>
    </row>
    <row r="253" spans="1:9" x14ac:dyDescent="0.25">
      <c r="A253" t="s">
        <v>68</v>
      </c>
      <c r="B253" t="s">
        <v>69</v>
      </c>
      <c r="C253" t="s">
        <v>70</v>
      </c>
      <c r="D253" t="s">
        <v>71</v>
      </c>
      <c r="E253" s="1">
        <v>0.91666666666666663</v>
      </c>
      <c r="F253" s="1">
        <v>0.95833333333333337</v>
      </c>
      <c r="G253" t="s">
        <v>25</v>
      </c>
      <c r="H253" t="str">
        <f t="shared" si="3"/>
        <v>DISTRITO FEDERALO MUNDO SEGUNDO OS BRASILEIROS</v>
      </c>
      <c r="I253" s="2">
        <v>2750</v>
      </c>
    </row>
    <row r="254" spans="1:9" x14ac:dyDescent="0.25">
      <c r="A254" t="s">
        <v>68</v>
      </c>
      <c r="B254" t="s">
        <v>69</v>
      </c>
      <c r="C254" t="s">
        <v>70</v>
      </c>
      <c r="D254" t="s">
        <v>71</v>
      </c>
      <c r="E254" s="1">
        <v>0.91666666666666663</v>
      </c>
      <c r="F254" s="1">
        <v>0.95833333333333337</v>
      </c>
      <c r="G254" t="s">
        <v>26</v>
      </c>
      <c r="H254" t="str">
        <f t="shared" si="3"/>
        <v>SALVADORO MUNDO SEGUNDO OS BRASILEIROS</v>
      </c>
      <c r="I254" s="2">
        <v>6850</v>
      </c>
    </row>
    <row r="255" spans="1:9" x14ac:dyDescent="0.25">
      <c r="A255" t="s">
        <v>68</v>
      </c>
      <c r="B255" t="s">
        <v>69</v>
      </c>
      <c r="C255" t="s">
        <v>70</v>
      </c>
      <c r="D255" t="s">
        <v>71</v>
      </c>
      <c r="E255" s="1">
        <v>0.91666666666666663</v>
      </c>
      <c r="F255" s="1">
        <v>0.95833333333333337</v>
      </c>
      <c r="G255" t="s">
        <v>27</v>
      </c>
      <c r="H255" t="str">
        <f t="shared" si="3"/>
        <v>NATALO MUNDO SEGUNDO OS BRASILEIROS</v>
      </c>
      <c r="I255" s="2">
        <v>1215</v>
      </c>
    </row>
    <row r="256" spans="1:9" x14ac:dyDescent="0.25">
      <c r="A256" t="s">
        <v>68</v>
      </c>
      <c r="B256" t="s">
        <v>69</v>
      </c>
      <c r="C256" t="s">
        <v>70</v>
      </c>
      <c r="D256" t="s">
        <v>71</v>
      </c>
      <c r="E256" s="1">
        <v>0.91666666666666663</v>
      </c>
      <c r="F256" s="1">
        <v>0.95833333333333337</v>
      </c>
      <c r="G256" t="s">
        <v>28</v>
      </c>
      <c r="H256" t="str">
        <f t="shared" si="3"/>
        <v>MANAUSO MUNDO SEGUNDO OS BRASILEIROS</v>
      </c>
      <c r="I256" s="2">
        <v>1430</v>
      </c>
    </row>
    <row r="257" spans="1:9" x14ac:dyDescent="0.25">
      <c r="A257" t="s">
        <v>68</v>
      </c>
      <c r="B257" t="s">
        <v>69</v>
      </c>
      <c r="C257" t="s">
        <v>70</v>
      </c>
      <c r="D257" t="s">
        <v>71</v>
      </c>
      <c r="E257" s="1">
        <v>0.91666666666666663</v>
      </c>
      <c r="F257" s="1">
        <v>0.95833333333333337</v>
      </c>
      <c r="G257" t="s">
        <v>29</v>
      </c>
      <c r="H257" t="str">
        <f t="shared" si="3"/>
        <v>PALMASO MUNDO SEGUNDO OS BRASILEIROS</v>
      </c>
      <c r="I257" s="2">
        <v>185</v>
      </c>
    </row>
    <row r="258" spans="1:9" x14ac:dyDescent="0.25">
      <c r="A258" t="s">
        <v>72</v>
      </c>
      <c r="B258" t="s">
        <v>73</v>
      </c>
      <c r="C258" t="s">
        <v>74</v>
      </c>
      <c r="D258" t="s">
        <v>71</v>
      </c>
      <c r="E258" s="1">
        <v>0.95833333333333337</v>
      </c>
      <c r="F258" s="1">
        <v>1.0416666666666666E-2</v>
      </c>
      <c r="G258" t="s">
        <v>14</v>
      </c>
      <c r="H258" t="str">
        <f t="shared" si="3"/>
        <v>NET1MASTERCHEF</v>
      </c>
      <c r="I258" s="2">
        <v>118835</v>
      </c>
    </row>
    <row r="259" spans="1:9" x14ac:dyDescent="0.25">
      <c r="A259" t="s">
        <v>72</v>
      </c>
      <c r="B259" t="s">
        <v>73</v>
      </c>
      <c r="C259" t="s">
        <v>74</v>
      </c>
      <c r="D259" t="s">
        <v>71</v>
      </c>
      <c r="E259" s="1">
        <v>0.95833333333333337</v>
      </c>
      <c r="F259" s="1">
        <v>1.0416666666666666E-2</v>
      </c>
      <c r="G259" t="s">
        <v>15</v>
      </c>
      <c r="H259" t="str">
        <f t="shared" ref="H259:H322" si="4">CONCATENATE(G259,B259)</f>
        <v>SÃO PAULOMASTERCHEF</v>
      </c>
      <c r="I259" s="2">
        <v>24380</v>
      </c>
    </row>
    <row r="260" spans="1:9" x14ac:dyDescent="0.25">
      <c r="A260" t="s">
        <v>72</v>
      </c>
      <c r="B260" t="s">
        <v>73</v>
      </c>
      <c r="C260" t="s">
        <v>74</v>
      </c>
      <c r="D260" t="s">
        <v>71</v>
      </c>
      <c r="E260" s="1">
        <v>0.95833333333333337</v>
      </c>
      <c r="F260" s="1">
        <v>1.0416666666666666E-2</v>
      </c>
      <c r="G260" t="s">
        <v>16</v>
      </c>
      <c r="H260" t="str">
        <f t="shared" si="4"/>
        <v>P.PRUD.MASTERCHEF</v>
      </c>
      <c r="I260" s="2">
        <v>5615</v>
      </c>
    </row>
    <row r="261" spans="1:9" x14ac:dyDescent="0.25">
      <c r="A261" t="s">
        <v>72</v>
      </c>
      <c r="B261" t="s">
        <v>73</v>
      </c>
      <c r="C261" t="s">
        <v>74</v>
      </c>
      <c r="D261" t="s">
        <v>71</v>
      </c>
      <c r="E261" s="1">
        <v>0.95833333333333337</v>
      </c>
      <c r="F261" s="1">
        <v>1.0416666666666666E-2</v>
      </c>
      <c r="G261" t="s">
        <v>17</v>
      </c>
      <c r="H261" t="str">
        <f t="shared" si="4"/>
        <v>CAMPINASMASTERCHEF</v>
      </c>
      <c r="I261" s="2">
        <v>6400</v>
      </c>
    </row>
    <row r="262" spans="1:9" x14ac:dyDescent="0.25">
      <c r="A262" t="s">
        <v>72</v>
      </c>
      <c r="B262" t="s">
        <v>73</v>
      </c>
      <c r="C262" t="s">
        <v>74</v>
      </c>
      <c r="D262" t="s">
        <v>71</v>
      </c>
      <c r="E262" s="1">
        <v>0.95833333333333337</v>
      </c>
      <c r="F262" s="1">
        <v>1.0416666666666666E-2</v>
      </c>
      <c r="G262" t="s">
        <v>18</v>
      </c>
      <c r="H262" t="str">
        <f t="shared" si="4"/>
        <v>TAUBATÉMASTERCHEF</v>
      </c>
      <c r="I262" s="2">
        <v>2155</v>
      </c>
    </row>
    <row r="263" spans="1:9" x14ac:dyDescent="0.25">
      <c r="A263" t="s">
        <v>72</v>
      </c>
      <c r="B263" t="s">
        <v>73</v>
      </c>
      <c r="C263" t="s">
        <v>74</v>
      </c>
      <c r="D263" t="s">
        <v>71</v>
      </c>
      <c r="E263" s="1">
        <v>0.95833333333333337</v>
      </c>
      <c r="F263" s="1">
        <v>1.0416666666666666E-2</v>
      </c>
      <c r="G263" t="s">
        <v>19</v>
      </c>
      <c r="H263" t="str">
        <f t="shared" si="4"/>
        <v>RIO DE JANEIROMASTERCHEF</v>
      </c>
      <c r="I263" s="2">
        <v>14555</v>
      </c>
    </row>
    <row r="264" spans="1:9" x14ac:dyDescent="0.25">
      <c r="A264" t="s">
        <v>72</v>
      </c>
      <c r="B264" t="s">
        <v>73</v>
      </c>
      <c r="C264" t="s">
        <v>74</v>
      </c>
      <c r="D264" t="s">
        <v>71</v>
      </c>
      <c r="E264" s="1">
        <v>0.95833333333333337</v>
      </c>
      <c r="F264" s="1">
        <v>1.0416666666666666E-2</v>
      </c>
      <c r="G264" t="s">
        <v>20</v>
      </c>
      <c r="H264" t="str">
        <f t="shared" si="4"/>
        <v>BARRA MANSAMASTERCHEF</v>
      </c>
      <c r="I264" s="2">
        <v>3590</v>
      </c>
    </row>
    <row r="265" spans="1:9" x14ac:dyDescent="0.25">
      <c r="A265" t="s">
        <v>72</v>
      </c>
      <c r="B265" t="s">
        <v>73</v>
      </c>
      <c r="C265" t="s">
        <v>74</v>
      </c>
      <c r="D265" t="s">
        <v>71</v>
      </c>
      <c r="E265" s="1">
        <v>0.95833333333333337</v>
      </c>
      <c r="F265" s="1">
        <v>1.0416666666666666E-2</v>
      </c>
      <c r="G265" t="s">
        <v>21</v>
      </c>
      <c r="H265" t="str">
        <f t="shared" si="4"/>
        <v>BELO HORIZONTEMASTERCHEF</v>
      </c>
      <c r="I265" s="2">
        <v>11425</v>
      </c>
    </row>
    <row r="266" spans="1:9" x14ac:dyDescent="0.25">
      <c r="A266" t="s">
        <v>72</v>
      </c>
      <c r="B266" t="s">
        <v>73</v>
      </c>
      <c r="C266" t="s">
        <v>74</v>
      </c>
      <c r="D266" t="s">
        <v>71</v>
      </c>
      <c r="E266" s="1">
        <v>0.95833333333333337</v>
      </c>
      <c r="F266" s="1">
        <v>1.0416666666666666E-2</v>
      </c>
      <c r="G266" t="s">
        <v>22</v>
      </c>
      <c r="H266" t="str">
        <f t="shared" si="4"/>
        <v>UBERABAMASTERCHEF</v>
      </c>
      <c r="I266" s="2">
        <v>2175</v>
      </c>
    </row>
    <row r="267" spans="1:9" x14ac:dyDescent="0.25">
      <c r="A267" t="s">
        <v>72</v>
      </c>
      <c r="B267" t="s">
        <v>73</v>
      </c>
      <c r="C267" t="s">
        <v>74</v>
      </c>
      <c r="D267" t="s">
        <v>71</v>
      </c>
      <c r="E267" s="1">
        <v>0.95833333333333337</v>
      </c>
      <c r="F267" s="1">
        <v>1.0416666666666666E-2</v>
      </c>
      <c r="G267" t="s">
        <v>23</v>
      </c>
      <c r="H267" t="str">
        <f t="shared" si="4"/>
        <v>CURITIBAMASTERCHEF</v>
      </c>
      <c r="I267" s="2">
        <v>4415</v>
      </c>
    </row>
    <row r="268" spans="1:9" x14ac:dyDescent="0.25">
      <c r="A268" t="s">
        <v>72</v>
      </c>
      <c r="B268" t="s">
        <v>73</v>
      </c>
      <c r="C268" t="s">
        <v>74</v>
      </c>
      <c r="D268" t="s">
        <v>71</v>
      </c>
      <c r="E268" s="1">
        <v>0.95833333333333337</v>
      </c>
      <c r="F268" s="1">
        <v>1.0416666666666666E-2</v>
      </c>
      <c r="G268" t="s">
        <v>24</v>
      </c>
      <c r="H268" t="str">
        <f t="shared" si="4"/>
        <v>P. ALEGREMASTERCHEF</v>
      </c>
      <c r="I268" s="2">
        <v>10065</v>
      </c>
    </row>
    <row r="269" spans="1:9" x14ac:dyDescent="0.25">
      <c r="A269" t="s">
        <v>72</v>
      </c>
      <c r="B269" t="s">
        <v>73</v>
      </c>
      <c r="C269" t="s">
        <v>74</v>
      </c>
      <c r="D269" t="s">
        <v>71</v>
      </c>
      <c r="E269" s="1">
        <v>0.95833333333333337</v>
      </c>
      <c r="F269" s="1">
        <v>1.0416666666666666E-2</v>
      </c>
      <c r="G269" t="s">
        <v>25</v>
      </c>
      <c r="H269" t="str">
        <f t="shared" si="4"/>
        <v>DISTRITO FEDERALMASTERCHEF</v>
      </c>
      <c r="I269" s="2">
        <v>3290</v>
      </c>
    </row>
    <row r="270" spans="1:9" x14ac:dyDescent="0.25">
      <c r="A270" t="s">
        <v>72</v>
      </c>
      <c r="B270" t="s">
        <v>73</v>
      </c>
      <c r="C270" t="s">
        <v>74</v>
      </c>
      <c r="D270" t="s">
        <v>71</v>
      </c>
      <c r="E270" s="1">
        <v>0.95833333333333337</v>
      </c>
      <c r="F270" s="1">
        <v>1.0416666666666666E-2</v>
      </c>
      <c r="G270" t="s">
        <v>26</v>
      </c>
      <c r="H270" t="str">
        <f t="shared" si="4"/>
        <v>SALVADORMASTERCHEF</v>
      </c>
      <c r="I270" s="2">
        <v>6825</v>
      </c>
    </row>
    <row r="271" spans="1:9" x14ac:dyDescent="0.25">
      <c r="A271" t="s">
        <v>72</v>
      </c>
      <c r="B271" t="s">
        <v>73</v>
      </c>
      <c r="C271" t="s">
        <v>74</v>
      </c>
      <c r="D271" t="s">
        <v>71</v>
      </c>
      <c r="E271" s="1">
        <v>0.95833333333333337</v>
      </c>
      <c r="F271" s="1">
        <v>1.0416666666666666E-2</v>
      </c>
      <c r="G271" t="s">
        <v>27</v>
      </c>
      <c r="H271" t="str">
        <f t="shared" si="4"/>
        <v>NATALMASTERCHEF</v>
      </c>
      <c r="I271" s="2">
        <v>1450</v>
      </c>
    </row>
    <row r="272" spans="1:9" x14ac:dyDescent="0.25">
      <c r="A272" t="s">
        <v>72</v>
      </c>
      <c r="B272" t="s">
        <v>73</v>
      </c>
      <c r="C272" t="s">
        <v>74</v>
      </c>
      <c r="D272" t="s">
        <v>71</v>
      </c>
      <c r="E272" s="1">
        <v>0.95833333333333337</v>
      </c>
      <c r="F272" s="1">
        <v>1.0416666666666666E-2</v>
      </c>
      <c r="G272" t="s">
        <v>28</v>
      </c>
      <c r="H272" t="str">
        <f t="shared" si="4"/>
        <v>MANAUSMASTERCHEF</v>
      </c>
      <c r="I272" s="2">
        <v>1690</v>
      </c>
    </row>
    <row r="273" spans="1:9" x14ac:dyDescent="0.25">
      <c r="A273" t="s">
        <v>72</v>
      </c>
      <c r="B273" t="s">
        <v>73</v>
      </c>
      <c r="C273" t="s">
        <v>74</v>
      </c>
      <c r="D273" t="s">
        <v>71</v>
      </c>
      <c r="E273" s="1">
        <v>0.95833333333333337</v>
      </c>
      <c r="F273" s="1">
        <v>1.0416666666666666E-2</v>
      </c>
      <c r="G273" t="s">
        <v>29</v>
      </c>
      <c r="H273" t="str">
        <f t="shared" si="4"/>
        <v>PALMASMASTERCHEF</v>
      </c>
      <c r="I273" s="2">
        <v>200</v>
      </c>
    </row>
    <row r="274" spans="1:9" x14ac:dyDescent="0.25">
      <c r="A274" t="s">
        <v>75</v>
      </c>
      <c r="B274" t="s">
        <v>76</v>
      </c>
      <c r="C274" t="s">
        <v>70</v>
      </c>
      <c r="D274" t="s">
        <v>71</v>
      </c>
      <c r="E274" s="1">
        <v>9.375E-2</v>
      </c>
      <c r="F274" s="1">
        <v>0.11458333333333333</v>
      </c>
      <c r="G274" t="s">
        <v>14</v>
      </c>
      <c r="H274" t="str">
        <f t="shared" si="4"/>
        <v>NET1TRIP TV - Reprise</v>
      </c>
      <c r="I274" s="2">
        <v>37220</v>
      </c>
    </row>
    <row r="275" spans="1:9" x14ac:dyDescent="0.25">
      <c r="A275" t="s">
        <v>75</v>
      </c>
      <c r="B275" t="s">
        <v>76</v>
      </c>
      <c r="C275" t="s">
        <v>70</v>
      </c>
      <c r="D275" t="s">
        <v>71</v>
      </c>
      <c r="E275" s="1">
        <v>9.375E-2</v>
      </c>
      <c r="F275" s="1">
        <v>0.11458333333333333</v>
      </c>
      <c r="G275" t="s">
        <v>15</v>
      </c>
      <c r="H275" t="str">
        <f t="shared" si="4"/>
        <v>SÃO PAULOTRIP TV - Reprise</v>
      </c>
      <c r="I275" s="2">
        <v>7635</v>
      </c>
    </row>
    <row r="276" spans="1:9" x14ac:dyDescent="0.25">
      <c r="A276" t="s">
        <v>75</v>
      </c>
      <c r="B276" t="s">
        <v>76</v>
      </c>
      <c r="C276" t="s">
        <v>70</v>
      </c>
      <c r="D276" t="s">
        <v>71</v>
      </c>
      <c r="E276" s="1">
        <v>9.375E-2</v>
      </c>
      <c r="F276" s="1">
        <v>0.11458333333333333</v>
      </c>
      <c r="G276" t="s">
        <v>16</v>
      </c>
      <c r="H276" t="str">
        <f t="shared" si="4"/>
        <v>P.PRUD.TRIP TV - Reprise</v>
      </c>
      <c r="I276" s="2">
        <v>1760</v>
      </c>
    </row>
    <row r="277" spans="1:9" x14ac:dyDescent="0.25">
      <c r="A277" t="s">
        <v>75</v>
      </c>
      <c r="B277" t="s">
        <v>76</v>
      </c>
      <c r="C277" t="s">
        <v>70</v>
      </c>
      <c r="D277" t="s">
        <v>71</v>
      </c>
      <c r="E277" s="1">
        <v>9.375E-2</v>
      </c>
      <c r="F277" s="1">
        <v>0.11458333333333333</v>
      </c>
      <c r="G277" t="s">
        <v>17</v>
      </c>
      <c r="H277" t="str">
        <f t="shared" si="4"/>
        <v>CAMPINASTRIP TV - Reprise</v>
      </c>
      <c r="I277" s="2">
        <v>2005</v>
      </c>
    </row>
    <row r="278" spans="1:9" x14ac:dyDescent="0.25">
      <c r="A278" t="s">
        <v>75</v>
      </c>
      <c r="B278" t="s">
        <v>76</v>
      </c>
      <c r="C278" t="s">
        <v>70</v>
      </c>
      <c r="D278" t="s">
        <v>71</v>
      </c>
      <c r="E278" s="1">
        <v>9.375E-2</v>
      </c>
      <c r="F278" s="1">
        <v>0.11458333333333333</v>
      </c>
      <c r="G278" t="s">
        <v>18</v>
      </c>
      <c r="H278" t="str">
        <f t="shared" si="4"/>
        <v>TAUBATÉTRIP TV - Reprise</v>
      </c>
      <c r="I278" s="2">
        <v>675</v>
      </c>
    </row>
    <row r="279" spans="1:9" x14ac:dyDescent="0.25">
      <c r="A279" t="s">
        <v>75</v>
      </c>
      <c r="B279" t="s">
        <v>76</v>
      </c>
      <c r="C279" t="s">
        <v>70</v>
      </c>
      <c r="D279" t="s">
        <v>71</v>
      </c>
      <c r="E279" s="1">
        <v>9.375E-2</v>
      </c>
      <c r="F279" s="1">
        <v>0.11458333333333333</v>
      </c>
      <c r="G279" t="s">
        <v>19</v>
      </c>
      <c r="H279" t="str">
        <f t="shared" si="4"/>
        <v>RIO DE JANEIROTRIP TV - Reprise</v>
      </c>
      <c r="I279" s="2">
        <v>4555</v>
      </c>
    </row>
    <row r="280" spans="1:9" x14ac:dyDescent="0.25">
      <c r="A280" t="s">
        <v>75</v>
      </c>
      <c r="B280" t="s">
        <v>76</v>
      </c>
      <c r="C280" t="s">
        <v>70</v>
      </c>
      <c r="D280" t="s">
        <v>71</v>
      </c>
      <c r="E280" s="1">
        <v>9.375E-2</v>
      </c>
      <c r="F280" s="1">
        <v>0.11458333333333333</v>
      </c>
      <c r="G280" t="s">
        <v>20</v>
      </c>
      <c r="H280" t="str">
        <f t="shared" si="4"/>
        <v>BARRA MANSATRIP TV - Reprise</v>
      </c>
      <c r="I280" s="2">
        <v>1125</v>
      </c>
    </row>
    <row r="281" spans="1:9" x14ac:dyDescent="0.25">
      <c r="A281" t="s">
        <v>75</v>
      </c>
      <c r="B281" t="s">
        <v>76</v>
      </c>
      <c r="C281" t="s">
        <v>70</v>
      </c>
      <c r="D281" t="s">
        <v>71</v>
      </c>
      <c r="E281" s="1">
        <v>9.375E-2</v>
      </c>
      <c r="F281" s="1">
        <v>0.11458333333333333</v>
      </c>
      <c r="G281" t="s">
        <v>21</v>
      </c>
      <c r="H281" t="str">
        <f t="shared" si="4"/>
        <v>BELO HORIZONTETRIP TV - Reprise</v>
      </c>
      <c r="I281" s="2">
        <v>3580</v>
      </c>
    </row>
    <row r="282" spans="1:9" x14ac:dyDescent="0.25">
      <c r="A282" t="s">
        <v>75</v>
      </c>
      <c r="B282" t="s">
        <v>76</v>
      </c>
      <c r="C282" t="s">
        <v>70</v>
      </c>
      <c r="D282" t="s">
        <v>71</v>
      </c>
      <c r="E282" s="1">
        <v>9.375E-2</v>
      </c>
      <c r="F282" s="1">
        <v>0.11458333333333333</v>
      </c>
      <c r="G282" t="s">
        <v>22</v>
      </c>
      <c r="H282" t="str">
        <f t="shared" si="4"/>
        <v>UBERABATRIP TV - Reprise</v>
      </c>
      <c r="I282" s="2">
        <v>680</v>
      </c>
    </row>
    <row r="283" spans="1:9" x14ac:dyDescent="0.25">
      <c r="A283" t="s">
        <v>75</v>
      </c>
      <c r="B283" t="s">
        <v>76</v>
      </c>
      <c r="C283" t="s">
        <v>70</v>
      </c>
      <c r="D283" t="s">
        <v>71</v>
      </c>
      <c r="E283" s="1">
        <v>9.375E-2</v>
      </c>
      <c r="F283" s="1">
        <v>0.11458333333333333</v>
      </c>
      <c r="G283" t="s">
        <v>23</v>
      </c>
      <c r="H283" t="str">
        <f t="shared" si="4"/>
        <v>CURITIBATRIP TV - Reprise</v>
      </c>
      <c r="I283" s="2">
        <v>1385</v>
      </c>
    </row>
    <row r="284" spans="1:9" x14ac:dyDescent="0.25">
      <c r="A284" t="s">
        <v>75</v>
      </c>
      <c r="B284" t="s">
        <v>76</v>
      </c>
      <c r="C284" t="s">
        <v>70</v>
      </c>
      <c r="D284" t="s">
        <v>71</v>
      </c>
      <c r="E284" s="1">
        <v>9.375E-2</v>
      </c>
      <c r="F284" s="1">
        <v>0.11458333333333333</v>
      </c>
      <c r="G284" t="s">
        <v>24</v>
      </c>
      <c r="H284" t="str">
        <f t="shared" si="4"/>
        <v>P. ALEGRETRIP TV - Reprise</v>
      </c>
      <c r="I284" s="2">
        <v>3150</v>
      </c>
    </row>
    <row r="285" spans="1:9" x14ac:dyDescent="0.25">
      <c r="A285" t="s">
        <v>75</v>
      </c>
      <c r="B285" t="s">
        <v>76</v>
      </c>
      <c r="C285" t="s">
        <v>70</v>
      </c>
      <c r="D285" t="s">
        <v>71</v>
      </c>
      <c r="E285" s="1">
        <v>9.375E-2</v>
      </c>
      <c r="F285" s="1">
        <v>0.11458333333333333</v>
      </c>
      <c r="G285" t="s">
        <v>25</v>
      </c>
      <c r="H285" t="str">
        <f t="shared" si="4"/>
        <v>DISTRITO FEDERALTRIP TV - Reprise</v>
      </c>
      <c r="I285" s="2">
        <v>1030</v>
      </c>
    </row>
    <row r="286" spans="1:9" x14ac:dyDescent="0.25">
      <c r="A286" t="s">
        <v>75</v>
      </c>
      <c r="B286" t="s">
        <v>76</v>
      </c>
      <c r="C286" t="s">
        <v>70</v>
      </c>
      <c r="D286" t="s">
        <v>71</v>
      </c>
      <c r="E286" s="1">
        <v>9.375E-2</v>
      </c>
      <c r="F286" s="1">
        <v>0.11458333333333333</v>
      </c>
      <c r="G286" t="s">
        <v>26</v>
      </c>
      <c r="H286" t="str">
        <f t="shared" si="4"/>
        <v>SALVADORTRIP TV - Reprise</v>
      </c>
      <c r="I286" s="2">
        <v>2565</v>
      </c>
    </row>
    <row r="287" spans="1:9" x14ac:dyDescent="0.25">
      <c r="A287" t="s">
        <v>75</v>
      </c>
      <c r="B287" t="s">
        <v>76</v>
      </c>
      <c r="C287" t="s">
        <v>70</v>
      </c>
      <c r="D287" t="s">
        <v>71</v>
      </c>
      <c r="E287" s="1">
        <v>9.375E-2</v>
      </c>
      <c r="F287" s="1">
        <v>0.11458333333333333</v>
      </c>
      <c r="G287" t="s">
        <v>27</v>
      </c>
      <c r="H287" t="str">
        <f t="shared" si="4"/>
        <v>NATALTRIP TV - Reprise</v>
      </c>
      <c r="I287" s="2">
        <v>460</v>
      </c>
    </row>
    <row r="288" spans="1:9" x14ac:dyDescent="0.25">
      <c r="A288" t="s">
        <v>75</v>
      </c>
      <c r="B288" t="s">
        <v>76</v>
      </c>
      <c r="C288" t="s">
        <v>70</v>
      </c>
      <c r="D288" t="s">
        <v>71</v>
      </c>
      <c r="E288" s="1">
        <v>9.375E-2</v>
      </c>
      <c r="F288" s="1">
        <v>0.11458333333333333</v>
      </c>
      <c r="G288" t="s">
        <v>28</v>
      </c>
      <c r="H288" t="str">
        <f t="shared" si="4"/>
        <v>MANAUSTRIP TV - Reprise</v>
      </c>
      <c r="I288" s="2">
        <v>530</v>
      </c>
    </row>
    <row r="289" spans="1:9" x14ac:dyDescent="0.25">
      <c r="A289" t="s">
        <v>75</v>
      </c>
      <c r="B289" t="s">
        <v>76</v>
      </c>
      <c r="C289" t="s">
        <v>70</v>
      </c>
      <c r="D289" t="s">
        <v>71</v>
      </c>
      <c r="E289" s="1">
        <v>9.375E-2</v>
      </c>
      <c r="F289" s="1">
        <v>0.11458333333333333</v>
      </c>
      <c r="G289" t="s">
        <v>29</v>
      </c>
      <c r="H289" t="str">
        <f t="shared" si="4"/>
        <v>PALMASTRIP TV - Reprise</v>
      </c>
      <c r="I289" s="2">
        <v>70</v>
      </c>
    </row>
    <row r="290" spans="1:9" x14ac:dyDescent="0.25">
      <c r="A290" t="s">
        <v>77</v>
      </c>
      <c r="B290" t="s">
        <v>163</v>
      </c>
      <c r="C290" t="s">
        <v>78</v>
      </c>
      <c r="D290" t="s">
        <v>79</v>
      </c>
      <c r="E290" s="1">
        <v>0.66666666666666663</v>
      </c>
      <c r="F290" s="1">
        <v>0.75</v>
      </c>
      <c r="G290" t="s">
        <v>14</v>
      </c>
      <c r="H290" t="str">
        <f t="shared" si="4"/>
        <v>NET1LIGA DOS CAMPEÕES</v>
      </c>
      <c r="I290" s="2">
        <v>230955</v>
      </c>
    </row>
    <row r="291" spans="1:9" x14ac:dyDescent="0.25">
      <c r="A291" t="s">
        <v>77</v>
      </c>
      <c r="B291" t="s">
        <v>163</v>
      </c>
      <c r="C291" t="s">
        <v>78</v>
      </c>
      <c r="D291" t="s">
        <v>79</v>
      </c>
      <c r="E291" s="1">
        <v>0.66666666666666663</v>
      </c>
      <c r="F291" s="1">
        <v>0.75</v>
      </c>
      <c r="G291" t="s">
        <v>15</v>
      </c>
      <c r="H291" t="str">
        <f t="shared" si="4"/>
        <v>SÃO PAULOLIGA DOS CAMPEÕES</v>
      </c>
      <c r="I291" s="2">
        <v>47635</v>
      </c>
    </row>
    <row r="292" spans="1:9" x14ac:dyDescent="0.25">
      <c r="A292" t="s">
        <v>77</v>
      </c>
      <c r="B292" t="s">
        <v>163</v>
      </c>
      <c r="C292" t="s">
        <v>78</v>
      </c>
      <c r="D292" t="s">
        <v>79</v>
      </c>
      <c r="E292" s="1">
        <v>0.66666666666666663</v>
      </c>
      <c r="F292" s="1">
        <v>0.75</v>
      </c>
      <c r="G292" t="s">
        <v>16</v>
      </c>
      <c r="H292" t="str">
        <f t="shared" si="4"/>
        <v>P.PRUD.LIGA DOS CAMPEÕES</v>
      </c>
      <c r="I292" s="2">
        <v>10975</v>
      </c>
    </row>
    <row r="293" spans="1:9" x14ac:dyDescent="0.25">
      <c r="A293" t="s">
        <v>77</v>
      </c>
      <c r="B293" t="s">
        <v>163</v>
      </c>
      <c r="C293" t="s">
        <v>78</v>
      </c>
      <c r="D293" t="s">
        <v>79</v>
      </c>
      <c r="E293" s="1">
        <v>0.66666666666666663</v>
      </c>
      <c r="F293" s="1">
        <v>0.75</v>
      </c>
      <c r="G293" t="s">
        <v>17</v>
      </c>
      <c r="H293" t="str">
        <f t="shared" si="4"/>
        <v>CAMPINASLIGA DOS CAMPEÕES</v>
      </c>
      <c r="I293" s="2">
        <v>12510</v>
      </c>
    </row>
    <row r="294" spans="1:9" x14ac:dyDescent="0.25">
      <c r="A294" t="s">
        <v>77</v>
      </c>
      <c r="B294" t="s">
        <v>163</v>
      </c>
      <c r="C294" t="s">
        <v>78</v>
      </c>
      <c r="D294" t="s">
        <v>79</v>
      </c>
      <c r="E294" s="1">
        <v>0.66666666666666663</v>
      </c>
      <c r="F294" s="1">
        <v>0.75</v>
      </c>
      <c r="G294" t="s">
        <v>18</v>
      </c>
      <c r="H294" t="str">
        <f t="shared" si="4"/>
        <v>TAUBATÉLIGA DOS CAMPEÕES</v>
      </c>
      <c r="I294" s="2">
        <v>4215</v>
      </c>
    </row>
    <row r="295" spans="1:9" x14ac:dyDescent="0.25">
      <c r="A295" t="s">
        <v>77</v>
      </c>
      <c r="B295" t="s">
        <v>163</v>
      </c>
      <c r="C295" t="s">
        <v>78</v>
      </c>
      <c r="D295" t="s">
        <v>79</v>
      </c>
      <c r="E295" s="1">
        <v>0.66666666666666663</v>
      </c>
      <c r="F295" s="1">
        <v>0.75</v>
      </c>
      <c r="G295" t="s">
        <v>19</v>
      </c>
      <c r="H295" t="str">
        <f t="shared" si="4"/>
        <v>RIO DE JANEIROLIGA DOS CAMPEÕES</v>
      </c>
      <c r="I295" s="2">
        <v>28425</v>
      </c>
    </row>
    <row r="296" spans="1:9" x14ac:dyDescent="0.25">
      <c r="A296" t="s">
        <v>77</v>
      </c>
      <c r="B296" t="s">
        <v>163</v>
      </c>
      <c r="C296" t="s">
        <v>78</v>
      </c>
      <c r="D296" t="s">
        <v>79</v>
      </c>
      <c r="E296" s="1">
        <v>0.66666666666666663</v>
      </c>
      <c r="F296" s="1">
        <v>0.75</v>
      </c>
      <c r="G296" t="s">
        <v>20</v>
      </c>
      <c r="H296" t="str">
        <f t="shared" si="4"/>
        <v>BARRA MANSALIGA DOS CAMPEÕES</v>
      </c>
      <c r="I296" s="2">
        <v>7005</v>
      </c>
    </row>
    <row r="297" spans="1:9" x14ac:dyDescent="0.25">
      <c r="A297" t="s">
        <v>77</v>
      </c>
      <c r="B297" t="s">
        <v>163</v>
      </c>
      <c r="C297" t="s">
        <v>78</v>
      </c>
      <c r="D297" t="s">
        <v>79</v>
      </c>
      <c r="E297" s="1">
        <v>0.66666666666666663</v>
      </c>
      <c r="F297" s="1">
        <v>0.75</v>
      </c>
      <c r="G297" t="s">
        <v>21</v>
      </c>
      <c r="H297" t="str">
        <f t="shared" si="4"/>
        <v>BELO HORIZONTELIGA DOS CAMPEÕES</v>
      </c>
      <c r="I297" s="2">
        <v>22305</v>
      </c>
    </row>
    <row r="298" spans="1:9" x14ac:dyDescent="0.25">
      <c r="A298" t="s">
        <v>77</v>
      </c>
      <c r="B298" t="s">
        <v>163</v>
      </c>
      <c r="C298" t="s">
        <v>78</v>
      </c>
      <c r="D298" t="s">
        <v>79</v>
      </c>
      <c r="E298" s="1">
        <v>0.66666666666666663</v>
      </c>
      <c r="F298" s="1">
        <v>0.75</v>
      </c>
      <c r="G298" t="s">
        <v>22</v>
      </c>
      <c r="H298" t="str">
        <f t="shared" si="4"/>
        <v>UBERABALIGA DOS CAMPEÕES</v>
      </c>
      <c r="I298" s="2">
        <v>4245</v>
      </c>
    </row>
    <row r="299" spans="1:9" x14ac:dyDescent="0.25">
      <c r="A299" t="s">
        <v>77</v>
      </c>
      <c r="B299" t="s">
        <v>163</v>
      </c>
      <c r="C299" t="s">
        <v>78</v>
      </c>
      <c r="D299" t="s">
        <v>79</v>
      </c>
      <c r="E299" s="1">
        <v>0.66666666666666663</v>
      </c>
      <c r="F299" s="1">
        <v>0.75</v>
      </c>
      <c r="G299" t="s">
        <v>23</v>
      </c>
      <c r="H299" t="str">
        <f t="shared" si="4"/>
        <v>CURITIBALIGA DOS CAMPEÕES</v>
      </c>
      <c r="I299" s="2">
        <v>8625</v>
      </c>
    </row>
    <row r="300" spans="1:9" x14ac:dyDescent="0.25">
      <c r="A300" t="s">
        <v>77</v>
      </c>
      <c r="B300" t="s">
        <v>163</v>
      </c>
      <c r="C300" t="s">
        <v>78</v>
      </c>
      <c r="D300" t="s">
        <v>79</v>
      </c>
      <c r="E300" s="1">
        <v>0.66666666666666663</v>
      </c>
      <c r="F300" s="1">
        <v>0.75</v>
      </c>
      <c r="G300" t="s">
        <v>24</v>
      </c>
      <c r="H300" t="str">
        <f t="shared" si="4"/>
        <v>P. ALEGRELIGA DOS CAMPEÕES</v>
      </c>
      <c r="I300" s="2">
        <v>19655</v>
      </c>
    </row>
    <row r="301" spans="1:9" x14ac:dyDescent="0.25">
      <c r="A301" t="s">
        <v>77</v>
      </c>
      <c r="B301" t="s">
        <v>163</v>
      </c>
      <c r="C301" t="s">
        <v>78</v>
      </c>
      <c r="D301" t="s">
        <v>79</v>
      </c>
      <c r="E301" s="1">
        <v>0.66666666666666663</v>
      </c>
      <c r="F301" s="1">
        <v>0.75</v>
      </c>
      <c r="G301" t="s">
        <v>25</v>
      </c>
      <c r="H301" t="str">
        <f t="shared" si="4"/>
        <v>DISTRITO FEDERALLIGA DOS CAMPEÕES</v>
      </c>
      <c r="I301" s="2">
        <v>6420</v>
      </c>
    </row>
    <row r="302" spans="1:9" x14ac:dyDescent="0.25">
      <c r="A302" t="s">
        <v>77</v>
      </c>
      <c r="B302" t="s">
        <v>163</v>
      </c>
      <c r="C302" t="s">
        <v>78</v>
      </c>
      <c r="D302" t="s">
        <v>79</v>
      </c>
      <c r="E302" s="1">
        <v>0.66666666666666663</v>
      </c>
      <c r="F302" s="1">
        <v>0.75</v>
      </c>
      <c r="G302" t="s">
        <v>26</v>
      </c>
      <c r="H302" t="str">
        <f t="shared" si="4"/>
        <v>SALVADORLIGA DOS CAMPEÕES</v>
      </c>
      <c r="I302" s="2">
        <v>15995</v>
      </c>
    </row>
    <row r="303" spans="1:9" x14ac:dyDescent="0.25">
      <c r="A303" t="s">
        <v>77</v>
      </c>
      <c r="B303" t="s">
        <v>163</v>
      </c>
      <c r="C303" t="s">
        <v>78</v>
      </c>
      <c r="D303" t="s">
        <v>79</v>
      </c>
      <c r="E303" s="1">
        <v>0.66666666666666663</v>
      </c>
      <c r="F303" s="1">
        <v>0.75</v>
      </c>
      <c r="G303" t="s">
        <v>27</v>
      </c>
      <c r="H303" t="str">
        <f t="shared" si="4"/>
        <v>NATALLIGA DOS CAMPEÕES</v>
      </c>
      <c r="I303" s="2">
        <v>2845</v>
      </c>
    </row>
    <row r="304" spans="1:9" x14ac:dyDescent="0.25">
      <c r="A304" t="s">
        <v>77</v>
      </c>
      <c r="B304" t="s">
        <v>163</v>
      </c>
      <c r="C304" t="s">
        <v>78</v>
      </c>
      <c r="D304" t="s">
        <v>79</v>
      </c>
      <c r="E304" s="1">
        <v>0.66666666666666663</v>
      </c>
      <c r="F304" s="1">
        <v>0.75</v>
      </c>
      <c r="G304" t="s">
        <v>28</v>
      </c>
      <c r="H304" t="str">
        <f t="shared" si="4"/>
        <v>MANAUSLIGA DOS CAMPEÕES</v>
      </c>
      <c r="I304" s="2">
        <v>3175</v>
      </c>
    </row>
    <row r="305" spans="1:9" x14ac:dyDescent="0.25">
      <c r="A305" t="s">
        <v>77</v>
      </c>
      <c r="B305" t="s">
        <v>163</v>
      </c>
      <c r="C305" t="s">
        <v>78</v>
      </c>
      <c r="D305" t="s">
        <v>79</v>
      </c>
      <c r="E305" s="1">
        <v>0.66666666666666663</v>
      </c>
      <c r="F305" s="1">
        <v>0.75</v>
      </c>
      <c r="G305" t="s">
        <v>29</v>
      </c>
      <c r="H305" t="str">
        <f t="shared" si="4"/>
        <v>PALMASLIGA DOS CAMPEÕES</v>
      </c>
      <c r="I305" s="2">
        <v>420</v>
      </c>
    </row>
    <row r="306" spans="1:9" x14ac:dyDescent="0.25">
      <c r="A306" t="s">
        <v>80</v>
      </c>
      <c r="B306" t="s">
        <v>81</v>
      </c>
      <c r="C306" t="s">
        <v>37</v>
      </c>
      <c r="D306" t="s">
        <v>79</v>
      </c>
      <c r="E306" s="1">
        <v>0.88888888888888884</v>
      </c>
      <c r="F306" s="1">
        <v>0.89583333333333337</v>
      </c>
      <c r="G306" t="s">
        <v>14</v>
      </c>
      <c r="H306" t="str">
        <f t="shared" si="4"/>
        <v>NET1PRÉ-JOGO</v>
      </c>
      <c r="I306" s="2">
        <v>93830</v>
      </c>
    </row>
    <row r="307" spans="1:9" x14ac:dyDescent="0.25">
      <c r="A307" t="s">
        <v>80</v>
      </c>
      <c r="B307" t="s">
        <v>81</v>
      </c>
      <c r="C307" t="s">
        <v>37</v>
      </c>
      <c r="D307" t="s">
        <v>79</v>
      </c>
      <c r="E307" s="1">
        <v>0.88888888888888884</v>
      </c>
      <c r="F307" s="1">
        <v>0.89583333333333337</v>
      </c>
      <c r="G307" t="s">
        <v>15</v>
      </c>
      <c r="H307" t="str">
        <f t="shared" si="4"/>
        <v>SÃO PAULOPRÉ-JOGO</v>
      </c>
      <c r="I307" s="2">
        <v>19300</v>
      </c>
    </row>
    <row r="308" spans="1:9" x14ac:dyDescent="0.25">
      <c r="A308" t="s">
        <v>80</v>
      </c>
      <c r="B308" t="s">
        <v>81</v>
      </c>
      <c r="C308" t="s">
        <v>37</v>
      </c>
      <c r="D308" t="s">
        <v>79</v>
      </c>
      <c r="E308" s="1">
        <v>0.88888888888888884</v>
      </c>
      <c r="F308" s="1">
        <v>0.89583333333333337</v>
      </c>
      <c r="G308" t="s">
        <v>16</v>
      </c>
      <c r="H308" t="str">
        <f t="shared" si="4"/>
        <v>P.PRUD.PRÉ-JOGO</v>
      </c>
      <c r="I308" s="2">
        <v>4445</v>
      </c>
    </row>
    <row r="309" spans="1:9" x14ac:dyDescent="0.25">
      <c r="A309" t="s">
        <v>80</v>
      </c>
      <c r="B309" t="s">
        <v>81</v>
      </c>
      <c r="C309" t="s">
        <v>37</v>
      </c>
      <c r="D309" t="s">
        <v>79</v>
      </c>
      <c r="E309" s="1">
        <v>0.88888888888888884</v>
      </c>
      <c r="F309" s="1">
        <v>0.89583333333333337</v>
      </c>
      <c r="G309" t="s">
        <v>17</v>
      </c>
      <c r="H309" t="str">
        <f t="shared" si="4"/>
        <v>CAMPINASPRÉ-JOGO</v>
      </c>
      <c r="I309" s="2">
        <v>5065</v>
      </c>
    </row>
    <row r="310" spans="1:9" x14ac:dyDescent="0.25">
      <c r="A310" t="s">
        <v>80</v>
      </c>
      <c r="B310" t="s">
        <v>81</v>
      </c>
      <c r="C310" t="s">
        <v>37</v>
      </c>
      <c r="D310" t="s">
        <v>79</v>
      </c>
      <c r="E310" s="1">
        <v>0.88888888888888884</v>
      </c>
      <c r="F310" s="1">
        <v>0.89583333333333337</v>
      </c>
      <c r="G310" t="s">
        <v>18</v>
      </c>
      <c r="H310" t="str">
        <f t="shared" si="4"/>
        <v>TAUBATÉPRÉ-JOGO</v>
      </c>
      <c r="I310" s="2">
        <v>1710</v>
      </c>
    </row>
    <row r="311" spans="1:9" x14ac:dyDescent="0.25">
      <c r="A311" t="s">
        <v>80</v>
      </c>
      <c r="B311" t="s">
        <v>81</v>
      </c>
      <c r="C311" t="s">
        <v>37</v>
      </c>
      <c r="D311" t="s">
        <v>79</v>
      </c>
      <c r="E311" s="1">
        <v>0.88888888888888884</v>
      </c>
      <c r="F311" s="1">
        <v>0.89583333333333337</v>
      </c>
      <c r="G311" t="s">
        <v>19</v>
      </c>
      <c r="H311" t="str">
        <f t="shared" si="4"/>
        <v>RIO DE JANEIROPRÉ-JOGO</v>
      </c>
      <c r="I311" s="2">
        <v>11515</v>
      </c>
    </row>
    <row r="312" spans="1:9" x14ac:dyDescent="0.25">
      <c r="A312" t="s">
        <v>80</v>
      </c>
      <c r="B312" t="s">
        <v>81</v>
      </c>
      <c r="C312" t="s">
        <v>37</v>
      </c>
      <c r="D312" t="s">
        <v>79</v>
      </c>
      <c r="E312" s="1">
        <v>0.88888888888888884</v>
      </c>
      <c r="F312" s="1">
        <v>0.89583333333333337</v>
      </c>
      <c r="G312" t="s">
        <v>20</v>
      </c>
      <c r="H312" t="str">
        <f t="shared" si="4"/>
        <v>BARRA MANSAPRÉ-JOGO</v>
      </c>
      <c r="I312" s="2">
        <v>2840</v>
      </c>
    </row>
    <row r="313" spans="1:9" x14ac:dyDescent="0.25">
      <c r="A313" t="s">
        <v>80</v>
      </c>
      <c r="B313" t="s">
        <v>81</v>
      </c>
      <c r="C313" t="s">
        <v>37</v>
      </c>
      <c r="D313" t="s">
        <v>79</v>
      </c>
      <c r="E313" s="1">
        <v>0.88888888888888884</v>
      </c>
      <c r="F313" s="1">
        <v>0.89583333333333337</v>
      </c>
      <c r="G313" t="s">
        <v>21</v>
      </c>
      <c r="H313" t="str">
        <f t="shared" si="4"/>
        <v>BELO HORIZONTEPRÉ-JOGO</v>
      </c>
      <c r="I313" s="2">
        <v>9035</v>
      </c>
    </row>
    <row r="314" spans="1:9" x14ac:dyDescent="0.25">
      <c r="A314" t="s">
        <v>80</v>
      </c>
      <c r="B314" t="s">
        <v>81</v>
      </c>
      <c r="C314" t="s">
        <v>37</v>
      </c>
      <c r="D314" t="s">
        <v>79</v>
      </c>
      <c r="E314" s="1">
        <v>0.88888888888888884</v>
      </c>
      <c r="F314" s="1">
        <v>0.89583333333333337</v>
      </c>
      <c r="G314" t="s">
        <v>22</v>
      </c>
      <c r="H314" t="str">
        <f t="shared" si="4"/>
        <v>UBERABAPRÉ-JOGO</v>
      </c>
      <c r="I314" s="2">
        <v>1720</v>
      </c>
    </row>
    <row r="315" spans="1:9" x14ac:dyDescent="0.25">
      <c r="A315" t="s">
        <v>80</v>
      </c>
      <c r="B315" t="s">
        <v>81</v>
      </c>
      <c r="C315" t="s">
        <v>37</v>
      </c>
      <c r="D315" t="s">
        <v>79</v>
      </c>
      <c r="E315" s="1">
        <v>0.88888888888888884</v>
      </c>
      <c r="F315" s="1">
        <v>0.89583333333333337</v>
      </c>
      <c r="G315" t="s">
        <v>23</v>
      </c>
      <c r="H315" t="str">
        <f t="shared" si="4"/>
        <v>CURITIBAPRÉ-JOGO</v>
      </c>
      <c r="I315" s="2">
        <v>3490</v>
      </c>
    </row>
    <row r="316" spans="1:9" x14ac:dyDescent="0.25">
      <c r="A316" t="s">
        <v>80</v>
      </c>
      <c r="B316" t="s">
        <v>81</v>
      </c>
      <c r="C316" t="s">
        <v>37</v>
      </c>
      <c r="D316" t="s">
        <v>79</v>
      </c>
      <c r="E316" s="1">
        <v>0.88888888888888884</v>
      </c>
      <c r="F316" s="1">
        <v>0.89583333333333337</v>
      </c>
      <c r="G316" t="s">
        <v>24</v>
      </c>
      <c r="H316" t="str">
        <f t="shared" si="4"/>
        <v>P. ALEGREPRÉ-JOGO</v>
      </c>
      <c r="I316" s="2">
        <v>7965</v>
      </c>
    </row>
    <row r="317" spans="1:9" x14ac:dyDescent="0.25">
      <c r="A317" t="s">
        <v>80</v>
      </c>
      <c r="B317" t="s">
        <v>81</v>
      </c>
      <c r="C317" t="s">
        <v>37</v>
      </c>
      <c r="D317" t="s">
        <v>79</v>
      </c>
      <c r="E317" s="1">
        <v>0.88888888888888884</v>
      </c>
      <c r="F317" s="1">
        <v>0.89583333333333337</v>
      </c>
      <c r="G317" t="s">
        <v>25</v>
      </c>
      <c r="H317" t="str">
        <f t="shared" si="4"/>
        <v>DISTRITO FEDERALPRÉ-JOGO</v>
      </c>
      <c r="I317" s="2">
        <v>2600</v>
      </c>
    </row>
    <row r="318" spans="1:9" x14ac:dyDescent="0.25">
      <c r="A318" t="s">
        <v>80</v>
      </c>
      <c r="B318" t="s">
        <v>81</v>
      </c>
      <c r="C318" t="s">
        <v>37</v>
      </c>
      <c r="D318" t="s">
        <v>79</v>
      </c>
      <c r="E318" s="1">
        <v>0.88888888888888884</v>
      </c>
      <c r="F318" s="1">
        <v>0.89583333333333337</v>
      </c>
      <c r="G318" t="s">
        <v>26</v>
      </c>
      <c r="H318" t="str">
        <f t="shared" si="4"/>
        <v>SALVADORPRÉ-JOGO</v>
      </c>
      <c r="I318" s="2">
        <v>5890</v>
      </c>
    </row>
    <row r="319" spans="1:9" x14ac:dyDescent="0.25">
      <c r="A319" t="s">
        <v>80</v>
      </c>
      <c r="B319" t="s">
        <v>81</v>
      </c>
      <c r="C319" t="s">
        <v>37</v>
      </c>
      <c r="D319" t="s">
        <v>79</v>
      </c>
      <c r="E319" s="1">
        <v>0.88888888888888884</v>
      </c>
      <c r="F319" s="1">
        <v>0.89583333333333337</v>
      </c>
      <c r="G319" t="s">
        <v>27</v>
      </c>
      <c r="H319" t="str">
        <f t="shared" si="4"/>
        <v>NATALPRÉ-JOGO</v>
      </c>
      <c r="I319" s="2">
        <v>1155</v>
      </c>
    </row>
    <row r="320" spans="1:9" x14ac:dyDescent="0.25">
      <c r="A320" t="s">
        <v>80</v>
      </c>
      <c r="B320" t="s">
        <v>81</v>
      </c>
      <c r="C320" t="s">
        <v>37</v>
      </c>
      <c r="D320" t="s">
        <v>79</v>
      </c>
      <c r="E320" s="1">
        <v>0.88888888888888884</v>
      </c>
      <c r="F320" s="1">
        <v>0.89583333333333337</v>
      </c>
      <c r="G320" t="s">
        <v>28</v>
      </c>
      <c r="H320" t="str">
        <f t="shared" si="4"/>
        <v>MANAUSPRÉ-JOGO</v>
      </c>
      <c r="I320" s="2">
        <v>1290</v>
      </c>
    </row>
    <row r="321" spans="1:9" x14ac:dyDescent="0.25">
      <c r="A321" t="s">
        <v>80</v>
      </c>
      <c r="B321" t="s">
        <v>81</v>
      </c>
      <c r="C321" t="s">
        <v>37</v>
      </c>
      <c r="D321" t="s">
        <v>79</v>
      </c>
      <c r="E321" s="1">
        <v>0.88888888888888884</v>
      </c>
      <c r="F321" s="1">
        <v>0.89583333333333337</v>
      </c>
      <c r="G321" t="s">
        <v>29</v>
      </c>
      <c r="H321" t="str">
        <f t="shared" si="4"/>
        <v>PALMASPRÉ-JOGO</v>
      </c>
      <c r="I321" s="2">
        <v>150</v>
      </c>
    </row>
    <row r="322" spans="1:9" x14ac:dyDescent="0.25">
      <c r="A322" t="s">
        <v>82</v>
      </c>
      <c r="B322" t="s">
        <v>83</v>
      </c>
      <c r="C322" t="s">
        <v>78</v>
      </c>
      <c r="D322" t="s">
        <v>79</v>
      </c>
      <c r="E322" s="1">
        <v>0.89583333333333337</v>
      </c>
      <c r="F322" s="1">
        <v>0</v>
      </c>
      <c r="G322" t="s">
        <v>14</v>
      </c>
      <c r="H322" t="str">
        <f t="shared" si="4"/>
        <v>NET1FUTEBOL BAND</v>
      </c>
      <c r="I322" s="2">
        <v>266985</v>
      </c>
    </row>
    <row r="323" spans="1:9" x14ac:dyDescent="0.25">
      <c r="A323" t="s">
        <v>82</v>
      </c>
      <c r="B323" t="s">
        <v>83</v>
      </c>
      <c r="C323" t="s">
        <v>78</v>
      </c>
      <c r="D323" t="s">
        <v>79</v>
      </c>
      <c r="E323" s="1">
        <v>0.89583333333333337</v>
      </c>
      <c r="F323" s="1">
        <v>0</v>
      </c>
      <c r="G323" t="s">
        <v>15</v>
      </c>
      <c r="H323" t="str">
        <f t="shared" ref="H323:H386" si="5">CONCATENATE(G323,B323)</f>
        <v>SÃO PAULOFUTEBOL BAND</v>
      </c>
      <c r="I323" s="2">
        <v>54795</v>
      </c>
    </row>
    <row r="324" spans="1:9" x14ac:dyDescent="0.25">
      <c r="A324" t="s">
        <v>82</v>
      </c>
      <c r="B324" t="s">
        <v>83</v>
      </c>
      <c r="C324" t="s">
        <v>78</v>
      </c>
      <c r="D324" t="s">
        <v>79</v>
      </c>
      <c r="E324" s="1">
        <v>0.89583333333333337</v>
      </c>
      <c r="F324" s="1">
        <v>0</v>
      </c>
      <c r="G324" t="s">
        <v>16</v>
      </c>
      <c r="H324" t="str">
        <f t="shared" si="5"/>
        <v>P.PRUD.FUTEBOL BAND</v>
      </c>
      <c r="I324" s="2">
        <v>12625</v>
      </c>
    </row>
    <row r="325" spans="1:9" x14ac:dyDescent="0.25">
      <c r="A325" t="s">
        <v>82</v>
      </c>
      <c r="B325" t="s">
        <v>83</v>
      </c>
      <c r="C325" t="s">
        <v>78</v>
      </c>
      <c r="D325" t="s">
        <v>79</v>
      </c>
      <c r="E325" s="1">
        <v>0.89583333333333337</v>
      </c>
      <c r="F325" s="1">
        <v>0</v>
      </c>
      <c r="G325" t="s">
        <v>17</v>
      </c>
      <c r="H325" t="str">
        <f t="shared" si="5"/>
        <v>CAMPINASFUTEBOL BAND</v>
      </c>
      <c r="I325" s="2">
        <v>14390</v>
      </c>
    </row>
    <row r="326" spans="1:9" x14ac:dyDescent="0.25">
      <c r="A326" t="s">
        <v>82</v>
      </c>
      <c r="B326" t="s">
        <v>83</v>
      </c>
      <c r="C326" t="s">
        <v>78</v>
      </c>
      <c r="D326" t="s">
        <v>79</v>
      </c>
      <c r="E326" s="1">
        <v>0.89583333333333337</v>
      </c>
      <c r="F326" s="1">
        <v>0</v>
      </c>
      <c r="G326" t="s">
        <v>18</v>
      </c>
      <c r="H326" t="str">
        <f t="shared" si="5"/>
        <v>TAUBATÉFUTEBOL BAND</v>
      </c>
      <c r="I326" s="2">
        <v>4845</v>
      </c>
    </row>
    <row r="327" spans="1:9" x14ac:dyDescent="0.25">
      <c r="A327" t="s">
        <v>82</v>
      </c>
      <c r="B327" t="s">
        <v>83</v>
      </c>
      <c r="C327" t="s">
        <v>78</v>
      </c>
      <c r="D327" t="s">
        <v>79</v>
      </c>
      <c r="E327" s="1">
        <v>0.89583333333333337</v>
      </c>
      <c r="F327" s="1">
        <v>0</v>
      </c>
      <c r="G327" t="s">
        <v>19</v>
      </c>
      <c r="H327" t="str">
        <f t="shared" si="5"/>
        <v>RIO DE JANEIROFUTEBOL BAND</v>
      </c>
      <c r="I327" s="2">
        <v>32695</v>
      </c>
    </row>
    <row r="328" spans="1:9" x14ac:dyDescent="0.25">
      <c r="A328" t="s">
        <v>82</v>
      </c>
      <c r="B328" t="s">
        <v>83</v>
      </c>
      <c r="C328" t="s">
        <v>78</v>
      </c>
      <c r="D328" t="s">
        <v>79</v>
      </c>
      <c r="E328" s="1">
        <v>0.89583333333333337</v>
      </c>
      <c r="F328" s="1">
        <v>0</v>
      </c>
      <c r="G328" t="s">
        <v>20</v>
      </c>
      <c r="H328" t="str">
        <f t="shared" si="5"/>
        <v>BARRA MANSAFUTEBOL BAND</v>
      </c>
      <c r="I328" s="2">
        <v>8065</v>
      </c>
    </row>
    <row r="329" spans="1:9" x14ac:dyDescent="0.25">
      <c r="A329" t="s">
        <v>82</v>
      </c>
      <c r="B329" t="s">
        <v>83</v>
      </c>
      <c r="C329" t="s">
        <v>78</v>
      </c>
      <c r="D329" t="s">
        <v>79</v>
      </c>
      <c r="E329" s="1">
        <v>0.89583333333333337</v>
      </c>
      <c r="F329" s="1">
        <v>0</v>
      </c>
      <c r="G329" t="s">
        <v>21</v>
      </c>
      <c r="H329" t="str">
        <f t="shared" si="5"/>
        <v>BELO HORIZONTEFUTEBOL BAND</v>
      </c>
      <c r="I329" s="2">
        <v>25660</v>
      </c>
    </row>
    <row r="330" spans="1:9" x14ac:dyDescent="0.25">
      <c r="A330" t="s">
        <v>82</v>
      </c>
      <c r="B330" t="s">
        <v>83</v>
      </c>
      <c r="C330" t="s">
        <v>78</v>
      </c>
      <c r="D330" t="s">
        <v>79</v>
      </c>
      <c r="E330" s="1">
        <v>0.89583333333333337</v>
      </c>
      <c r="F330" s="1">
        <v>0</v>
      </c>
      <c r="G330" t="s">
        <v>22</v>
      </c>
      <c r="H330" t="str">
        <f t="shared" si="5"/>
        <v>UBERABAFUTEBOL BAND</v>
      </c>
      <c r="I330" s="2">
        <v>4875</v>
      </c>
    </row>
    <row r="331" spans="1:9" x14ac:dyDescent="0.25">
      <c r="A331" t="s">
        <v>82</v>
      </c>
      <c r="B331" t="s">
        <v>83</v>
      </c>
      <c r="C331" t="s">
        <v>78</v>
      </c>
      <c r="D331" t="s">
        <v>79</v>
      </c>
      <c r="E331" s="1">
        <v>0.89583333333333337</v>
      </c>
      <c r="F331" s="1">
        <v>0</v>
      </c>
      <c r="G331" t="s">
        <v>23</v>
      </c>
      <c r="H331" t="str">
        <f t="shared" si="5"/>
        <v>CURITIBAFUTEBOL BAND</v>
      </c>
      <c r="I331" s="2">
        <v>9925</v>
      </c>
    </row>
    <row r="332" spans="1:9" x14ac:dyDescent="0.25">
      <c r="A332" t="s">
        <v>82</v>
      </c>
      <c r="B332" t="s">
        <v>83</v>
      </c>
      <c r="C332" t="s">
        <v>78</v>
      </c>
      <c r="D332" t="s">
        <v>79</v>
      </c>
      <c r="E332" s="1">
        <v>0.89583333333333337</v>
      </c>
      <c r="F332" s="1">
        <v>0</v>
      </c>
      <c r="G332" t="s">
        <v>24</v>
      </c>
      <c r="H332" t="str">
        <f t="shared" si="5"/>
        <v>P. ALEGREFUTEBOL BAND</v>
      </c>
      <c r="I332" s="2">
        <v>22605</v>
      </c>
    </row>
    <row r="333" spans="1:9" x14ac:dyDescent="0.25">
      <c r="A333" t="s">
        <v>82</v>
      </c>
      <c r="B333" t="s">
        <v>83</v>
      </c>
      <c r="C333" t="s">
        <v>78</v>
      </c>
      <c r="D333" t="s">
        <v>79</v>
      </c>
      <c r="E333" s="1">
        <v>0.89583333333333337</v>
      </c>
      <c r="F333" s="1">
        <v>0</v>
      </c>
      <c r="G333" t="s">
        <v>25</v>
      </c>
      <c r="H333" t="str">
        <f t="shared" si="5"/>
        <v>DISTRITO FEDERALFUTEBOL BAND</v>
      </c>
      <c r="I333" s="2">
        <v>7385</v>
      </c>
    </row>
    <row r="334" spans="1:9" x14ac:dyDescent="0.25">
      <c r="A334" t="s">
        <v>82</v>
      </c>
      <c r="B334" t="s">
        <v>83</v>
      </c>
      <c r="C334" t="s">
        <v>78</v>
      </c>
      <c r="D334" t="s">
        <v>79</v>
      </c>
      <c r="E334" s="1">
        <v>0.89583333333333337</v>
      </c>
      <c r="F334" s="1">
        <v>0</v>
      </c>
      <c r="G334" t="s">
        <v>26</v>
      </c>
      <c r="H334" t="str">
        <f t="shared" si="5"/>
        <v>SALVADORFUTEBOL BAND</v>
      </c>
      <c r="I334" s="2">
        <v>16730</v>
      </c>
    </row>
    <row r="335" spans="1:9" x14ac:dyDescent="0.25">
      <c r="A335" t="s">
        <v>82</v>
      </c>
      <c r="B335" t="s">
        <v>83</v>
      </c>
      <c r="C335" t="s">
        <v>78</v>
      </c>
      <c r="D335" t="s">
        <v>79</v>
      </c>
      <c r="E335" s="1">
        <v>0.89583333333333337</v>
      </c>
      <c r="F335" s="1">
        <v>0</v>
      </c>
      <c r="G335" t="s">
        <v>27</v>
      </c>
      <c r="H335" t="str">
        <f t="shared" si="5"/>
        <v>NATALFUTEBOL BAND</v>
      </c>
      <c r="I335" s="2">
        <v>3280</v>
      </c>
    </row>
    <row r="336" spans="1:9" x14ac:dyDescent="0.25">
      <c r="A336" t="s">
        <v>82</v>
      </c>
      <c r="B336" t="s">
        <v>83</v>
      </c>
      <c r="C336" t="s">
        <v>78</v>
      </c>
      <c r="D336" t="s">
        <v>79</v>
      </c>
      <c r="E336" s="1">
        <v>0.89583333333333337</v>
      </c>
      <c r="F336" s="1">
        <v>0</v>
      </c>
      <c r="G336" t="s">
        <v>28</v>
      </c>
      <c r="H336" t="str">
        <f t="shared" si="5"/>
        <v>MANAUSFUTEBOL BAND</v>
      </c>
      <c r="I336" s="2">
        <v>3675</v>
      </c>
    </row>
    <row r="337" spans="1:9" x14ac:dyDescent="0.25">
      <c r="A337" t="s">
        <v>82</v>
      </c>
      <c r="B337" t="s">
        <v>83</v>
      </c>
      <c r="C337" t="s">
        <v>78</v>
      </c>
      <c r="D337" t="s">
        <v>79</v>
      </c>
      <c r="E337" s="1">
        <v>0.89583333333333337</v>
      </c>
      <c r="F337" s="1">
        <v>0</v>
      </c>
      <c r="G337" t="s">
        <v>29</v>
      </c>
      <c r="H337" t="str">
        <f t="shared" si="5"/>
        <v>PALMASFUTEBOL BAND</v>
      </c>
      <c r="I337" s="2">
        <v>485</v>
      </c>
    </row>
    <row r="338" spans="1:9" x14ac:dyDescent="0.25">
      <c r="A338" t="s">
        <v>84</v>
      </c>
      <c r="B338" t="s">
        <v>85</v>
      </c>
      <c r="C338" t="s">
        <v>74</v>
      </c>
      <c r="D338" t="s">
        <v>86</v>
      </c>
      <c r="E338" s="1">
        <v>0.94791666666666663</v>
      </c>
      <c r="F338" s="1">
        <v>1.0416666666666666E-2</v>
      </c>
      <c r="G338" t="s">
        <v>14</v>
      </c>
      <c r="H338" t="str">
        <f t="shared" si="5"/>
        <v>NET1POLÍCIA 24 HORAS</v>
      </c>
      <c r="I338" s="2">
        <v>118835</v>
      </c>
    </row>
    <row r="339" spans="1:9" x14ac:dyDescent="0.25">
      <c r="A339" t="s">
        <v>84</v>
      </c>
      <c r="B339" t="s">
        <v>85</v>
      </c>
      <c r="C339" t="s">
        <v>74</v>
      </c>
      <c r="D339" t="s">
        <v>86</v>
      </c>
      <c r="E339" s="1">
        <v>0.94791666666666663</v>
      </c>
      <c r="F339" s="1">
        <v>1.0416666666666666E-2</v>
      </c>
      <c r="G339" t="s">
        <v>15</v>
      </c>
      <c r="H339" t="str">
        <f t="shared" si="5"/>
        <v>SÃO PAULOPOLÍCIA 24 HORAS</v>
      </c>
      <c r="I339" s="2">
        <v>24380</v>
      </c>
    </row>
    <row r="340" spans="1:9" x14ac:dyDescent="0.25">
      <c r="A340" t="s">
        <v>84</v>
      </c>
      <c r="B340" t="s">
        <v>85</v>
      </c>
      <c r="C340" t="s">
        <v>74</v>
      </c>
      <c r="D340" t="s">
        <v>86</v>
      </c>
      <c r="E340" s="1">
        <v>0.94791666666666663</v>
      </c>
      <c r="F340" s="1">
        <v>1.0416666666666666E-2</v>
      </c>
      <c r="G340" t="s">
        <v>16</v>
      </c>
      <c r="H340" t="str">
        <f t="shared" si="5"/>
        <v>P.PRUD.POLÍCIA 24 HORAS</v>
      </c>
      <c r="I340" s="2">
        <v>5615</v>
      </c>
    </row>
    <row r="341" spans="1:9" x14ac:dyDescent="0.25">
      <c r="A341" t="s">
        <v>84</v>
      </c>
      <c r="B341" t="s">
        <v>85</v>
      </c>
      <c r="C341" t="s">
        <v>74</v>
      </c>
      <c r="D341" t="s">
        <v>86</v>
      </c>
      <c r="E341" s="1">
        <v>0.94791666666666663</v>
      </c>
      <c r="F341" s="1">
        <v>1.0416666666666666E-2</v>
      </c>
      <c r="G341" t="s">
        <v>17</v>
      </c>
      <c r="H341" t="str">
        <f t="shared" si="5"/>
        <v>CAMPINASPOLÍCIA 24 HORAS</v>
      </c>
      <c r="I341" s="2">
        <v>6400</v>
      </c>
    </row>
    <row r="342" spans="1:9" x14ac:dyDescent="0.25">
      <c r="A342" t="s">
        <v>84</v>
      </c>
      <c r="B342" t="s">
        <v>85</v>
      </c>
      <c r="C342" t="s">
        <v>74</v>
      </c>
      <c r="D342" t="s">
        <v>86</v>
      </c>
      <c r="E342" s="1">
        <v>0.94791666666666663</v>
      </c>
      <c r="F342" s="1">
        <v>1.0416666666666666E-2</v>
      </c>
      <c r="G342" t="s">
        <v>18</v>
      </c>
      <c r="H342" t="str">
        <f t="shared" si="5"/>
        <v>TAUBATÉPOLÍCIA 24 HORAS</v>
      </c>
      <c r="I342" s="2">
        <v>2155</v>
      </c>
    </row>
    <row r="343" spans="1:9" x14ac:dyDescent="0.25">
      <c r="A343" t="s">
        <v>84</v>
      </c>
      <c r="B343" t="s">
        <v>85</v>
      </c>
      <c r="C343" t="s">
        <v>74</v>
      </c>
      <c r="D343" t="s">
        <v>86</v>
      </c>
      <c r="E343" s="1">
        <v>0.94791666666666663</v>
      </c>
      <c r="F343" s="1">
        <v>1.0416666666666666E-2</v>
      </c>
      <c r="G343" t="s">
        <v>19</v>
      </c>
      <c r="H343" t="str">
        <f t="shared" si="5"/>
        <v>RIO DE JANEIROPOLÍCIA 24 HORAS</v>
      </c>
      <c r="I343" s="2">
        <v>14555</v>
      </c>
    </row>
    <row r="344" spans="1:9" x14ac:dyDescent="0.25">
      <c r="A344" t="s">
        <v>84</v>
      </c>
      <c r="B344" t="s">
        <v>85</v>
      </c>
      <c r="C344" t="s">
        <v>74</v>
      </c>
      <c r="D344" t="s">
        <v>86</v>
      </c>
      <c r="E344" s="1">
        <v>0.94791666666666663</v>
      </c>
      <c r="F344" s="1">
        <v>1.0416666666666666E-2</v>
      </c>
      <c r="G344" t="s">
        <v>20</v>
      </c>
      <c r="H344" t="str">
        <f t="shared" si="5"/>
        <v>BARRA MANSAPOLÍCIA 24 HORAS</v>
      </c>
      <c r="I344" s="2">
        <v>3590</v>
      </c>
    </row>
    <row r="345" spans="1:9" x14ac:dyDescent="0.25">
      <c r="A345" t="s">
        <v>84</v>
      </c>
      <c r="B345" t="s">
        <v>85</v>
      </c>
      <c r="C345" t="s">
        <v>74</v>
      </c>
      <c r="D345" t="s">
        <v>86</v>
      </c>
      <c r="E345" s="1">
        <v>0.94791666666666663</v>
      </c>
      <c r="F345" s="1">
        <v>1.0416666666666666E-2</v>
      </c>
      <c r="G345" t="s">
        <v>21</v>
      </c>
      <c r="H345" t="str">
        <f t="shared" si="5"/>
        <v>BELO HORIZONTEPOLÍCIA 24 HORAS</v>
      </c>
      <c r="I345" s="2">
        <v>11425</v>
      </c>
    </row>
    <row r="346" spans="1:9" x14ac:dyDescent="0.25">
      <c r="A346" t="s">
        <v>84</v>
      </c>
      <c r="B346" t="s">
        <v>85</v>
      </c>
      <c r="C346" t="s">
        <v>74</v>
      </c>
      <c r="D346" t="s">
        <v>86</v>
      </c>
      <c r="E346" s="1">
        <v>0.94791666666666663</v>
      </c>
      <c r="F346" s="1">
        <v>1.0416666666666666E-2</v>
      </c>
      <c r="G346" t="s">
        <v>22</v>
      </c>
      <c r="H346" t="str">
        <f t="shared" si="5"/>
        <v>UBERABAPOLÍCIA 24 HORAS</v>
      </c>
      <c r="I346" s="2">
        <v>2175</v>
      </c>
    </row>
    <row r="347" spans="1:9" x14ac:dyDescent="0.25">
      <c r="A347" t="s">
        <v>84</v>
      </c>
      <c r="B347" t="s">
        <v>85</v>
      </c>
      <c r="C347" t="s">
        <v>74</v>
      </c>
      <c r="D347" t="s">
        <v>86</v>
      </c>
      <c r="E347" s="1">
        <v>0.94791666666666663</v>
      </c>
      <c r="F347" s="1">
        <v>1.0416666666666666E-2</v>
      </c>
      <c r="G347" t="s">
        <v>23</v>
      </c>
      <c r="H347" t="str">
        <f t="shared" si="5"/>
        <v>CURITIBAPOLÍCIA 24 HORAS</v>
      </c>
      <c r="I347" s="2">
        <v>4415</v>
      </c>
    </row>
    <row r="348" spans="1:9" x14ac:dyDescent="0.25">
      <c r="A348" t="s">
        <v>84</v>
      </c>
      <c r="B348" t="s">
        <v>85</v>
      </c>
      <c r="C348" t="s">
        <v>74</v>
      </c>
      <c r="D348" t="s">
        <v>86</v>
      </c>
      <c r="E348" s="1">
        <v>0.94791666666666663</v>
      </c>
      <c r="F348" s="1">
        <v>1.0416666666666666E-2</v>
      </c>
      <c r="G348" t="s">
        <v>24</v>
      </c>
      <c r="H348" t="str">
        <f t="shared" si="5"/>
        <v>P. ALEGREPOLÍCIA 24 HORAS</v>
      </c>
      <c r="I348" s="2">
        <v>10065</v>
      </c>
    </row>
    <row r="349" spans="1:9" x14ac:dyDescent="0.25">
      <c r="A349" t="s">
        <v>84</v>
      </c>
      <c r="B349" t="s">
        <v>85</v>
      </c>
      <c r="C349" t="s">
        <v>74</v>
      </c>
      <c r="D349" t="s">
        <v>86</v>
      </c>
      <c r="E349" s="1">
        <v>0.94791666666666663</v>
      </c>
      <c r="F349" s="1">
        <v>1.0416666666666666E-2</v>
      </c>
      <c r="G349" t="s">
        <v>25</v>
      </c>
      <c r="H349" t="str">
        <f t="shared" si="5"/>
        <v>DISTRITO FEDERALPOLÍCIA 24 HORAS</v>
      </c>
      <c r="I349" s="2">
        <v>3290</v>
      </c>
    </row>
    <row r="350" spans="1:9" x14ac:dyDescent="0.25">
      <c r="A350" t="s">
        <v>84</v>
      </c>
      <c r="B350" t="s">
        <v>85</v>
      </c>
      <c r="C350" t="s">
        <v>74</v>
      </c>
      <c r="D350" t="s">
        <v>86</v>
      </c>
      <c r="E350" s="1">
        <v>0.94791666666666663</v>
      </c>
      <c r="F350" s="1">
        <v>1.0416666666666666E-2</v>
      </c>
      <c r="G350" t="s">
        <v>26</v>
      </c>
      <c r="H350" t="str">
        <f t="shared" si="5"/>
        <v>SALVADORPOLÍCIA 24 HORAS</v>
      </c>
      <c r="I350" s="2">
        <v>6825</v>
      </c>
    </row>
    <row r="351" spans="1:9" x14ac:dyDescent="0.25">
      <c r="A351" t="s">
        <v>84</v>
      </c>
      <c r="B351" t="s">
        <v>85</v>
      </c>
      <c r="C351" t="s">
        <v>74</v>
      </c>
      <c r="D351" t="s">
        <v>86</v>
      </c>
      <c r="E351" s="1">
        <v>0.94791666666666663</v>
      </c>
      <c r="F351" s="1">
        <v>1.0416666666666666E-2</v>
      </c>
      <c r="G351" t="s">
        <v>27</v>
      </c>
      <c r="H351" t="str">
        <f t="shared" si="5"/>
        <v>NATALPOLÍCIA 24 HORAS</v>
      </c>
      <c r="I351" s="2">
        <v>1450</v>
      </c>
    </row>
    <row r="352" spans="1:9" x14ac:dyDescent="0.25">
      <c r="A352" t="s">
        <v>84</v>
      </c>
      <c r="B352" t="s">
        <v>85</v>
      </c>
      <c r="C352" t="s">
        <v>74</v>
      </c>
      <c r="D352" t="s">
        <v>86</v>
      </c>
      <c r="E352" s="1">
        <v>0.94791666666666663</v>
      </c>
      <c r="F352" s="1">
        <v>1.0416666666666666E-2</v>
      </c>
      <c r="G352" t="s">
        <v>28</v>
      </c>
      <c r="H352" t="str">
        <f t="shared" si="5"/>
        <v>MANAUSPOLÍCIA 24 HORAS</v>
      </c>
      <c r="I352" s="2">
        <v>1690</v>
      </c>
    </row>
    <row r="353" spans="1:9" x14ac:dyDescent="0.25">
      <c r="A353" t="s">
        <v>84</v>
      </c>
      <c r="B353" t="s">
        <v>85</v>
      </c>
      <c r="C353" t="s">
        <v>74</v>
      </c>
      <c r="D353" t="s">
        <v>86</v>
      </c>
      <c r="E353" s="1">
        <v>0.94791666666666663</v>
      </c>
      <c r="F353" s="1">
        <v>1.0416666666666666E-2</v>
      </c>
      <c r="G353" t="s">
        <v>29</v>
      </c>
      <c r="H353" t="str">
        <f t="shared" si="5"/>
        <v>PALMASPOLÍCIA 24 HORAS</v>
      </c>
      <c r="I353" s="2">
        <v>200</v>
      </c>
    </row>
    <row r="354" spans="1:9" x14ac:dyDescent="0.25">
      <c r="A354" t="s">
        <v>87</v>
      </c>
      <c r="B354" t="s">
        <v>88</v>
      </c>
      <c r="C354" t="s">
        <v>70</v>
      </c>
      <c r="D354" t="s">
        <v>86</v>
      </c>
      <c r="E354" s="1">
        <v>9.375E-2</v>
      </c>
      <c r="F354" s="1">
        <v>0.11458333333333333</v>
      </c>
      <c r="G354" t="s">
        <v>14</v>
      </c>
      <c r="H354" t="str">
        <f t="shared" si="5"/>
        <v>NET1TRIP TV</v>
      </c>
      <c r="I354" s="2">
        <v>55400</v>
      </c>
    </row>
    <row r="355" spans="1:9" x14ac:dyDescent="0.25">
      <c r="A355" t="s">
        <v>87</v>
      </c>
      <c r="B355" t="s">
        <v>88</v>
      </c>
      <c r="C355" t="s">
        <v>70</v>
      </c>
      <c r="D355" t="s">
        <v>86</v>
      </c>
      <c r="E355" s="1">
        <v>9.375E-2</v>
      </c>
      <c r="F355" s="1">
        <v>0.11458333333333333</v>
      </c>
      <c r="G355" t="s">
        <v>15</v>
      </c>
      <c r="H355" t="str">
        <f t="shared" si="5"/>
        <v>SÃO PAULOTRIP TV</v>
      </c>
      <c r="I355" s="2">
        <v>11155</v>
      </c>
    </row>
    <row r="356" spans="1:9" x14ac:dyDescent="0.25">
      <c r="A356" t="s">
        <v>87</v>
      </c>
      <c r="B356" t="s">
        <v>88</v>
      </c>
      <c r="C356" t="s">
        <v>70</v>
      </c>
      <c r="D356" t="s">
        <v>86</v>
      </c>
      <c r="E356" s="1">
        <v>9.375E-2</v>
      </c>
      <c r="F356" s="1">
        <v>0.11458333333333333</v>
      </c>
      <c r="G356" t="s">
        <v>16</v>
      </c>
      <c r="H356" t="str">
        <f t="shared" si="5"/>
        <v>P.PRUD.TRIP TV</v>
      </c>
      <c r="I356" s="2">
        <v>2565</v>
      </c>
    </row>
    <row r="357" spans="1:9" x14ac:dyDescent="0.25">
      <c r="A357" t="s">
        <v>87</v>
      </c>
      <c r="B357" t="s">
        <v>88</v>
      </c>
      <c r="C357" t="s">
        <v>70</v>
      </c>
      <c r="D357" t="s">
        <v>86</v>
      </c>
      <c r="E357" s="1">
        <v>9.375E-2</v>
      </c>
      <c r="F357" s="1">
        <v>0.11458333333333333</v>
      </c>
      <c r="G357" t="s">
        <v>17</v>
      </c>
      <c r="H357" t="str">
        <f t="shared" si="5"/>
        <v>CAMPINASTRIP TV</v>
      </c>
      <c r="I357" s="2">
        <v>2930</v>
      </c>
    </row>
    <row r="358" spans="1:9" x14ac:dyDescent="0.25">
      <c r="A358" t="s">
        <v>87</v>
      </c>
      <c r="B358" t="s">
        <v>88</v>
      </c>
      <c r="C358" t="s">
        <v>70</v>
      </c>
      <c r="D358" t="s">
        <v>86</v>
      </c>
      <c r="E358" s="1">
        <v>9.375E-2</v>
      </c>
      <c r="F358" s="1">
        <v>0.11458333333333333</v>
      </c>
      <c r="G358" t="s">
        <v>18</v>
      </c>
      <c r="H358" t="str">
        <f t="shared" si="5"/>
        <v>TAUBATÉTRIP TV</v>
      </c>
      <c r="I358" s="2">
        <v>990</v>
      </c>
    </row>
    <row r="359" spans="1:9" x14ac:dyDescent="0.25">
      <c r="A359" t="s">
        <v>87</v>
      </c>
      <c r="B359" t="s">
        <v>88</v>
      </c>
      <c r="C359" t="s">
        <v>70</v>
      </c>
      <c r="D359" t="s">
        <v>86</v>
      </c>
      <c r="E359" s="1">
        <v>9.375E-2</v>
      </c>
      <c r="F359" s="1">
        <v>0.11458333333333333</v>
      </c>
      <c r="G359" t="s">
        <v>19</v>
      </c>
      <c r="H359" t="str">
        <f t="shared" si="5"/>
        <v>RIO DE JANEIROTRIP TV</v>
      </c>
      <c r="I359" s="2">
        <v>6655</v>
      </c>
    </row>
    <row r="360" spans="1:9" x14ac:dyDescent="0.25">
      <c r="A360" t="s">
        <v>87</v>
      </c>
      <c r="B360" t="s">
        <v>88</v>
      </c>
      <c r="C360" t="s">
        <v>70</v>
      </c>
      <c r="D360" t="s">
        <v>86</v>
      </c>
      <c r="E360" s="1">
        <v>9.375E-2</v>
      </c>
      <c r="F360" s="1">
        <v>0.11458333333333333</v>
      </c>
      <c r="G360" t="s">
        <v>20</v>
      </c>
      <c r="H360" t="str">
        <f t="shared" si="5"/>
        <v>BARRA MANSATRIP TV</v>
      </c>
      <c r="I360" s="2">
        <v>1640</v>
      </c>
    </row>
    <row r="361" spans="1:9" x14ac:dyDescent="0.25">
      <c r="A361" t="s">
        <v>87</v>
      </c>
      <c r="B361" t="s">
        <v>88</v>
      </c>
      <c r="C361" t="s">
        <v>70</v>
      </c>
      <c r="D361" t="s">
        <v>86</v>
      </c>
      <c r="E361" s="1">
        <v>9.375E-2</v>
      </c>
      <c r="F361" s="1">
        <v>0.11458333333333333</v>
      </c>
      <c r="G361" t="s">
        <v>21</v>
      </c>
      <c r="H361" t="str">
        <f t="shared" si="5"/>
        <v>BELO HORIZONTETRIP TV</v>
      </c>
      <c r="I361" s="2">
        <v>5220</v>
      </c>
    </row>
    <row r="362" spans="1:9" x14ac:dyDescent="0.25">
      <c r="A362" t="s">
        <v>87</v>
      </c>
      <c r="B362" t="s">
        <v>88</v>
      </c>
      <c r="C362" t="s">
        <v>70</v>
      </c>
      <c r="D362" t="s">
        <v>86</v>
      </c>
      <c r="E362" s="1">
        <v>9.375E-2</v>
      </c>
      <c r="F362" s="1">
        <v>0.11458333333333333</v>
      </c>
      <c r="G362" t="s">
        <v>22</v>
      </c>
      <c r="H362" t="str">
        <f t="shared" si="5"/>
        <v>UBERABATRIP TV</v>
      </c>
      <c r="I362" s="2">
        <v>995</v>
      </c>
    </row>
    <row r="363" spans="1:9" x14ac:dyDescent="0.25">
      <c r="A363" t="s">
        <v>87</v>
      </c>
      <c r="B363" t="s">
        <v>88</v>
      </c>
      <c r="C363" t="s">
        <v>70</v>
      </c>
      <c r="D363" t="s">
        <v>86</v>
      </c>
      <c r="E363" s="1">
        <v>9.375E-2</v>
      </c>
      <c r="F363" s="1">
        <v>0.11458333333333333</v>
      </c>
      <c r="G363" t="s">
        <v>23</v>
      </c>
      <c r="H363" t="str">
        <f t="shared" si="5"/>
        <v>CURITIBATRIP TV</v>
      </c>
      <c r="I363" s="2">
        <v>2020</v>
      </c>
    </row>
    <row r="364" spans="1:9" x14ac:dyDescent="0.25">
      <c r="A364" t="s">
        <v>87</v>
      </c>
      <c r="B364" t="s">
        <v>88</v>
      </c>
      <c r="C364" t="s">
        <v>70</v>
      </c>
      <c r="D364" t="s">
        <v>86</v>
      </c>
      <c r="E364" s="1">
        <v>9.375E-2</v>
      </c>
      <c r="F364" s="1">
        <v>0.11458333333333333</v>
      </c>
      <c r="G364" t="s">
        <v>24</v>
      </c>
      <c r="H364" t="str">
        <f t="shared" si="5"/>
        <v>P. ALEGRETRIP TV</v>
      </c>
      <c r="I364" s="2">
        <v>4600</v>
      </c>
    </row>
    <row r="365" spans="1:9" x14ac:dyDescent="0.25">
      <c r="A365" t="s">
        <v>87</v>
      </c>
      <c r="B365" t="s">
        <v>88</v>
      </c>
      <c r="C365" t="s">
        <v>70</v>
      </c>
      <c r="D365" t="s">
        <v>86</v>
      </c>
      <c r="E365" s="1">
        <v>9.375E-2</v>
      </c>
      <c r="F365" s="1">
        <v>0.11458333333333333</v>
      </c>
      <c r="G365" t="s">
        <v>25</v>
      </c>
      <c r="H365" t="str">
        <f t="shared" si="5"/>
        <v>DISTRITO FEDERALTRIP TV</v>
      </c>
      <c r="I365" s="2">
        <v>1510</v>
      </c>
    </row>
    <row r="366" spans="1:9" x14ac:dyDescent="0.25">
      <c r="A366" t="s">
        <v>87</v>
      </c>
      <c r="B366" t="s">
        <v>88</v>
      </c>
      <c r="C366" t="s">
        <v>70</v>
      </c>
      <c r="D366" t="s">
        <v>86</v>
      </c>
      <c r="E366" s="1">
        <v>9.375E-2</v>
      </c>
      <c r="F366" s="1">
        <v>0.11458333333333333</v>
      </c>
      <c r="G366" t="s">
        <v>26</v>
      </c>
      <c r="H366" t="str">
        <f t="shared" si="5"/>
        <v>SALVADORTRIP TV</v>
      </c>
      <c r="I366" s="2">
        <v>3240</v>
      </c>
    </row>
    <row r="367" spans="1:9" x14ac:dyDescent="0.25">
      <c r="A367" t="s">
        <v>87</v>
      </c>
      <c r="B367" t="s">
        <v>88</v>
      </c>
      <c r="C367" t="s">
        <v>70</v>
      </c>
      <c r="D367" t="s">
        <v>86</v>
      </c>
      <c r="E367" s="1">
        <v>9.375E-2</v>
      </c>
      <c r="F367" s="1">
        <v>0.11458333333333333</v>
      </c>
      <c r="G367" t="s">
        <v>27</v>
      </c>
      <c r="H367" t="str">
        <f t="shared" si="5"/>
        <v>NATALTRIP TV</v>
      </c>
      <c r="I367" s="2">
        <v>670</v>
      </c>
    </row>
    <row r="368" spans="1:9" x14ac:dyDescent="0.25">
      <c r="A368" t="s">
        <v>87</v>
      </c>
      <c r="B368" t="s">
        <v>88</v>
      </c>
      <c r="C368" t="s">
        <v>70</v>
      </c>
      <c r="D368" t="s">
        <v>86</v>
      </c>
      <c r="E368" s="1">
        <v>9.375E-2</v>
      </c>
      <c r="F368" s="1">
        <v>0.11458333333333333</v>
      </c>
      <c r="G368" t="s">
        <v>28</v>
      </c>
      <c r="H368" t="str">
        <f t="shared" si="5"/>
        <v>MANAUSTRIP TV</v>
      </c>
      <c r="I368" s="2">
        <v>845</v>
      </c>
    </row>
    <row r="369" spans="1:9" x14ac:dyDescent="0.25">
      <c r="A369" t="s">
        <v>87</v>
      </c>
      <c r="B369" t="s">
        <v>88</v>
      </c>
      <c r="C369" t="s">
        <v>70</v>
      </c>
      <c r="D369" t="s">
        <v>86</v>
      </c>
      <c r="E369" s="1">
        <v>9.375E-2</v>
      </c>
      <c r="F369" s="1">
        <v>0.11458333333333333</v>
      </c>
      <c r="G369" t="s">
        <v>29</v>
      </c>
      <c r="H369" t="str">
        <f t="shared" si="5"/>
        <v>PALMASTRIP TV</v>
      </c>
      <c r="I369" s="2">
        <v>105</v>
      </c>
    </row>
    <row r="370" spans="1:9" x14ac:dyDescent="0.25">
      <c r="A370" t="s">
        <v>89</v>
      </c>
      <c r="B370" t="s">
        <v>90</v>
      </c>
      <c r="C370" t="s">
        <v>64</v>
      </c>
      <c r="D370" t="s">
        <v>91</v>
      </c>
      <c r="E370" s="1">
        <v>0.94791666666666663</v>
      </c>
      <c r="F370" s="1">
        <v>1.0416666666666666E-2</v>
      </c>
      <c r="G370" t="s">
        <v>14</v>
      </c>
      <c r="H370" t="str">
        <f t="shared" si="5"/>
        <v>NET1PÂNICO NA BAND - Reprise</v>
      </c>
      <c r="I370" s="2">
        <v>190470</v>
      </c>
    </row>
    <row r="371" spans="1:9" x14ac:dyDescent="0.25">
      <c r="A371" t="s">
        <v>89</v>
      </c>
      <c r="B371" t="s">
        <v>90</v>
      </c>
      <c r="C371" t="s">
        <v>64</v>
      </c>
      <c r="D371" t="s">
        <v>91</v>
      </c>
      <c r="E371" s="1">
        <v>0.94791666666666663</v>
      </c>
      <c r="F371" s="1">
        <v>1.0416666666666666E-2</v>
      </c>
      <c r="G371" t="s">
        <v>15</v>
      </c>
      <c r="H371" t="str">
        <f t="shared" si="5"/>
        <v>SÃO PAULOPÂNICO NA BAND - Reprise</v>
      </c>
      <c r="I371" s="2">
        <v>36670</v>
      </c>
    </row>
    <row r="372" spans="1:9" x14ac:dyDescent="0.25">
      <c r="A372" t="s">
        <v>89</v>
      </c>
      <c r="B372" t="s">
        <v>90</v>
      </c>
      <c r="C372" t="s">
        <v>64</v>
      </c>
      <c r="D372" t="s">
        <v>91</v>
      </c>
      <c r="E372" s="1">
        <v>0.94791666666666663</v>
      </c>
      <c r="F372" s="1">
        <v>1.0416666666666666E-2</v>
      </c>
      <c r="G372" t="s">
        <v>16</v>
      </c>
      <c r="H372" t="str">
        <f t="shared" si="5"/>
        <v>P.PRUD.PÂNICO NA BAND - Reprise</v>
      </c>
      <c r="I372" s="2">
        <v>8450</v>
      </c>
    </row>
    <row r="373" spans="1:9" x14ac:dyDescent="0.25">
      <c r="A373" t="s">
        <v>89</v>
      </c>
      <c r="B373" t="s">
        <v>90</v>
      </c>
      <c r="C373" t="s">
        <v>64</v>
      </c>
      <c r="D373" t="s">
        <v>91</v>
      </c>
      <c r="E373" s="1">
        <v>0.94791666666666663</v>
      </c>
      <c r="F373" s="1">
        <v>1.0416666666666666E-2</v>
      </c>
      <c r="G373" t="s">
        <v>17</v>
      </c>
      <c r="H373" t="str">
        <f t="shared" si="5"/>
        <v>CAMPINASPÂNICO NA BAND - Reprise</v>
      </c>
      <c r="I373" s="2">
        <v>9630</v>
      </c>
    </row>
    <row r="374" spans="1:9" x14ac:dyDescent="0.25">
      <c r="A374" t="s">
        <v>89</v>
      </c>
      <c r="B374" t="s">
        <v>90</v>
      </c>
      <c r="C374" t="s">
        <v>64</v>
      </c>
      <c r="D374" t="s">
        <v>91</v>
      </c>
      <c r="E374" s="1">
        <v>0.94791666666666663</v>
      </c>
      <c r="F374" s="1">
        <v>1.0416666666666666E-2</v>
      </c>
      <c r="G374" t="s">
        <v>18</v>
      </c>
      <c r="H374" t="str">
        <f t="shared" si="5"/>
        <v>TAUBATÉPÂNICO NA BAND - Reprise</v>
      </c>
      <c r="I374" s="2">
        <v>3245</v>
      </c>
    </row>
    <row r="375" spans="1:9" x14ac:dyDescent="0.25">
      <c r="A375" t="s">
        <v>89</v>
      </c>
      <c r="B375" t="s">
        <v>90</v>
      </c>
      <c r="C375" t="s">
        <v>64</v>
      </c>
      <c r="D375" t="s">
        <v>91</v>
      </c>
      <c r="E375" s="1">
        <v>0.94791666666666663</v>
      </c>
      <c r="F375" s="1">
        <v>1.0416666666666666E-2</v>
      </c>
      <c r="G375" t="s">
        <v>19</v>
      </c>
      <c r="H375" t="str">
        <f t="shared" si="5"/>
        <v>RIO DE JANEIROPÂNICO NA BAND - Reprise</v>
      </c>
      <c r="I375" s="2">
        <v>21885</v>
      </c>
    </row>
    <row r="376" spans="1:9" x14ac:dyDescent="0.25">
      <c r="A376" t="s">
        <v>89</v>
      </c>
      <c r="B376" t="s">
        <v>90</v>
      </c>
      <c r="C376" t="s">
        <v>64</v>
      </c>
      <c r="D376" t="s">
        <v>91</v>
      </c>
      <c r="E376" s="1">
        <v>0.94791666666666663</v>
      </c>
      <c r="F376" s="1">
        <v>1.0416666666666666E-2</v>
      </c>
      <c r="G376" t="s">
        <v>20</v>
      </c>
      <c r="H376" t="str">
        <f t="shared" si="5"/>
        <v>BARRA MANSAPÂNICO NA BAND - Reprise</v>
      </c>
      <c r="I376" s="2">
        <v>5395</v>
      </c>
    </row>
    <row r="377" spans="1:9" x14ac:dyDescent="0.25">
      <c r="A377" t="s">
        <v>89</v>
      </c>
      <c r="B377" t="s">
        <v>90</v>
      </c>
      <c r="C377" t="s">
        <v>64</v>
      </c>
      <c r="D377" t="s">
        <v>91</v>
      </c>
      <c r="E377" s="1">
        <v>0.94791666666666663</v>
      </c>
      <c r="F377" s="1">
        <v>1.0416666666666666E-2</v>
      </c>
      <c r="G377" t="s">
        <v>21</v>
      </c>
      <c r="H377" t="str">
        <f t="shared" si="5"/>
        <v>BELO HORIZONTEPÂNICO NA BAND - Reprise</v>
      </c>
      <c r="I377" s="2">
        <v>17175</v>
      </c>
    </row>
    <row r="378" spans="1:9" x14ac:dyDescent="0.25">
      <c r="A378" t="s">
        <v>89</v>
      </c>
      <c r="B378" t="s">
        <v>90</v>
      </c>
      <c r="C378" t="s">
        <v>64</v>
      </c>
      <c r="D378" t="s">
        <v>91</v>
      </c>
      <c r="E378" s="1">
        <v>0.94791666666666663</v>
      </c>
      <c r="F378" s="1">
        <v>1.0416666666666666E-2</v>
      </c>
      <c r="G378" t="s">
        <v>22</v>
      </c>
      <c r="H378" t="str">
        <f t="shared" si="5"/>
        <v>UBERABAPÂNICO NA BAND - Reprise</v>
      </c>
      <c r="I378" s="2">
        <v>3265</v>
      </c>
    </row>
    <row r="379" spans="1:9" x14ac:dyDescent="0.25">
      <c r="A379" t="s">
        <v>89</v>
      </c>
      <c r="B379" t="s">
        <v>90</v>
      </c>
      <c r="C379" t="s">
        <v>64</v>
      </c>
      <c r="D379" t="s">
        <v>91</v>
      </c>
      <c r="E379" s="1">
        <v>0.94791666666666663</v>
      </c>
      <c r="F379" s="1">
        <v>1.0416666666666666E-2</v>
      </c>
      <c r="G379" t="s">
        <v>23</v>
      </c>
      <c r="H379" t="str">
        <f t="shared" si="5"/>
        <v>CURITIBAPÂNICO NA BAND - Reprise</v>
      </c>
      <c r="I379" s="2">
        <v>6640</v>
      </c>
    </row>
    <row r="380" spans="1:9" x14ac:dyDescent="0.25">
      <c r="A380" t="s">
        <v>89</v>
      </c>
      <c r="B380" t="s">
        <v>90</v>
      </c>
      <c r="C380" t="s">
        <v>64</v>
      </c>
      <c r="D380" t="s">
        <v>91</v>
      </c>
      <c r="E380" s="1">
        <v>0.94791666666666663</v>
      </c>
      <c r="F380" s="1">
        <v>1.0416666666666666E-2</v>
      </c>
      <c r="G380" t="s">
        <v>24</v>
      </c>
      <c r="H380" t="str">
        <f t="shared" si="5"/>
        <v>P. ALEGREPÂNICO NA BAND - Reprise</v>
      </c>
      <c r="I380" s="2">
        <v>15135</v>
      </c>
    </row>
    <row r="381" spans="1:9" x14ac:dyDescent="0.25">
      <c r="A381" t="s">
        <v>89</v>
      </c>
      <c r="B381" t="s">
        <v>90</v>
      </c>
      <c r="C381" t="s">
        <v>64</v>
      </c>
      <c r="D381" t="s">
        <v>91</v>
      </c>
      <c r="E381" s="1">
        <v>0.94791666666666663</v>
      </c>
      <c r="F381" s="1">
        <v>1.0416666666666666E-2</v>
      </c>
      <c r="G381" t="s">
        <v>25</v>
      </c>
      <c r="H381" t="str">
        <f t="shared" si="5"/>
        <v>DISTRITO FEDERALPÂNICO NA BAND - Reprise</v>
      </c>
      <c r="I381" s="2">
        <v>4945</v>
      </c>
    </row>
    <row r="382" spans="1:9" x14ac:dyDescent="0.25">
      <c r="A382" t="s">
        <v>89</v>
      </c>
      <c r="B382" t="s">
        <v>90</v>
      </c>
      <c r="C382" t="s">
        <v>64</v>
      </c>
      <c r="D382" t="s">
        <v>91</v>
      </c>
      <c r="E382" s="1">
        <v>0.94791666666666663</v>
      </c>
      <c r="F382" s="1">
        <v>1.0416666666666666E-2</v>
      </c>
      <c r="G382" t="s">
        <v>26</v>
      </c>
      <c r="H382" t="str">
        <f t="shared" si="5"/>
        <v>SALVADORPÂNICO NA BAND - Reprise</v>
      </c>
      <c r="I382" s="2">
        <v>12315</v>
      </c>
    </row>
    <row r="383" spans="1:9" x14ac:dyDescent="0.25">
      <c r="A383" t="s">
        <v>89</v>
      </c>
      <c r="B383" t="s">
        <v>90</v>
      </c>
      <c r="C383" t="s">
        <v>64</v>
      </c>
      <c r="D383" t="s">
        <v>91</v>
      </c>
      <c r="E383" s="1">
        <v>0.94791666666666663</v>
      </c>
      <c r="F383" s="1">
        <v>1.0416666666666666E-2</v>
      </c>
      <c r="G383" t="s">
        <v>27</v>
      </c>
      <c r="H383" t="str">
        <f t="shared" si="5"/>
        <v>NATALPÂNICO NA BAND - Reprise</v>
      </c>
      <c r="I383" s="2">
        <v>2190</v>
      </c>
    </row>
    <row r="384" spans="1:9" x14ac:dyDescent="0.25">
      <c r="A384" t="s">
        <v>89</v>
      </c>
      <c r="B384" t="s">
        <v>90</v>
      </c>
      <c r="C384" t="s">
        <v>64</v>
      </c>
      <c r="D384" t="s">
        <v>91</v>
      </c>
      <c r="E384" s="1">
        <v>0.94791666666666663</v>
      </c>
      <c r="F384" s="1">
        <v>1.0416666666666666E-2</v>
      </c>
      <c r="G384" t="s">
        <v>28</v>
      </c>
      <c r="H384" t="str">
        <f t="shared" si="5"/>
        <v>MANAUSPÂNICO NA BAND - Reprise</v>
      </c>
      <c r="I384" s="2">
        <v>2380</v>
      </c>
    </row>
    <row r="385" spans="1:9" x14ac:dyDescent="0.25">
      <c r="A385" t="s">
        <v>89</v>
      </c>
      <c r="B385" t="s">
        <v>90</v>
      </c>
      <c r="C385" t="s">
        <v>64</v>
      </c>
      <c r="D385" t="s">
        <v>91</v>
      </c>
      <c r="E385" s="1">
        <v>0.94791666666666663</v>
      </c>
      <c r="F385" s="1">
        <v>1.0416666666666666E-2</v>
      </c>
      <c r="G385" t="s">
        <v>29</v>
      </c>
      <c r="H385" t="str">
        <f t="shared" si="5"/>
        <v>PALMASPÂNICO NA BAND - Reprise</v>
      </c>
      <c r="I385" s="2">
        <v>315</v>
      </c>
    </row>
    <row r="386" spans="1:9" x14ac:dyDescent="0.25">
      <c r="A386" t="s">
        <v>92</v>
      </c>
      <c r="B386" t="s">
        <v>60</v>
      </c>
      <c r="C386" t="s">
        <v>35</v>
      </c>
      <c r="D386" t="s">
        <v>93</v>
      </c>
      <c r="E386" s="1">
        <v>0.25</v>
      </c>
      <c r="F386" s="1">
        <v>0.29166666666666669</v>
      </c>
      <c r="G386" t="s">
        <v>14</v>
      </c>
      <c r="H386" t="str">
        <f t="shared" si="5"/>
        <v>NET1POWER RANGERS</v>
      </c>
      <c r="I386" s="2">
        <v>9720</v>
      </c>
    </row>
    <row r="387" spans="1:9" x14ac:dyDescent="0.25">
      <c r="A387" t="s">
        <v>92</v>
      </c>
      <c r="B387" t="s">
        <v>60</v>
      </c>
      <c r="C387" t="s">
        <v>35</v>
      </c>
      <c r="D387" t="s">
        <v>93</v>
      </c>
      <c r="E387" s="1">
        <v>0.25</v>
      </c>
      <c r="F387" s="1">
        <v>0.29166666666666669</v>
      </c>
      <c r="G387" t="s">
        <v>15</v>
      </c>
      <c r="H387" t="str">
        <f t="shared" ref="H387:H450" si="6">CONCATENATE(G387,B387)</f>
        <v>SÃO PAULOPOWER RANGERS</v>
      </c>
      <c r="I387" s="2">
        <v>3095</v>
      </c>
    </row>
    <row r="388" spans="1:9" x14ac:dyDescent="0.25">
      <c r="A388" t="s">
        <v>92</v>
      </c>
      <c r="B388" t="s">
        <v>60</v>
      </c>
      <c r="C388" t="s">
        <v>35</v>
      </c>
      <c r="D388" t="s">
        <v>93</v>
      </c>
      <c r="E388" s="1">
        <v>0.25</v>
      </c>
      <c r="F388" s="1">
        <v>0.29166666666666669</v>
      </c>
      <c r="G388" t="s">
        <v>16</v>
      </c>
      <c r="H388" t="str">
        <f t="shared" si="6"/>
        <v>P.PRUD.POWER RANGERS</v>
      </c>
      <c r="I388" s="2">
        <v>690</v>
      </c>
    </row>
    <row r="389" spans="1:9" x14ac:dyDescent="0.25">
      <c r="A389" t="s">
        <v>92</v>
      </c>
      <c r="B389" t="s">
        <v>60</v>
      </c>
      <c r="C389" t="s">
        <v>35</v>
      </c>
      <c r="D389" t="s">
        <v>93</v>
      </c>
      <c r="E389" s="1">
        <v>0.25</v>
      </c>
      <c r="F389" s="1">
        <v>0.29166666666666669</v>
      </c>
      <c r="G389" t="s">
        <v>17</v>
      </c>
      <c r="H389" t="str">
        <f t="shared" si="6"/>
        <v>CAMPINASPOWER RANGERS</v>
      </c>
      <c r="I389" s="2">
        <v>655</v>
      </c>
    </row>
    <row r="390" spans="1:9" x14ac:dyDescent="0.25">
      <c r="A390" t="s">
        <v>92</v>
      </c>
      <c r="B390" t="s">
        <v>60</v>
      </c>
      <c r="C390" t="s">
        <v>35</v>
      </c>
      <c r="D390" t="s">
        <v>93</v>
      </c>
      <c r="E390" s="1">
        <v>0.25</v>
      </c>
      <c r="F390" s="1">
        <v>0.29166666666666669</v>
      </c>
      <c r="G390" t="s">
        <v>18</v>
      </c>
      <c r="H390" t="str">
        <f t="shared" si="6"/>
        <v>TAUBATÉPOWER RANGERS</v>
      </c>
      <c r="I390" s="2">
        <v>310</v>
      </c>
    </row>
    <row r="391" spans="1:9" x14ac:dyDescent="0.25">
      <c r="A391" t="s">
        <v>92</v>
      </c>
      <c r="B391" t="s">
        <v>60</v>
      </c>
      <c r="C391" t="s">
        <v>35</v>
      </c>
      <c r="D391" t="s">
        <v>93</v>
      </c>
      <c r="E391" s="1">
        <v>0.25</v>
      </c>
      <c r="F391" s="1">
        <v>0.29166666666666669</v>
      </c>
      <c r="G391" t="s">
        <v>19</v>
      </c>
      <c r="H391" t="str">
        <f t="shared" si="6"/>
        <v>RIO DE JANEIROPOWER RANGERS</v>
      </c>
      <c r="I391" s="2">
        <v>1690</v>
      </c>
    </row>
    <row r="392" spans="1:9" x14ac:dyDescent="0.25">
      <c r="A392" t="s">
        <v>92</v>
      </c>
      <c r="B392" t="s">
        <v>60</v>
      </c>
      <c r="C392" t="s">
        <v>35</v>
      </c>
      <c r="D392" t="s">
        <v>93</v>
      </c>
      <c r="E392" s="1">
        <v>0.25</v>
      </c>
      <c r="F392" s="1">
        <v>0.29166666666666669</v>
      </c>
      <c r="G392" t="s">
        <v>20</v>
      </c>
      <c r="H392" t="str">
        <f t="shared" si="6"/>
        <v>BARRA MANSAPOWER RANGERS</v>
      </c>
      <c r="I392" s="2">
        <v>395</v>
      </c>
    </row>
    <row r="393" spans="1:9" x14ac:dyDescent="0.25">
      <c r="A393" t="s">
        <v>92</v>
      </c>
      <c r="B393" t="s">
        <v>60</v>
      </c>
      <c r="C393" t="s">
        <v>35</v>
      </c>
      <c r="D393" t="s">
        <v>93</v>
      </c>
      <c r="E393" s="1">
        <v>0.25</v>
      </c>
      <c r="F393" s="1">
        <v>0.29166666666666669</v>
      </c>
      <c r="G393" t="s">
        <v>21</v>
      </c>
      <c r="H393" t="str">
        <f t="shared" si="6"/>
        <v>BELO HORIZONTEPOWER RANGERS</v>
      </c>
      <c r="I393" s="2">
        <v>1505</v>
      </c>
    </row>
    <row r="394" spans="1:9" x14ac:dyDescent="0.25">
      <c r="A394" t="s">
        <v>92</v>
      </c>
      <c r="B394" t="s">
        <v>60</v>
      </c>
      <c r="C394" t="s">
        <v>35</v>
      </c>
      <c r="D394" t="s">
        <v>93</v>
      </c>
      <c r="E394" s="1">
        <v>0.25</v>
      </c>
      <c r="F394" s="1">
        <v>0.29166666666666669</v>
      </c>
      <c r="G394" t="s">
        <v>22</v>
      </c>
      <c r="H394" t="str">
        <f t="shared" si="6"/>
        <v>UBERABAPOWER RANGERS</v>
      </c>
      <c r="I394" s="2">
        <v>240</v>
      </c>
    </row>
    <row r="395" spans="1:9" x14ac:dyDescent="0.25">
      <c r="A395" t="s">
        <v>92</v>
      </c>
      <c r="B395" t="s">
        <v>60</v>
      </c>
      <c r="C395" t="s">
        <v>35</v>
      </c>
      <c r="D395" t="s">
        <v>93</v>
      </c>
      <c r="E395" s="1">
        <v>0.25</v>
      </c>
      <c r="F395" s="1">
        <v>0.29166666666666669</v>
      </c>
      <c r="G395" t="s">
        <v>23</v>
      </c>
      <c r="H395" t="str">
        <f t="shared" si="6"/>
        <v>CURITIBAPOWER RANGERS</v>
      </c>
      <c r="I395" s="2">
        <v>600</v>
      </c>
    </row>
    <row r="396" spans="1:9" x14ac:dyDescent="0.25">
      <c r="A396" t="s">
        <v>92</v>
      </c>
      <c r="B396" t="s">
        <v>60</v>
      </c>
      <c r="C396" t="s">
        <v>35</v>
      </c>
      <c r="D396" t="s">
        <v>93</v>
      </c>
      <c r="E396" s="1">
        <v>0.25</v>
      </c>
      <c r="F396" s="1">
        <v>0.29166666666666669</v>
      </c>
      <c r="G396" t="s">
        <v>24</v>
      </c>
      <c r="H396" t="str">
        <f t="shared" si="6"/>
        <v>P. ALEGREPOWER RANGERS</v>
      </c>
      <c r="I396" s="2">
        <v>1005</v>
      </c>
    </row>
    <row r="397" spans="1:9" x14ac:dyDescent="0.25">
      <c r="A397" t="s">
        <v>92</v>
      </c>
      <c r="B397" t="s">
        <v>60</v>
      </c>
      <c r="C397" t="s">
        <v>35</v>
      </c>
      <c r="D397" t="s">
        <v>93</v>
      </c>
      <c r="E397" s="1">
        <v>0.25</v>
      </c>
      <c r="F397" s="1">
        <v>0.29166666666666669</v>
      </c>
      <c r="G397" t="s">
        <v>25</v>
      </c>
      <c r="H397" t="str">
        <f t="shared" si="6"/>
        <v>DISTRITO FEDERALPOWER RANGERS</v>
      </c>
      <c r="I397" s="2">
        <v>420</v>
      </c>
    </row>
    <row r="398" spans="1:9" x14ac:dyDescent="0.25">
      <c r="A398" t="s">
        <v>92</v>
      </c>
      <c r="B398" t="s">
        <v>60</v>
      </c>
      <c r="C398" t="s">
        <v>35</v>
      </c>
      <c r="D398" t="s">
        <v>93</v>
      </c>
      <c r="E398" s="1">
        <v>0.25</v>
      </c>
      <c r="F398" s="1">
        <v>0.29166666666666669</v>
      </c>
      <c r="G398" t="s">
        <v>26</v>
      </c>
      <c r="H398" t="str">
        <f t="shared" si="6"/>
        <v>SALVADORPOWER RANGERS</v>
      </c>
      <c r="I398" s="2">
        <v>765</v>
      </c>
    </row>
    <row r="399" spans="1:9" x14ac:dyDescent="0.25">
      <c r="A399" t="s">
        <v>92</v>
      </c>
      <c r="B399" t="s">
        <v>60</v>
      </c>
      <c r="C399" t="s">
        <v>35</v>
      </c>
      <c r="D399" t="s">
        <v>93</v>
      </c>
      <c r="E399" s="1">
        <v>0.25</v>
      </c>
      <c r="F399" s="1">
        <v>0.29166666666666669</v>
      </c>
      <c r="G399" t="s">
        <v>27</v>
      </c>
      <c r="H399" t="str">
        <f t="shared" si="6"/>
        <v>NATALPOWER RANGERS</v>
      </c>
      <c r="I399" s="2">
        <v>145</v>
      </c>
    </row>
    <row r="400" spans="1:9" x14ac:dyDescent="0.25">
      <c r="A400" t="s">
        <v>92</v>
      </c>
      <c r="B400" t="s">
        <v>60</v>
      </c>
      <c r="C400" t="s">
        <v>35</v>
      </c>
      <c r="D400" t="s">
        <v>93</v>
      </c>
      <c r="E400" s="1">
        <v>0.25</v>
      </c>
      <c r="F400" s="1">
        <v>0.29166666666666669</v>
      </c>
      <c r="G400" t="s">
        <v>28</v>
      </c>
      <c r="H400" t="str">
        <f t="shared" si="6"/>
        <v>MANAUSPOWER RANGERS</v>
      </c>
      <c r="I400" s="2">
        <v>515</v>
      </c>
    </row>
    <row r="401" spans="1:9" x14ac:dyDescent="0.25">
      <c r="A401" t="s">
        <v>92</v>
      </c>
      <c r="B401" t="s">
        <v>60</v>
      </c>
      <c r="C401" t="s">
        <v>35</v>
      </c>
      <c r="D401" t="s">
        <v>93</v>
      </c>
      <c r="E401" s="1">
        <v>0.25</v>
      </c>
      <c r="F401" s="1">
        <v>0.29166666666666669</v>
      </c>
      <c r="G401" t="s">
        <v>29</v>
      </c>
      <c r="H401" t="str">
        <f t="shared" si="6"/>
        <v>PALMASPOWER RANGERS</v>
      </c>
      <c r="I401" s="2">
        <v>65</v>
      </c>
    </row>
    <row r="402" spans="1:9" x14ac:dyDescent="0.25">
      <c r="A402" t="s">
        <v>94</v>
      </c>
      <c r="B402" t="s">
        <v>95</v>
      </c>
      <c r="C402" t="s">
        <v>37</v>
      </c>
      <c r="D402" t="s">
        <v>96</v>
      </c>
      <c r="E402" s="1">
        <v>0.54166666666666663</v>
      </c>
      <c r="F402" s="1">
        <v>0.60416666666666663</v>
      </c>
      <c r="G402" t="s">
        <v>14</v>
      </c>
      <c r="H402" t="str">
        <f t="shared" si="6"/>
        <v>NET1BAND ESPORTE CLUBE - SÁBADO</v>
      </c>
      <c r="I402" s="2">
        <v>84905</v>
      </c>
    </row>
    <row r="403" spans="1:9" x14ac:dyDescent="0.25">
      <c r="A403" t="s">
        <v>94</v>
      </c>
      <c r="B403" t="s">
        <v>95</v>
      </c>
      <c r="C403" t="s">
        <v>37</v>
      </c>
      <c r="D403" t="s">
        <v>96</v>
      </c>
      <c r="E403" s="1">
        <v>0.54166666666666663</v>
      </c>
      <c r="F403" s="1">
        <v>0.60416666666666663</v>
      </c>
      <c r="G403" t="s">
        <v>15</v>
      </c>
      <c r="H403" t="str">
        <f t="shared" si="6"/>
        <v>SÃO PAULOBAND ESPORTE CLUBE - SÁBADO</v>
      </c>
      <c r="I403" s="2">
        <v>16135</v>
      </c>
    </row>
    <row r="404" spans="1:9" x14ac:dyDescent="0.25">
      <c r="A404" t="s">
        <v>94</v>
      </c>
      <c r="B404" t="s">
        <v>95</v>
      </c>
      <c r="C404" t="s">
        <v>37</v>
      </c>
      <c r="D404" t="s">
        <v>96</v>
      </c>
      <c r="E404" s="1">
        <v>0.54166666666666663</v>
      </c>
      <c r="F404" s="1">
        <v>0.60416666666666663</v>
      </c>
      <c r="G404" t="s">
        <v>16</v>
      </c>
      <c r="H404" t="str">
        <f t="shared" si="6"/>
        <v>P.PRUD.BAND ESPORTE CLUBE - SÁBADO</v>
      </c>
      <c r="I404" s="2">
        <v>3715</v>
      </c>
    </row>
    <row r="405" spans="1:9" x14ac:dyDescent="0.25">
      <c r="A405" t="s">
        <v>94</v>
      </c>
      <c r="B405" t="s">
        <v>95</v>
      </c>
      <c r="C405" t="s">
        <v>37</v>
      </c>
      <c r="D405" t="s">
        <v>96</v>
      </c>
      <c r="E405" s="1">
        <v>0.54166666666666663</v>
      </c>
      <c r="F405" s="1">
        <v>0.60416666666666663</v>
      </c>
      <c r="G405" t="s">
        <v>17</v>
      </c>
      <c r="H405" t="str">
        <f t="shared" si="6"/>
        <v>CAMPINASBAND ESPORTE CLUBE - SÁBADO</v>
      </c>
      <c r="I405" s="2">
        <v>4235</v>
      </c>
    </row>
    <row r="406" spans="1:9" x14ac:dyDescent="0.25">
      <c r="A406" t="s">
        <v>94</v>
      </c>
      <c r="B406" t="s">
        <v>95</v>
      </c>
      <c r="C406" t="s">
        <v>37</v>
      </c>
      <c r="D406" t="s">
        <v>96</v>
      </c>
      <c r="E406" s="1">
        <v>0.54166666666666663</v>
      </c>
      <c r="F406" s="1">
        <v>0.60416666666666663</v>
      </c>
      <c r="G406" t="s">
        <v>18</v>
      </c>
      <c r="H406" t="str">
        <f t="shared" si="6"/>
        <v>TAUBATÉBAND ESPORTE CLUBE - SÁBADO</v>
      </c>
      <c r="I406" s="2">
        <v>1430</v>
      </c>
    </row>
    <row r="407" spans="1:9" x14ac:dyDescent="0.25">
      <c r="A407" t="s">
        <v>94</v>
      </c>
      <c r="B407" t="s">
        <v>95</v>
      </c>
      <c r="C407" t="s">
        <v>37</v>
      </c>
      <c r="D407" t="s">
        <v>96</v>
      </c>
      <c r="E407" s="1">
        <v>0.54166666666666663</v>
      </c>
      <c r="F407" s="1">
        <v>0.60416666666666663</v>
      </c>
      <c r="G407" t="s">
        <v>19</v>
      </c>
      <c r="H407" t="str">
        <f t="shared" si="6"/>
        <v>RIO DE JANEIROBAND ESPORTE CLUBE - SÁBADO</v>
      </c>
      <c r="I407" s="2">
        <v>9630</v>
      </c>
    </row>
    <row r="408" spans="1:9" x14ac:dyDescent="0.25">
      <c r="A408" t="s">
        <v>94</v>
      </c>
      <c r="B408" t="s">
        <v>95</v>
      </c>
      <c r="C408" t="s">
        <v>37</v>
      </c>
      <c r="D408" t="s">
        <v>96</v>
      </c>
      <c r="E408" s="1">
        <v>0.54166666666666663</v>
      </c>
      <c r="F408" s="1">
        <v>0.60416666666666663</v>
      </c>
      <c r="G408" t="s">
        <v>20</v>
      </c>
      <c r="H408" t="str">
        <f t="shared" si="6"/>
        <v>BARRA MANSABAND ESPORTE CLUBE - SÁBADO</v>
      </c>
      <c r="I408" s="2">
        <v>2370</v>
      </c>
    </row>
    <row r="409" spans="1:9" x14ac:dyDescent="0.25">
      <c r="A409" t="s">
        <v>94</v>
      </c>
      <c r="B409" t="s">
        <v>95</v>
      </c>
      <c r="C409" t="s">
        <v>37</v>
      </c>
      <c r="D409" t="s">
        <v>96</v>
      </c>
      <c r="E409" s="1">
        <v>0.54166666666666663</v>
      </c>
      <c r="F409" s="1">
        <v>0.60416666666666663</v>
      </c>
      <c r="G409" t="s">
        <v>21</v>
      </c>
      <c r="H409" t="str">
        <f t="shared" si="6"/>
        <v>BELO HORIZONTEBAND ESPORTE CLUBE - SÁBADO</v>
      </c>
      <c r="I409" s="2">
        <v>7555</v>
      </c>
    </row>
    <row r="410" spans="1:9" x14ac:dyDescent="0.25">
      <c r="A410" t="s">
        <v>94</v>
      </c>
      <c r="B410" t="s">
        <v>95</v>
      </c>
      <c r="C410" t="s">
        <v>37</v>
      </c>
      <c r="D410" t="s">
        <v>96</v>
      </c>
      <c r="E410" s="1">
        <v>0.54166666666666663</v>
      </c>
      <c r="F410" s="1">
        <v>0.60416666666666663</v>
      </c>
      <c r="G410" t="s">
        <v>22</v>
      </c>
      <c r="H410" t="str">
        <f t="shared" si="6"/>
        <v>UBERABABAND ESPORTE CLUBE - SÁBADO</v>
      </c>
      <c r="I410" s="2">
        <v>1440</v>
      </c>
    </row>
    <row r="411" spans="1:9" x14ac:dyDescent="0.25">
      <c r="A411" t="s">
        <v>94</v>
      </c>
      <c r="B411" t="s">
        <v>95</v>
      </c>
      <c r="C411" t="s">
        <v>37</v>
      </c>
      <c r="D411" t="s">
        <v>96</v>
      </c>
      <c r="E411" s="1">
        <v>0.54166666666666663</v>
      </c>
      <c r="F411" s="1">
        <v>0.60416666666666663</v>
      </c>
      <c r="G411" t="s">
        <v>23</v>
      </c>
      <c r="H411" t="str">
        <f t="shared" si="6"/>
        <v>CURITIBABAND ESPORTE CLUBE - SÁBADO</v>
      </c>
      <c r="I411" s="2">
        <v>2920</v>
      </c>
    </row>
    <row r="412" spans="1:9" x14ac:dyDescent="0.25">
      <c r="A412" t="s">
        <v>94</v>
      </c>
      <c r="B412" t="s">
        <v>95</v>
      </c>
      <c r="C412" t="s">
        <v>37</v>
      </c>
      <c r="D412" t="s">
        <v>96</v>
      </c>
      <c r="E412" s="1">
        <v>0.54166666666666663</v>
      </c>
      <c r="F412" s="1">
        <v>0.60416666666666663</v>
      </c>
      <c r="G412" t="s">
        <v>24</v>
      </c>
      <c r="H412" t="str">
        <f t="shared" si="6"/>
        <v>P. ALEGREBAND ESPORTE CLUBE - SÁBADO</v>
      </c>
      <c r="I412" s="2">
        <v>6660</v>
      </c>
    </row>
    <row r="413" spans="1:9" x14ac:dyDescent="0.25">
      <c r="A413" t="s">
        <v>94</v>
      </c>
      <c r="B413" t="s">
        <v>95</v>
      </c>
      <c r="C413" t="s">
        <v>37</v>
      </c>
      <c r="D413" t="s">
        <v>96</v>
      </c>
      <c r="E413" s="1">
        <v>0.54166666666666663</v>
      </c>
      <c r="F413" s="1">
        <v>0.60416666666666663</v>
      </c>
      <c r="G413" t="s">
        <v>25</v>
      </c>
      <c r="H413" t="str">
        <f t="shared" si="6"/>
        <v>DISTRITO FEDERALBAND ESPORTE CLUBE - SÁBADO</v>
      </c>
      <c r="I413" s="2">
        <v>2180</v>
      </c>
    </row>
    <row r="414" spans="1:9" x14ac:dyDescent="0.25">
      <c r="A414" t="s">
        <v>94</v>
      </c>
      <c r="B414" t="s">
        <v>95</v>
      </c>
      <c r="C414" t="s">
        <v>37</v>
      </c>
      <c r="D414" t="s">
        <v>96</v>
      </c>
      <c r="E414" s="1">
        <v>0.54166666666666663</v>
      </c>
      <c r="F414" s="1">
        <v>0.60416666666666663</v>
      </c>
      <c r="G414" t="s">
        <v>26</v>
      </c>
      <c r="H414" t="str">
        <f t="shared" si="6"/>
        <v>SALVADORBAND ESPORTE CLUBE - SÁBADO</v>
      </c>
      <c r="I414" s="2">
        <v>4930</v>
      </c>
    </row>
    <row r="415" spans="1:9" x14ac:dyDescent="0.25">
      <c r="A415" t="s">
        <v>94</v>
      </c>
      <c r="B415" t="s">
        <v>95</v>
      </c>
      <c r="C415" t="s">
        <v>37</v>
      </c>
      <c r="D415" t="s">
        <v>96</v>
      </c>
      <c r="E415" s="1">
        <v>0.54166666666666663</v>
      </c>
      <c r="F415" s="1">
        <v>0.60416666666666663</v>
      </c>
      <c r="G415" t="s">
        <v>27</v>
      </c>
      <c r="H415" t="str">
        <f t="shared" si="6"/>
        <v>NATALBAND ESPORTE CLUBE - SÁBADO</v>
      </c>
      <c r="I415" s="2">
        <v>965</v>
      </c>
    </row>
    <row r="416" spans="1:9" x14ac:dyDescent="0.25">
      <c r="A416" t="s">
        <v>94</v>
      </c>
      <c r="B416" t="s">
        <v>95</v>
      </c>
      <c r="C416" t="s">
        <v>37</v>
      </c>
      <c r="D416" t="s">
        <v>96</v>
      </c>
      <c r="E416" s="1">
        <v>0.54166666666666663</v>
      </c>
      <c r="F416" s="1">
        <v>0.60416666666666663</v>
      </c>
      <c r="G416" t="s">
        <v>28</v>
      </c>
      <c r="H416" t="str">
        <f t="shared" si="6"/>
        <v>MANAUSBAND ESPORTE CLUBE - SÁBADO</v>
      </c>
      <c r="I416" s="2">
        <v>1170</v>
      </c>
    </row>
    <row r="417" spans="1:9" x14ac:dyDescent="0.25">
      <c r="A417" t="s">
        <v>94</v>
      </c>
      <c r="B417" t="s">
        <v>95</v>
      </c>
      <c r="C417" t="s">
        <v>37</v>
      </c>
      <c r="D417" t="s">
        <v>96</v>
      </c>
      <c r="E417" s="1">
        <v>0.54166666666666663</v>
      </c>
      <c r="F417" s="1">
        <v>0.60416666666666663</v>
      </c>
      <c r="G417" t="s">
        <v>29</v>
      </c>
      <c r="H417" t="str">
        <f t="shared" si="6"/>
        <v>PALMASBAND ESPORTE CLUBE - SÁBADO</v>
      </c>
      <c r="I417" s="2">
        <v>140</v>
      </c>
    </row>
    <row r="418" spans="1:9" x14ac:dyDescent="0.25">
      <c r="A418" t="s">
        <v>97</v>
      </c>
      <c r="B418" t="s">
        <v>98</v>
      </c>
      <c r="C418" t="s">
        <v>64</v>
      </c>
      <c r="D418" t="s">
        <v>96</v>
      </c>
      <c r="E418" s="1">
        <v>0.60416666666666663</v>
      </c>
      <c r="F418" s="1">
        <v>0.625</v>
      </c>
      <c r="G418" t="s">
        <v>14</v>
      </c>
      <c r="H418" t="str">
        <f t="shared" si="6"/>
        <v>NET1SÓ RISOS - SÁBADO</v>
      </c>
      <c r="I418" s="2">
        <v>80275</v>
      </c>
    </row>
    <row r="419" spans="1:9" x14ac:dyDescent="0.25">
      <c r="A419" t="s">
        <v>97</v>
      </c>
      <c r="B419" t="s">
        <v>98</v>
      </c>
      <c r="C419" t="s">
        <v>64</v>
      </c>
      <c r="D419" t="s">
        <v>96</v>
      </c>
      <c r="E419" s="1">
        <v>0.60416666666666663</v>
      </c>
      <c r="F419" s="1">
        <v>0.625</v>
      </c>
      <c r="G419" t="s">
        <v>15</v>
      </c>
      <c r="H419" t="str">
        <f t="shared" si="6"/>
        <v>SÃO PAULOSÓ RISOS - SÁBADO</v>
      </c>
      <c r="I419" s="2">
        <v>15255</v>
      </c>
    </row>
    <row r="420" spans="1:9" x14ac:dyDescent="0.25">
      <c r="A420" t="s">
        <v>97</v>
      </c>
      <c r="B420" t="s">
        <v>98</v>
      </c>
      <c r="C420" t="s">
        <v>64</v>
      </c>
      <c r="D420" t="s">
        <v>96</v>
      </c>
      <c r="E420" s="1">
        <v>0.60416666666666663</v>
      </c>
      <c r="F420" s="1">
        <v>0.625</v>
      </c>
      <c r="G420" t="s">
        <v>16</v>
      </c>
      <c r="H420" t="str">
        <f t="shared" si="6"/>
        <v>P.PRUD.SÓ RISOS - SÁBADO</v>
      </c>
      <c r="I420" s="2">
        <v>3515</v>
      </c>
    </row>
    <row r="421" spans="1:9" x14ac:dyDescent="0.25">
      <c r="A421" t="s">
        <v>97</v>
      </c>
      <c r="B421" t="s">
        <v>98</v>
      </c>
      <c r="C421" t="s">
        <v>64</v>
      </c>
      <c r="D421" t="s">
        <v>96</v>
      </c>
      <c r="E421" s="1">
        <v>0.60416666666666663</v>
      </c>
      <c r="F421" s="1">
        <v>0.625</v>
      </c>
      <c r="G421" t="s">
        <v>17</v>
      </c>
      <c r="H421" t="str">
        <f t="shared" si="6"/>
        <v>CAMPINASSÓ RISOS - SÁBADO</v>
      </c>
      <c r="I421" s="2">
        <v>4005</v>
      </c>
    </row>
    <row r="422" spans="1:9" x14ac:dyDescent="0.25">
      <c r="A422" t="s">
        <v>97</v>
      </c>
      <c r="B422" t="s">
        <v>98</v>
      </c>
      <c r="C422" t="s">
        <v>64</v>
      </c>
      <c r="D422" t="s">
        <v>96</v>
      </c>
      <c r="E422" s="1">
        <v>0.60416666666666663</v>
      </c>
      <c r="F422" s="1">
        <v>0.625</v>
      </c>
      <c r="G422" t="s">
        <v>18</v>
      </c>
      <c r="H422" t="str">
        <f t="shared" si="6"/>
        <v>TAUBATÉSÓ RISOS - SÁBADO</v>
      </c>
      <c r="I422" s="2">
        <v>1350</v>
      </c>
    </row>
    <row r="423" spans="1:9" x14ac:dyDescent="0.25">
      <c r="A423" t="s">
        <v>97</v>
      </c>
      <c r="B423" t="s">
        <v>98</v>
      </c>
      <c r="C423" t="s">
        <v>64</v>
      </c>
      <c r="D423" t="s">
        <v>96</v>
      </c>
      <c r="E423" s="1">
        <v>0.60416666666666663</v>
      </c>
      <c r="F423" s="1">
        <v>0.625</v>
      </c>
      <c r="G423" t="s">
        <v>19</v>
      </c>
      <c r="H423" t="str">
        <f t="shared" si="6"/>
        <v>RIO DE JANEIROSÓ RISOS - SÁBADO</v>
      </c>
      <c r="I423" s="2">
        <v>9110</v>
      </c>
    </row>
    <row r="424" spans="1:9" x14ac:dyDescent="0.25">
      <c r="A424" t="s">
        <v>97</v>
      </c>
      <c r="B424" t="s">
        <v>98</v>
      </c>
      <c r="C424" t="s">
        <v>64</v>
      </c>
      <c r="D424" t="s">
        <v>96</v>
      </c>
      <c r="E424" s="1">
        <v>0.60416666666666663</v>
      </c>
      <c r="F424" s="1">
        <v>0.625</v>
      </c>
      <c r="G424" t="s">
        <v>20</v>
      </c>
      <c r="H424" t="str">
        <f t="shared" si="6"/>
        <v>BARRA MANSASÓ RISOS - SÁBADO</v>
      </c>
      <c r="I424" s="2">
        <v>2245</v>
      </c>
    </row>
    <row r="425" spans="1:9" x14ac:dyDescent="0.25">
      <c r="A425" t="s">
        <v>97</v>
      </c>
      <c r="B425" t="s">
        <v>98</v>
      </c>
      <c r="C425" t="s">
        <v>64</v>
      </c>
      <c r="D425" t="s">
        <v>96</v>
      </c>
      <c r="E425" s="1">
        <v>0.60416666666666663</v>
      </c>
      <c r="F425" s="1">
        <v>0.625</v>
      </c>
      <c r="G425" t="s">
        <v>21</v>
      </c>
      <c r="H425" t="str">
        <f t="shared" si="6"/>
        <v>BELO HORIZONTESÓ RISOS - SÁBADO</v>
      </c>
      <c r="I425" s="2">
        <v>7145</v>
      </c>
    </row>
    <row r="426" spans="1:9" x14ac:dyDescent="0.25">
      <c r="A426" t="s">
        <v>97</v>
      </c>
      <c r="B426" t="s">
        <v>98</v>
      </c>
      <c r="C426" t="s">
        <v>64</v>
      </c>
      <c r="D426" t="s">
        <v>96</v>
      </c>
      <c r="E426" s="1">
        <v>0.60416666666666663</v>
      </c>
      <c r="F426" s="1">
        <v>0.625</v>
      </c>
      <c r="G426" t="s">
        <v>22</v>
      </c>
      <c r="H426" t="str">
        <f t="shared" si="6"/>
        <v>UBERABASÓ RISOS - SÁBADO</v>
      </c>
      <c r="I426" s="2">
        <v>1365</v>
      </c>
    </row>
    <row r="427" spans="1:9" x14ac:dyDescent="0.25">
      <c r="A427" t="s">
        <v>97</v>
      </c>
      <c r="B427" t="s">
        <v>98</v>
      </c>
      <c r="C427" t="s">
        <v>64</v>
      </c>
      <c r="D427" t="s">
        <v>96</v>
      </c>
      <c r="E427" s="1">
        <v>0.60416666666666663</v>
      </c>
      <c r="F427" s="1">
        <v>0.625</v>
      </c>
      <c r="G427" t="s">
        <v>23</v>
      </c>
      <c r="H427" t="str">
        <f t="shared" si="6"/>
        <v>CURITIBASÓ RISOS - SÁBADO</v>
      </c>
      <c r="I427" s="2">
        <v>2760</v>
      </c>
    </row>
    <row r="428" spans="1:9" x14ac:dyDescent="0.25">
      <c r="A428" t="s">
        <v>97</v>
      </c>
      <c r="B428" t="s">
        <v>98</v>
      </c>
      <c r="C428" t="s">
        <v>64</v>
      </c>
      <c r="D428" t="s">
        <v>96</v>
      </c>
      <c r="E428" s="1">
        <v>0.60416666666666663</v>
      </c>
      <c r="F428" s="1">
        <v>0.625</v>
      </c>
      <c r="G428" t="s">
        <v>24</v>
      </c>
      <c r="H428" t="str">
        <f t="shared" si="6"/>
        <v>P. ALEGRESÓ RISOS - SÁBADO</v>
      </c>
      <c r="I428" s="2">
        <v>6300</v>
      </c>
    </row>
    <row r="429" spans="1:9" x14ac:dyDescent="0.25">
      <c r="A429" t="s">
        <v>97</v>
      </c>
      <c r="B429" t="s">
        <v>98</v>
      </c>
      <c r="C429" t="s">
        <v>64</v>
      </c>
      <c r="D429" t="s">
        <v>96</v>
      </c>
      <c r="E429" s="1">
        <v>0.60416666666666663</v>
      </c>
      <c r="F429" s="1">
        <v>0.625</v>
      </c>
      <c r="G429" t="s">
        <v>25</v>
      </c>
      <c r="H429" t="str">
        <f t="shared" si="6"/>
        <v>DISTRITO FEDERALSÓ RISOS - SÁBADO</v>
      </c>
      <c r="I429" s="2">
        <v>2055</v>
      </c>
    </row>
    <row r="430" spans="1:9" x14ac:dyDescent="0.25">
      <c r="A430" t="s">
        <v>97</v>
      </c>
      <c r="B430" t="s">
        <v>98</v>
      </c>
      <c r="C430" t="s">
        <v>64</v>
      </c>
      <c r="D430" t="s">
        <v>96</v>
      </c>
      <c r="E430" s="1">
        <v>0.60416666666666663</v>
      </c>
      <c r="F430" s="1">
        <v>0.625</v>
      </c>
      <c r="G430" t="s">
        <v>26</v>
      </c>
      <c r="H430" t="str">
        <f t="shared" si="6"/>
        <v>SALVADORSÓ RISOS - SÁBADO</v>
      </c>
      <c r="I430" s="2">
        <v>4660</v>
      </c>
    </row>
    <row r="431" spans="1:9" x14ac:dyDescent="0.25">
      <c r="A431" t="s">
        <v>97</v>
      </c>
      <c r="B431" t="s">
        <v>98</v>
      </c>
      <c r="C431" t="s">
        <v>64</v>
      </c>
      <c r="D431" t="s">
        <v>96</v>
      </c>
      <c r="E431" s="1">
        <v>0.60416666666666663</v>
      </c>
      <c r="F431" s="1">
        <v>0.625</v>
      </c>
      <c r="G431" t="s">
        <v>27</v>
      </c>
      <c r="H431" t="str">
        <f t="shared" si="6"/>
        <v>NATALSÓ RISOS - SÁBADO</v>
      </c>
      <c r="I431" s="2">
        <v>910</v>
      </c>
    </row>
    <row r="432" spans="1:9" x14ac:dyDescent="0.25">
      <c r="A432" t="s">
        <v>97</v>
      </c>
      <c r="B432" t="s">
        <v>98</v>
      </c>
      <c r="C432" t="s">
        <v>64</v>
      </c>
      <c r="D432" t="s">
        <v>96</v>
      </c>
      <c r="E432" s="1">
        <v>0.60416666666666663</v>
      </c>
      <c r="F432" s="1">
        <v>0.625</v>
      </c>
      <c r="G432" t="s">
        <v>28</v>
      </c>
      <c r="H432" t="str">
        <f t="shared" si="6"/>
        <v>MANAUSSÓ RISOS - SÁBADO</v>
      </c>
      <c r="I432" s="2">
        <v>1110</v>
      </c>
    </row>
    <row r="433" spans="1:9" x14ac:dyDescent="0.25">
      <c r="A433" t="s">
        <v>97</v>
      </c>
      <c r="B433" t="s">
        <v>98</v>
      </c>
      <c r="C433" t="s">
        <v>64</v>
      </c>
      <c r="D433" t="s">
        <v>96</v>
      </c>
      <c r="E433" s="1">
        <v>0.60416666666666663</v>
      </c>
      <c r="F433" s="1">
        <v>0.625</v>
      </c>
      <c r="G433" t="s">
        <v>29</v>
      </c>
      <c r="H433" t="str">
        <f t="shared" si="6"/>
        <v>PALMASSÓ RISOS - SÁBADO</v>
      </c>
      <c r="I433" s="2">
        <v>130</v>
      </c>
    </row>
    <row r="434" spans="1:9" x14ac:dyDescent="0.25">
      <c r="A434" t="s">
        <v>99</v>
      </c>
      <c r="B434" t="s">
        <v>100</v>
      </c>
      <c r="C434" t="s">
        <v>101</v>
      </c>
      <c r="D434" t="s">
        <v>96</v>
      </c>
      <c r="E434" s="1">
        <v>0.625</v>
      </c>
      <c r="F434" s="1">
        <v>0.70833333333333337</v>
      </c>
      <c r="G434" t="s">
        <v>14</v>
      </c>
      <c r="H434" t="str">
        <f t="shared" si="6"/>
        <v xml:space="preserve">NET1SESSÃO LIVRE </v>
      </c>
      <c r="I434" s="2">
        <v>84905</v>
      </c>
    </row>
    <row r="435" spans="1:9" x14ac:dyDescent="0.25">
      <c r="A435" t="s">
        <v>99</v>
      </c>
      <c r="B435" t="s">
        <v>100</v>
      </c>
      <c r="C435" t="s">
        <v>101</v>
      </c>
      <c r="D435" t="s">
        <v>96</v>
      </c>
      <c r="E435" s="1">
        <v>0.625</v>
      </c>
      <c r="F435" s="1">
        <v>0.70833333333333337</v>
      </c>
      <c r="G435" t="s">
        <v>15</v>
      </c>
      <c r="H435" t="str">
        <f t="shared" si="6"/>
        <v xml:space="preserve">SÃO PAULOSESSÃO LIVRE </v>
      </c>
      <c r="I435" s="2">
        <v>16135</v>
      </c>
    </row>
    <row r="436" spans="1:9" x14ac:dyDescent="0.25">
      <c r="A436" t="s">
        <v>99</v>
      </c>
      <c r="B436" t="s">
        <v>100</v>
      </c>
      <c r="C436" t="s">
        <v>101</v>
      </c>
      <c r="D436" t="s">
        <v>96</v>
      </c>
      <c r="E436" s="1">
        <v>0.625</v>
      </c>
      <c r="F436" s="1">
        <v>0.70833333333333337</v>
      </c>
      <c r="G436" t="s">
        <v>16</v>
      </c>
      <c r="H436" t="str">
        <f t="shared" si="6"/>
        <v xml:space="preserve">P.PRUD.SESSÃO LIVRE </v>
      </c>
      <c r="I436" s="2">
        <v>3715</v>
      </c>
    </row>
    <row r="437" spans="1:9" x14ac:dyDescent="0.25">
      <c r="A437" t="s">
        <v>99</v>
      </c>
      <c r="B437" t="s">
        <v>100</v>
      </c>
      <c r="C437" t="s">
        <v>101</v>
      </c>
      <c r="D437" t="s">
        <v>96</v>
      </c>
      <c r="E437" s="1">
        <v>0.625</v>
      </c>
      <c r="F437" s="1">
        <v>0.70833333333333337</v>
      </c>
      <c r="G437" t="s">
        <v>17</v>
      </c>
      <c r="H437" t="str">
        <f t="shared" si="6"/>
        <v xml:space="preserve">CAMPINASSESSÃO LIVRE </v>
      </c>
      <c r="I437" s="2">
        <v>4235</v>
      </c>
    </row>
    <row r="438" spans="1:9" x14ac:dyDescent="0.25">
      <c r="A438" t="s">
        <v>99</v>
      </c>
      <c r="B438" t="s">
        <v>100</v>
      </c>
      <c r="C438" t="s">
        <v>101</v>
      </c>
      <c r="D438" t="s">
        <v>96</v>
      </c>
      <c r="E438" s="1">
        <v>0.625</v>
      </c>
      <c r="F438" s="1">
        <v>0.70833333333333337</v>
      </c>
      <c r="G438" t="s">
        <v>18</v>
      </c>
      <c r="H438" t="str">
        <f t="shared" si="6"/>
        <v xml:space="preserve">TAUBATÉSESSÃO LIVRE </v>
      </c>
      <c r="I438" s="2">
        <v>1430</v>
      </c>
    </row>
    <row r="439" spans="1:9" x14ac:dyDescent="0.25">
      <c r="A439" t="s">
        <v>99</v>
      </c>
      <c r="B439" t="s">
        <v>100</v>
      </c>
      <c r="C439" t="s">
        <v>101</v>
      </c>
      <c r="D439" t="s">
        <v>96</v>
      </c>
      <c r="E439" s="1">
        <v>0.625</v>
      </c>
      <c r="F439" s="1">
        <v>0.70833333333333337</v>
      </c>
      <c r="G439" t="s">
        <v>19</v>
      </c>
      <c r="H439" t="str">
        <f t="shared" si="6"/>
        <v xml:space="preserve">RIO DE JANEIROSESSÃO LIVRE </v>
      </c>
      <c r="I439" s="2">
        <v>9630</v>
      </c>
    </row>
    <row r="440" spans="1:9" x14ac:dyDescent="0.25">
      <c r="A440" t="s">
        <v>99</v>
      </c>
      <c r="B440" t="s">
        <v>100</v>
      </c>
      <c r="C440" t="s">
        <v>101</v>
      </c>
      <c r="D440" t="s">
        <v>96</v>
      </c>
      <c r="E440" s="1">
        <v>0.625</v>
      </c>
      <c r="F440" s="1">
        <v>0.70833333333333337</v>
      </c>
      <c r="G440" t="s">
        <v>20</v>
      </c>
      <c r="H440" t="str">
        <f t="shared" si="6"/>
        <v xml:space="preserve">BARRA MANSASESSÃO LIVRE </v>
      </c>
      <c r="I440" s="2">
        <v>2370</v>
      </c>
    </row>
    <row r="441" spans="1:9" x14ac:dyDescent="0.25">
      <c r="A441" t="s">
        <v>99</v>
      </c>
      <c r="B441" t="s">
        <v>100</v>
      </c>
      <c r="C441" t="s">
        <v>101</v>
      </c>
      <c r="D441" t="s">
        <v>96</v>
      </c>
      <c r="E441" s="1">
        <v>0.625</v>
      </c>
      <c r="F441" s="1">
        <v>0.70833333333333337</v>
      </c>
      <c r="G441" t="s">
        <v>21</v>
      </c>
      <c r="H441" t="str">
        <f t="shared" si="6"/>
        <v xml:space="preserve">BELO HORIZONTESESSÃO LIVRE </v>
      </c>
      <c r="I441" s="2">
        <v>7555</v>
      </c>
    </row>
    <row r="442" spans="1:9" x14ac:dyDescent="0.25">
      <c r="A442" t="s">
        <v>99</v>
      </c>
      <c r="B442" t="s">
        <v>100</v>
      </c>
      <c r="C442" t="s">
        <v>101</v>
      </c>
      <c r="D442" t="s">
        <v>96</v>
      </c>
      <c r="E442" s="1">
        <v>0.625</v>
      </c>
      <c r="F442" s="1">
        <v>0.70833333333333337</v>
      </c>
      <c r="G442" t="s">
        <v>22</v>
      </c>
      <c r="H442" t="str">
        <f t="shared" si="6"/>
        <v xml:space="preserve">UBERABASESSÃO LIVRE </v>
      </c>
      <c r="I442" s="2">
        <v>1440</v>
      </c>
    </row>
    <row r="443" spans="1:9" x14ac:dyDescent="0.25">
      <c r="A443" t="s">
        <v>99</v>
      </c>
      <c r="B443" t="s">
        <v>100</v>
      </c>
      <c r="C443" t="s">
        <v>101</v>
      </c>
      <c r="D443" t="s">
        <v>96</v>
      </c>
      <c r="E443" s="1">
        <v>0.625</v>
      </c>
      <c r="F443" s="1">
        <v>0.70833333333333337</v>
      </c>
      <c r="G443" t="s">
        <v>23</v>
      </c>
      <c r="H443" t="str">
        <f t="shared" si="6"/>
        <v xml:space="preserve">CURITIBASESSÃO LIVRE </v>
      </c>
      <c r="I443" s="2">
        <v>2920</v>
      </c>
    </row>
    <row r="444" spans="1:9" x14ac:dyDescent="0.25">
      <c r="A444" t="s">
        <v>99</v>
      </c>
      <c r="B444" t="s">
        <v>100</v>
      </c>
      <c r="C444" t="s">
        <v>101</v>
      </c>
      <c r="D444" t="s">
        <v>96</v>
      </c>
      <c r="E444" s="1">
        <v>0.625</v>
      </c>
      <c r="F444" s="1">
        <v>0.70833333333333337</v>
      </c>
      <c r="G444" t="s">
        <v>24</v>
      </c>
      <c r="H444" t="str">
        <f t="shared" si="6"/>
        <v xml:space="preserve">P. ALEGRESESSÃO LIVRE </v>
      </c>
      <c r="I444" s="2">
        <v>6660</v>
      </c>
    </row>
    <row r="445" spans="1:9" x14ac:dyDescent="0.25">
      <c r="A445" t="s">
        <v>99</v>
      </c>
      <c r="B445" t="s">
        <v>100</v>
      </c>
      <c r="C445" t="s">
        <v>101</v>
      </c>
      <c r="D445" t="s">
        <v>96</v>
      </c>
      <c r="E445" s="1">
        <v>0.625</v>
      </c>
      <c r="F445" s="1">
        <v>0.70833333333333337</v>
      </c>
      <c r="G445" t="s">
        <v>25</v>
      </c>
      <c r="H445" t="str">
        <f t="shared" si="6"/>
        <v xml:space="preserve">DISTRITO FEDERALSESSÃO LIVRE </v>
      </c>
      <c r="I445" s="2">
        <v>2180</v>
      </c>
    </row>
    <row r="446" spans="1:9" x14ac:dyDescent="0.25">
      <c r="A446" t="s">
        <v>99</v>
      </c>
      <c r="B446" t="s">
        <v>100</v>
      </c>
      <c r="C446" t="s">
        <v>101</v>
      </c>
      <c r="D446" t="s">
        <v>96</v>
      </c>
      <c r="E446" s="1">
        <v>0.625</v>
      </c>
      <c r="F446" s="1">
        <v>0.70833333333333337</v>
      </c>
      <c r="G446" t="s">
        <v>26</v>
      </c>
      <c r="H446" t="str">
        <f t="shared" si="6"/>
        <v xml:space="preserve">SALVADORSESSÃO LIVRE </v>
      </c>
      <c r="I446" s="2">
        <v>4930</v>
      </c>
    </row>
    <row r="447" spans="1:9" x14ac:dyDescent="0.25">
      <c r="A447" t="s">
        <v>99</v>
      </c>
      <c r="B447" t="s">
        <v>100</v>
      </c>
      <c r="C447" t="s">
        <v>101</v>
      </c>
      <c r="D447" t="s">
        <v>96</v>
      </c>
      <c r="E447" s="1">
        <v>0.625</v>
      </c>
      <c r="F447" s="1">
        <v>0.70833333333333337</v>
      </c>
      <c r="G447" t="s">
        <v>27</v>
      </c>
      <c r="H447" t="str">
        <f t="shared" si="6"/>
        <v xml:space="preserve">NATALSESSÃO LIVRE </v>
      </c>
      <c r="I447" s="2">
        <v>965</v>
      </c>
    </row>
    <row r="448" spans="1:9" x14ac:dyDescent="0.25">
      <c r="A448" t="s">
        <v>99</v>
      </c>
      <c r="B448" t="s">
        <v>100</v>
      </c>
      <c r="C448" t="s">
        <v>101</v>
      </c>
      <c r="D448" t="s">
        <v>96</v>
      </c>
      <c r="E448" s="1">
        <v>0.625</v>
      </c>
      <c r="F448" s="1">
        <v>0.70833333333333337</v>
      </c>
      <c r="G448" t="s">
        <v>28</v>
      </c>
      <c r="H448" t="str">
        <f t="shared" si="6"/>
        <v xml:space="preserve">MANAUSSESSÃO LIVRE </v>
      </c>
      <c r="I448" s="2">
        <v>1170</v>
      </c>
    </row>
    <row r="449" spans="1:9" x14ac:dyDescent="0.25">
      <c r="A449" t="s">
        <v>99</v>
      </c>
      <c r="B449" t="s">
        <v>100</v>
      </c>
      <c r="C449" t="s">
        <v>101</v>
      </c>
      <c r="D449" t="s">
        <v>96</v>
      </c>
      <c r="E449" s="1">
        <v>0.625</v>
      </c>
      <c r="F449" s="1">
        <v>0.70833333333333337</v>
      </c>
      <c r="G449" t="s">
        <v>29</v>
      </c>
      <c r="H449" t="str">
        <f t="shared" si="6"/>
        <v xml:space="preserve">PALMASSESSÃO LIVRE </v>
      </c>
      <c r="I449" s="2">
        <v>140</v>
      </c>
    </row>
    <row r="450" spans="1:9" x14ac:dyDescent="0.25">
      <c r="A450" t="s">
        <v>102</v>
      </c>
      <c r="B450" t="s">
        <v>103</v>
      </c>
      <c r="C450" t="s">
        <v>12</v>
      </c>
      <c r="D450" t="s">
        <v>96</v>
      </c>
      <c r="E450" s="1">
        <v>0.70833333333333337</v>
      </c>
      <c r="F450" s="1">
        <v>0.78472222222222221</v>
      </c>
      <c r="G450" t="s">
        <v>14</v>
      </c>
      <c r="H450" t="str">
        <f t="shared" si="6"/>
        <v>NET1BRASIL URGENTE SB</v>
      </c>
      <c r="I450" s="2">
        <v>146820</v>
      </c>
    </row>
    <row r="451" spans="1:9" x14ac:dyDescent="0.25">
      <c r="A451" t="s">
        <v>102</v>
      </c>
      <c r="B451" t="s">
        <v>103</v>
      </c>
      <c r="C451" t="s">
        <v>12</v>
      </c>
      <c r="D451" t="s">
        <v>96</v>
      </c>
      <c r="E451" s="1">
        <v>0.70833333333333337</v>
      </c>
      <c r="F451" s="1">
        <v>0.78472222222222221</v>
      </c>
      <c r="G451" t="s">
        <v>15</v>
      </c>
      <c r="H451" t="str">
        <f t="shared" ref="H451:H514" si="7">CONCATENATE(G451,B451)</f>
        <v>SÃO PAULOBRASIL URGENTE SB</v>
      </c>
      <c r="I451" s="2">
        <v>30160</v>
      </c>
    </row>
    <row r="452" spans="1:9" x14ac:dyDescent="0.25">
      <c r="A452" t="s">
        <v>102</v>
      </c>
      <c r="B452" t="s">
        <v>103</v>
      </c>
      <c r="C452" t="s">
        <v>12</v>
      </c>
      <c r="D452" t="s">
        <v>96</v>
      </c>
      <c r="E452" s="1">
        <v>0.70833333333333337</v>
      </c>
      <c r="F452" s="1">
        <v>0.78472222222222221</v>
      </c>
      <c r="G452" t="s">
        <v>16</v>
      </c>
      <c r="H452" t="str">
        <f t="shared" si="7"/>
        <v>P.PRUD.BRASIL URGENTE SB</v>
      </c>
      <c r="I452" s="2">
        <v>6945</v>
      </c>
    </row>
    <row r="453" spans="1:9" x14ac:dyDescent="0.25">
      <c r="A453" t="s">
        <v>102</v>
      </c>
      <c r="B453" t="s">
        <v>103</v>
      </c>
      <c r="C453" t="s">
        <v>12</v>
      </c>
      <c r="D453" t="s">
        <v>96</v>
      </c>
      <c r="E453" s="1">
        <v>0.70833333333333337</v>
      </c>
      <c r="F453" s="1">
        <v>0.78472222222222221</v>
      </c>
      <c r="G453" t="s">
        <v>17</v>
      </c>
      <c r="H453" t="str">
        <f t="shared" si="7"/>
        <v>CAMPINASBRASIL URGENTE SB</v>
      </c>
      <c r="I453" s="2">
        <v>7920</v>
      </c>
    </row>
    <row r="454" spans="1:9" x14ac:dyDescent="0.25">
      <c r="A454" t="s">
        <v>102</v>
      </c>
      <c r="B454" t="s">
        <v>103</v>
      </c>
      <c r="C454" t="s">
        <v>12</v>
      </c>
      <c r="D454" t="s">
        <v>96</v>
      </c>
      <c r="E454" s="1">
        <v>0.70833333333333337</v>
      </c>
      <c r="F454" s="1">
        <v>0.78472222222222221</v>
      </c>
      <c r="G454" t="s">
        <v>18</v>
      </c>
      <c r="H454" t="str">
        <f t="shared" si="7"/>
        <v>TAUBATÉBRASIL URGENTE SB</v>
      </c>
      <c r="I454" s="2">
        <v>2670</v>
      </c>
    </row>
    <row r="455" spans="1:9" x14ac:dyDescent="0.25">
      <c r="A455" t="s">
        <v>102</v>
      </c>
      <c r="B455" t="s">
        <v>103</v>
      </c>
      <c r="C455" t="s">
        <v>12</v>
      </c>
      <c r="D455" t="s">
        <v>96</v>
      </c>
      <c r="E455" s="1">
        <v>0.70833333333333337</v>
      </c>
      <c r="F455" s="1">
        <v>0.78472222222222221</v>
      </c>
      <c r="G455" t="s">
        <v>19</v>
      </c>
      <c r="H455" t="str">
        <f t="shared" si="7"/>
        <v>RIO DE JANEIROBRASIL URGENTE SB</v>
      </c>
      <c r="I455" s="2">
        <v>17995</v>
      </c>
    </row>
    <row r="456" spans="1:9" x14ac:dyDescent="0.25">
      <c r="A456" t="s">
        <v>102</v>
      </c>
      <c r="B456" t="s">
        <v>103</v>
      </c>
      <c r="C456" t="s">
        <v>12</v>
      </c>
      <c r="D456" t="s">
        <v>96</v>
      </c>
      <c r="E456" s="1">
        <v>0.70833333333333337</v>
      </c>
      <c r="F456" s="1">
        <v>0.78472222222222221</v>
      </c>
      <c r="G456" t="s">
        <v>20</v>
      </c>
      <c r="H456" t="str">
        <f t="shared" si="7"/>
        <v>BARRA MANSABRASIL URGENTE SB</v>
      </c>
      <c r="I456" s="2">
        <v>4435</v>
      </c>
    </row>
    <row r="457" spans="1:9" x14ac:dyDescent="0.25">
      <c r="A457" t="s">
        <v>102</v>
      </c>
      <c r="B457" t="s">
        <v>103</v>
      </c>
      <c r="C457" t="s">
        <v>12</v>
      </c>
      <c r="D457" t="s">
        <v>96</v>
      </c>
      <c r="E457" s="1">
        <v>0.70833333333333337</v>
      </c>
      <c r="F457" s="1">
        <v>0.78472222222222221</v>
      </c>
      <c r="G457" t="s">
        <v>21</v>
      </c>
      <c r="H457" t="str">
        <f t="shared" si="7"/>
        <v>BELO HORIZONTEBRASIL URGENTE SB</v>
      </c>
      <c r="I457" s="2">
        <v>14125</v>
      </c>
    </row>
    <row r="458" spans="1:9" x14ac:dyDescent="0.25">
      <c r="A458" t="s">
        <v>102</v>
      </c>
      <c r="B458" t="s">
        <v>103</v>
      </c>
      <c r="C458" t="s">
        <v>12</v>
      </c>
      <c r="D458" t="s">
        <v>96</v>
      </c>
      <c r="E458" s="1">
        <v>0.70833333333333337</v>
      </c>
      <c r="F458" s="1">
        <v>0.78472222222222221</v>
      </c>
      <c r="G458" t="s">
        <v>22</v>
      </c>
      <c r="H458" t="str">
        <f t="shared" si="7"/>
        <v>UBERABABRASIL URGENTE SB</v>
      </c>
      <c r="I458" s="2">
        <v>2690</v>
      </c>
    </row>
    <row r="459" spans="1:9" x14ac:dyDescent="0.25">
      <c r="A459" t="s">
        <v>102</v>
      </c>
      <c r="B459" t="s">
        <v>103</v>
      </c>
      <c r="C459" t="s">
        <v>12</v>
      </c>
      <c r="D459" t="s">
        <v>96</v>
      </c>
      <c r="E459" s="1">
        <v>0.70833333333333337</v>
      </c>
      <c r="F459" s="1">
        <v>0.78472222222222221</v>
      </c>
      <c r="G459" t="s">
        <v>23</v>
      </c>
      <c r="H459" t="str">
        <f t="shared" si="7"/>
        <v>CURITIBABRASIL URGENTE SB</v>
      </c>
      <c r="I459" s="2">
        <v>5465</v>
      </c>
    </row>
    <row r="460" spans="1:9" x14ac:dyDescent="0.25">
      <c r="A460" t="s">
        <v>102</v>
      </c>
      <c r="B460" t="s">
        <v>103</v>
      </c>
      <c r="C460" t="s">
        <v>12</v>
      </c>
      <c r="D460" t="s">
        <v>96</v>
      </c>
      <c r="E460" s="1">
        <v>0.70833333333333337</v>
      </c>
      <c r="F460" s="1">
        <v>0.78472222222222221</v>
      </c>
      <c r="G460" t="s">
        <v>24</v>
      </c>
      <c r="H460" t="str">
        <f t="shared" si="7"/>
        <v>P. ALEGREBRASIL URGENTE SB</v>
      </c>
      <c r="I460" s="2">
        <v>12445</v>
      </c>
    </row>
    <row r="461" spans="1:9" x14ac:dyDescent="0.25">
      <c r="A461" t="s">
        <v>102</v>
      </c>
      <c r="B461" t="s">
        <v>103</v>
      </c>
      <c r="C461" t="s">
        <v>12</v>
      </c>
      <c r="D461" t="s">
        <v>96</v>
      </c>
      <c r="E461" s="1">
        <v>0.70833333333333337</v>
      </c>
      <c r="F461" s="1">
        <v>0.78472222222222221</v>
      </c>
      <c r="G461" t="s">
        <v>25</v>
      </c>
      <c r="H461" t="str">
        <f t="shared" si="7"/>
        <v>DISTRITO FEDERALBRASIL URGENTE SB</v>
      </c>
      <c r="I461" s="2">
        <v>4065</v>
      </c>
    </row>
    <row r="462" spans="1:9" x14ac:dyDescent="0.25">
      <c r="A462" t="s">
        <v>102</v>
      </c>
      <c r="B462" t="s">
        <v>103</v>
      </c>
      <c r="C462" t="s">
        <v>12</v>
      </c>
      <c r="D462" t="s">
        <v>96</v>
      </c>
      <c r="E462" s="1">
        <v>0.70833333333333337</v>
      </c>
      <c r="F462" s="1">
        <v>0.78472222222222221</v>
      </c>
      <c r="G462" t="s">
        <v>26</v>
      </c>
      <c r="H462" t="str">
        <f t="shared" si="7"/>
        <v>SALVADORBRASIL URGENTE SB</v>
      </c>
      <c r="I462" s="2">
        <v>10130</v>
      </c>
    </row>
    <row r="463" spans="1:9" x14ac:dyDescent="0.25">
      <c r="A463" t="s">
        <v>102</v>
      </c>
      <c r="B463" t="s">
        <v>103</v>
      </c>
      <c r="C463" t="s">
        <v>12</v>
      </c>
      <c r="D463" t="s">
        <v>96</v>
      </c>
      <c r="E463" s="1">
        <v>0.70833333333333337</v>
      </c>
      <c r="F463" s="1">
        <v>0.78472222222222221</v>
      </c>
      <c r="G463" t="s">
        <v>27</v>
      </c>
      <c r="H463" t="str">
        <f t="shared" si="7"/>
        <v>NATALBRASIL URGENTE SB</v>
      </c>
      <c r="I463" s="2">
        <v>1805</v>
      </c>
    </row>
    <row r="464" spans="1:9" x14ac:dyDescent="0.25">
      <c r="A464" t="s">
        <v>102</v>
      </c>
      <c r="B464" t="s">
        <v>103</v>
      </c>
      <c r="C464" t="s">
        <v>12</v>
      </c>
      <c r="D464" t="s">
        <v>96</v>
      </c>
      <c r="E464" s="1">
        <v>0.70833333333333337</v>
      </c>
      <c r="F464" s="1">
        <v>0.78472222222222221</v>
      </c>
      <c r="G464" t="s">
        <v>28</v>
      </c>
      <c r="H464" t="str">
        <f t="shared" si="7"/>
        <v>MANAUSBRASIL URGENTE SB</v>
      </c>
      <c r="I464" s="2">
        <v>2020</v>
      </c>
    </row>
    <row r="465" spans="1:9" x14ac:dyDescent="0.25">
      <c r="A465" t="s">
        <v>102</v>
      </c>
      <c r="B465" t="s">
        <v>103</v>
      </c>
      <c r="C465" t="s">
        <v>12</v>
      </c>
      <c r="D465" t="s">
        <v>96</v>
      </c>
      <c r="E465" s="1">
        <v>0.70833333333333337</v>
      </c>
      <c r="F465" s="1">
        <v>0.78472222222222221</v>
      </c>
      <c r="G465" t="s">
        <v>29</v>
      </c>
      <c r="H465" t="str">
        <f t="shared" si="7"/>
        <v>PALMASBRASIL URGENTE SB</v>
      </c>
      <c r="I465" s="2">
        <v>275</v>
      </c>
    </row>
    <row r="466" spans="1:9" x14ac:dyDescent="0.25">
      <c r="A466" t="s">
        <v>104</v>
      </c>
      <c r="B466" t="s">
        <v>105</v>
      </c>
      <c r="C466" t="s">
        <v>64</v>
      </c>
      <c r="D466" t="s">
        <v>96</v>
      </c>
      <c r="E466" s="1">
        <v>0.88888888888888884</v>
      </c>
      <c r="F466" s="1">
        <v>0.93055555555555547</v>
      </c>
      <c r="G466" t="s">
        <v>14</v>
      </c>
      <c r="H466" t="str">
        <f t="shared" si="7"/>
        <v>NET1CQC - CUSTE O QUE CUSTAR - Reprise</v>
      </c>
      <c r="I466" s="2">
        <v>118800</v>
      </c>
    </row>
    <row r="467" spans="1:9" x14ac:dyDescent="0.25">
      <c r="A467" t="s">
        <v>104</v>
      </c>
      <c r="B467" t="s">
        <v>105</v>
      </c>
      <c r="C467" t="s">
        <v>64</v>
      </c>
      <c r="D467" t="s">
        <v>96</v>
      </c>
      <c r="E467" s="1">
        <v>0.88888888888888884</v>
      </c>
      <c r="F467" s="1">
        <v>0.93055555555555547</v>
      </c>
      <c r="G467" t="s">
        <v>15</v>
      </c>
      <c r="H467" t="str">
        <f t="shared" si="7"/>
        <v>SÃO PAULOCQC - CUSTE O QUE CUSTAR - Reprise</v>
      </c>
      <c r="I467" s="2">
        <v>24125</v>
      </c>
    </row>
    <row r="468" spans="1:9" x14ac:dyDescent="0.25">
      <c r="A468" t="s">
        <v>104</v>
      </c>
      <c r="B468" t="s">
        <v>105</v>
      </c>
      <c r="C468" t="s">
        <v>64</v>
      </c>
      <c r="D468" t="s">
        <v>96</v>
      </c>
      <c r="E468" s="1">
        <v>0.88888888888888884</v>
      </c>
      <c r="F468" s="1">
        <v>0.93055555555555547</v>
      </c>
      <c r="G468" t="s">
        <v>16</v>
      </c>
      <c r="H468" t="str">
        <f t="shared" si="7"/>
        <v>P.PRUD.CQC - CUSTE O QUE CUSTAR - Reprise</v>
      </c>
      <c r="I468" s="2">
        <v>5560</v>
      </c>
    </row>
    <row r="469" spans="1:9" x14ac:dyDescent="0.25">
      <c r="A469" t="s">
        <v>104</v>
      </c>
      <c r="B469" t="s">
        <v>105</v>
      </c>
      <c r="C469" t="s">
        <v>64</v>
      </c>
      <c r="D469" t="s">
        <v>96</v>
      </c>
      <c r="E469" s="1">
        <v>0.88888888888888884</v>
      </c>
      <c r="F469" s="1">
        <v>0.93055555555555547</v>
      </c>
      <c r="G469" t="s">
        <v>17</v>
      </c>
      <c r="H469" t="str">
        <f t="shared" si="7"/>
        <v>CAMPINASCQC - CUSTE O QUE CUSTAR - Reprise</v>
      </c>
      <c r="I469" s="2">
        <v>6330</v>
      </c>
    </row>
    <row r="470" spans="1:9" x14ac:dyDescent="0.25">
      <c r="A470" t="s">
        <v>104</v>
      </c>
      <c r="B470" t="s">
        <v>105</v>
      </c>
      <c r="C470" t="s">
        <v>64</v>
      </c>
      <c r="D470" t="s">
        <v>96</v>
      </c>
      <c r="E470" s="1">
        <v>0.88888888888888884</v>
      </c>
      <c r="F470" s="1">
        <v>0.93055555555555547</v>
      </c>
      <c r="G470" t="s">
        <v>18</v>
      </c>
      <c r="H470" t="str">
        <f t="shared" si="7"/>
        <v>TAUBATÉCQC - CUSTE O QUE CUSTAR - Reprise</v>
      </c>
      <c r="I470" s="2">
        <v>2145</v>
      </c>
    </row>
    <row r="471" spans="1:9" x14ac:dyDescent="0.25">
      <c r="A471" t="s">
        <v>104</v>
      </c>
      <c r="B471" t="s">
        <v>105</v>
      </c>
      <c r="C471" t="s">
        <v>64</v>
      </c>
      <c r="D471" t="s">
        <v>96</v>
      </c>
      <c r="E471" s="1">
        <v>0.88888888888888884</v>
      </c>
      <c r="F471" s="1">
        <v>0.93055555555555547</v>
      </c>
      <c r="G471" t="s">
        <v>19</v>
      </c>
      <c r="H471" t="str">
        <f t="shared" si="7"/>
        <v>RIO DE JANEIROCQC - CUSTE O QUE CUSTAR - Reprise</v>
      </c>
      <c r="I471" s="2">
        <v>14400</v>
      </c>
    </row>
    <row r="472" spans="1:9" x14ac:dyDescent="0.25">
      <c r="A472" t="s">
        <v>104</v>
      </c>
      <c r="B472" t="s">
        <v>105</v>
      </c>
      <c r="C472" t="s">
        <v>64</v>
      </c>
      <c r="D472" t="s">
        <v>96</v>
      </c>
      <c r="E472" s="1">
        <v>0.88888888888888884</v>
      </c>
      <c r="F472" s="1">
        <v>0.93055555555555547</v>
      </c>
      <c r="G472" t="s">
        <v>20</v>
      </c>
      <c r="H472" t="str">
        <f t="shared" si="7"/>
        <v>BARRA MANSACQC - CUSTE O QUE CUSTAR - Reprise</v>
      </c>
      <c r="I472" s="2">
        <v>3550</v>
      </c>
    </row>
    <row r="473" spans="1:9" x14ac:dyDescent="0.25">
      <c r="A473" t="s">
        <v>104</v>
      </c>
      <c r="B473" t="s">
        <v>105</v>
      </c>
      <c r="C473" t="s">
        <v>64</v>
      </c>
      <c r="D473" t="s">
        <v>96</v>
      </c>
      <c r="E473" s="1">
        <v>0.88888888888888884</v>
      </c>
      <c r="F473" s="1">
        <v>0.93055555555555547</v>
      </c>
      <c r="G473" t="s">
        <v>21</v>
      </c>
      <c r="H473" t="str">
        <f t="shared" si="7"/>
        <v>BELO HORIZONTECQC - CUSTE O QUE CUSTAR - Reprise</v>
      </c>
      <c r="I473" s="2">
        <v>11295</v>
      </c>
    </row>
    <row r="474" spans="1:9" x14ac:dyDescent="0.25">
      <c r="A474" t="s">
        <v>104</v>
      </c>
      <c r="B474" t="s">
        <v>105</v>
      </c>
      <c r="C474" t="s">
        <v>64</v>
      </c>
      <c r="D474" t="s">
        <v>96</v>
      </c>
      <c r="E474" s="1">
        <v>0.88888888888888884</v>
      </c>
      <c r="F474" s="1">
        <v>0.93055555555555547</v>
      </c>
      <c r="G474" t="s">
        <v>22</v>
      </c>
      <c r="H474" t="str">
        <f t="shared" si="7"/>
        <v>UBERABACQC - CUSTE O QUE CUSTAR - Reprise</v>
      </c>
      <c r="I474" s="2">
        <v>2160</v>
      </c>
    </row>
    <row r="475" spans="1:9" x14ac:dyDescent="0.25">
      <c r="A475" t="s">
        <v>104</v>
      </c>
      <c r="B475" t="s">
        <v>105</v>
      </c>
      <c r="C475" t="s">
        <v>64</v>
      </c>
      <c r="D475" t="s">
        <v>96</v>
      </c>
      <c r="E475" s="1">
        <v>0.88888888888888884</v>
      </c>
      <c r="F475" s="1">
        <v>0.93055555555555547</v>
      </c>
      <c r="G475" t="s">
        <v>23</v>
      </c>
      <c r="H475" t="str">
        <f t="shared" si="7"/>
        <v>CURITIBACQC - CUSTE O QUE CUSTAR - Reprise</v>
      </c>
      <c r="I475" s="2">
        <v>4360</v>
      </c>
    </row>
    <row r="476" spans="1:9" x14ac:dyDescent="0.25">
      <c r="A476" t="s">
        <v>104</v>
      </c>
      <c r="B476" t="s">
        <v>105</v>
      </c>
      <c r="C476" t="s">
        <v>64</v>
      </c>
      <c r="D476" t="s">
        <v>96</v>
      </c>
      <c r="E476" s="1">
        <v>0.88888888888888884</v>
      </c>
      <c r="F476" s="1">
        <v>0.93055555555555547</v>
      </c>
      <c r="G476" t="s">
        <v>24</v>
      </c>
      <c r="H476" t="str">
        <f t="shared" si="7"/>
        <v>P. ALEGRECQC - CUSTE O QUE CUSTAR - Reprise</v>
      </c>
      <c r="I476" s="2">
        <v>9950</v>
      </c>
    </row>
    <row r="477" spans="1:9" x14ac:dyDescent="0.25">
      <c r="A477" t="s">
        <v>104</v>
      </c>
      <c r="B477" t="s">
        <v>105</v>
      </c>
      <c r="C477" t="s">
        <v>64</v>
      </c>
      <c r="D477" t="s">
        <v>96</v>
      </c>
      <c r="E477" s="1">
        <v>0.88888888888888884</v>
      </c>
      <c r="F477" s="1">
        <v>0.93055555555555547</v>
      </c>
      <c r="G477" t="s">
        <v>25</v>
      </c>
      <c r="H477" t="str">
        <f t="shared" si="7"/>
        <v>DISTRITO FEDERALCQC - CUSTE O QUE CUSTAR - Reprise</v>
      </c>
      <c r="I477" s="2">
        <v>3250</v>
      </c>
    </row>
    <row r="478" spans="1:9" x14ac:dyDescent="0.25">
      <c r="A478" t="s">
        <v>104</v>
      </c>
      <c r="B478" t="s">
        <v>105</v>
      </c>
      <c r="C478" t="s">
        <v>64</v>
      </c>
      <c r="D478" t="s">
        <v>96</v>
      </c>
      <c r="E478" s="1">
        <v>0.88888888888888884</v>
      </c>
      <c r="F478" s="1">
        <v>0.93055555555555547</v>
      </c>
      <c r="G478" t="s">
        <v>26</v>
      </c>
      <c r="H478" t="str">
        <f t="shared" si="7"/>
        <v>SALVADORCQC - CUSTE O QUE CUSTAR - Reprise</v>
      </c>
      <c r="I478" s="2">
        <v>8100</v>
      </c>
    </row>
    <row r="479" spans="1:9" x14ac:dyDescent="0.25">
      <c r="A479" t="s">
        <v>104</v>
      </c>
      <c r="B479" t="s">
        <v>105</v>
      </c>
      <c r="C479" t="s">
        <v>64</v>
      </c>
      <c r="D479" t="s">
        <v>96</v>
      </c>
      <c r="E479" s="1">
        <v>0.88888888888888884</v>
      </c>
      <c r="F479" s="1">
        <v>0.93055555555555547</v>
      </c>
      <c r="G479" t="s">
        <v>27</v>
      </c>
      <c r="H479" t="str">
        <f t="shared" si="7"/>
        <v>NATALCQC - CUSTE O QUE CUSTAR - Reprise</v>
      </c>
      <c r="I479" s="2">
        <v>1450</v>
      </c>
    </row>
    <row r="480" spans="1:9" x14ac:dyDescent="0.25">
      <c r="A480" t="s">
        <v>104</v>
      </c>
      <c r="B480" t="s">
        <v>105</v>
      </c>
      <c r="C480" t="s">
        <v>64</v>
      </c>
      <c r="D480" t="s">
        <v>96</v>
      </c>
      <c r="E480" s="1">
        <v>0.88888888888888884</v>
      </c>
      <c r="F480" s="1">
        <v>0.93055555555555547</v>
      </c>
      <c r="G480" t="s">
        <v>28</v>
      </c>
      <c r="H480" t="str">
        <f t="shared" si="7"/>
        <v>MANAUSCQC - CUSTE O QUE CUSTAR - Reprise</v>
      </c>
      <c r="I480" s="2">
        <v>1640</v>
      </c>
    </row>
    <row r="481" spans="1:9" x14ac:dyDescent="0.25">
      <c r="A481" t="s">
        <v>104</v>
      </c>
      <c r="B481" t="s">
        <v>105</v>
      </c>
      <c r="C481" t="s">
        <v>64</v>
      </c>
      <c r="D481" t="s">
        <v>96</v>
      </c>
      <c r="E481" s="1">
        <v>0.88888888888888884</v>
      </c>
      <c r="F481" s="1">
        <v>0.93055555555555547</v>
      </c>
      <c r="G481" t="s">
        <v>29</v>
      </c>
      <c r="H481" t="str">
        <f t="shared" si="7"/>
        <v>PALMASCQC - CUSTE O QUE CUSTAR - Reprise</v>
      </c>
      <c r="I481" s="2">
        <v>220</v>
      </c>
    </row>
    <row r="482" spans="1:9" x14ac:dyDescent="0.25">
      <c r="A482" t="s">
        <v>106</v>
      </c>
      <c r="B482" t="s">
        <v>107</v>
      </c>
      <c r="C482" t="s">
        <v>101</v>
      </c>
      <c r="D482" t="s">
        <v>96</v>
      </c>
      <c r="E482" s="1">
        <v>0.93055555555555547</v>
      </c>
      <c r="F482" s="1">
        <v>6.9444444444444441E-3</v>
      </c>
      <c r="G482" t="s">
        <v>14</v>
      </c>
      <c r="H482" t="str">
        <f t="shared" si="7"/>
        <v>NET1TOP CINE SÁB</v>
      </c>
      <c r="I482" s="2">
        <v>93940</v>
      </c>
    </row>
    <row r="483" spans="1:9" x14ac:dyDescent="0.25">
      <c r="A483" t="s">
        <v>106</v>
      </c>
      <c r="B483" t="s">
        <v>107</v>
      </c>
      <c r="C483" t="s">
        <v>101</v>
      </c>
      <c r="D483" t="s">
        <v>96</v>
      </c>
      <c r="E483" s="1">
        <v>0.93055555555555547</v>
      </c>
      <c r="F483" s="1">
        <v>6.9444444444444441E-3</v>
      </c>
      <c r="G483" t="s">
        <v>15</v>
      </c>
      <c r="H483" t="str">
        <f t="shared" si="7"/>
        <v>SÃO PAULOTOP CINE SÁB</v>
      </c>
      <c r="I483" s="2">
        <v>19265</v>
      </c>
    </row>
    <row r="484" spans="1:9" x14ac:dyDescent="0.25">
      <c r="A484" t="s">
        <v>106</v>
      </c>
      <c r="B484" t="s">
        <v>107</v>
      </c>
      <c r="C484" t="s">
        <v>101</v>
      </c>
      <c r="D484" t="s">
        <v>96</v>
      </c>
      <c r="E484" s="1">
        <v>0.93055555555555547</v>
      </c>
      <c r="F484" s="1">
        <v>6.9444444444444441E-3</v>
      </c>
      <c r="G484" t="s">
        <v>16</v>
      </c>
      <c r="H484" t="str">
        <f t="shared" si="7"/>
        <v>P.PRUD.TOP CINE SÁB</v>
      </c>
      <c r="I484" s="2">
        <v>4445</v>
      </c>
    </row>
    <row r="485" spans="1:9" x14ac:dyDescent="0.25">
      <c r="A485" t="s">
        <v>106</v>
      </c>
      <c r="B485" t="s">
        <v>107</v>
      </c>
      <c r="C485" t="s">
        <v>101</v>
      </c>
      <c r="D485" t="s">
        <v>96</v>
      </c>
      <c r="E485" s="1">
        <v>0.93055555555555547</v>
      </c>
      <c r="F485" s="1">
        <v>6.9444444444444441E-3</v>
      </c>
      <c r="G485" t="s">
        <v>17</v>
      </c>
      <c r="H485" t="str">
        <f t="shared" si="7"/>
        <v>CAMPINASTOP CINE SÁB</v>
      </c>
      <c r="I485" s="2">
        <v>5055</v>
      </c>
    </row>
    <row r="486" spans="1:9" x14ac:dyDescent="0.25">
      <c r="A486" t="s">
        <v>106</v>
      </c>
      <c r="B486" t="s">
        <v>107</v>
      </c>
      <c r="C486" t="s">
        <v>101</v>
      </c>
      <c r="D486" t="s">
        <v>96</v>
      </c>
      <c r="E486" s="1">
        <v>0.93055555555555547</v>
      </c>
      <c r="F486" s="1">
        <v>6.9444444444444441E-3</v>
      </c>
      <c r="G486" t="s">
        <v>18</v>
      </c>
      <c r="H486" t="str">
        <f t="shared" si="7"/>
        <v>TAUBATÉTOP CINE SÁB</v>
      </c>
      <c r="I486" s="2">
        <v>1705</v>
      </c>
    </row>
    <row r="487" spans="1:9" x14ac:dyDescent="0.25">
      <c r="A487" t="s">
        <v>106</v>
      </c>
      <c r="B487" t="s">
        <v>107</v>
      </c>
      <c r="C487" t="s">
        <v>101</v>
      </c>
      <c r="D487" t="s">
        <v>96</v>
      </c>
      <c r="E487" s="1">
        <v>0.93055555555555547</v>
      </c>
      <c r="F487" s="1">
        <v>6.9444444444444441E-3</v>
      </c>
      <c r="G487" t="s">
        <v>19</v>
      </c>
      <c r="H487" t="str">
        <f t="shared" si="7"/>
        <v>RIO DE JANEIROTOP CINE SÁB</v>
      </c>
      <c r="I487" s="2">
        <v>11495</v>
      </c>
    </row>
    <row r="488" spans="1:9" x14ac:dyDescent="0.25">
      <c r="A488" t="s">
        <v>106</v>
      </c>
      <c r="B488" t="s">
        <v>107</v>
      </c>
      <c r="C488" t="s">
        <v>101</v>
      </c>
      <c r="D488" t="s">
        <v>96</v>
      </c>
      <c r="E488" s="1">
        <v>0.93055555555555547</v>
      </c>
      <c r="F488" s="1">
        <v>6.9444444444444441E-3</v>
      </c>
      <c r="G488" t="s">
        <v>20</v>
      </c>
      <c r="H488" t="str">
        <f t="shared" si="7"/>
        <v>BARRA MANSATOP CINE SÁB</v>
      </c>
      <c r="I488" s="2">
        <v>2840</v>
      </c>
    </row>
    <row r="489" spans="1:9" x14ac:dyDescent="0.25">
      <c r="A489" t="s">
        <v>106</v>
      </c>
      <c r="B489" t="s">
        <v>107</v>
      </c>
      <c r="C489" t="s">
        <v>101</v>
      </c>
      <c r="D489" t="s">
        <v>96</v>
      </c>
      <c r="E489" s="1">
        <v>0.93055555555555547</v>
      </c>
      <c r="F489" s="1">
        <v>6.9444444444444441E-3</v>
      </c>
      <c r="G489" t="s">
        <v>21</v>
      </c>
      <c r="H489" t="str">
        <f t="shared" si="7"/>
        <v>BELO HORIZONTETOP CINE SÁB</v>
      </c>
      <c r="I489" s="2">
        <v>9030</v>
      </c>
    </row>
    <row r="490" spans="1:9" x14ac:dyDescent="0.25">
      <c r="A490" t="s">
        <v>106</v>
      </c>
      <c r="B490" t="s">
        <v>107</v>
      </c>
      <c r="C490" t="s">
        <v>101</v>
      </c>
      <c r="D490" t="s">
        <v>96</v>
      </c>
      <c r="E490" s="1">
        <v>0.93055555555555547</v>
      </c>
      <c r="F490" s="1">
        <v>6.9444444444444441E-3</v>
      </c>
      <c r="G490" t="s">
        <v>22</v>
      </c>
      <c r="H490" t="str">
        <f t="shared" si="7"/>
        <v>UBERABATOP CINE SÁB</v>
      </c>
      <c r="I490" s="2">
        <v>1715</v>
      </c>
    </row>
    <row r="491" spans="1:9" x14ac:dyDescent="0.25">
      <c r="A491" t="s">
        <v>106</v>
      </c>
      <c r="B491" t="s">
        <v>107</v>
      </c>
      <c r="C491" t="s">
        <v>101</v>
      </c>
      <c r="D491" t="s">
        <v>96</v>
      </c>
      <c r="E491" s="1">
        <v>0.93055555555555547</v>
      </c>
      <c r="F491" s="1">
        <v>6.9444444444444441E-3</v>
      </c>
      <c r="G491" t="s">
        <v>23</v>
      </c>
      <c r="H491" t="str">
        <f t="shared" si="7"/>
        <v>CURITIBATOP CINE SÁB</v>
      </c>
      <c r="I491" s="2">
        <v>3485</v>
      </c>
    </row>
    <row r="492" spans="1:9" x14ac:dyDescent="0.25">
      <c r="A492" t="s">
        <v>106</v>
      </c>
      <c r="B492" t="s">
        <v>107</v>
      </c>
      <c r="C492" t="s">
        <v>101</v>
      </c>
      <c r="D492" t="s">
        <v>96</v>
      </c>
      <c r="E492" s="1">
        <v>0.93055555555555547</v>
      </c>
      <c r="F492" s="1">
        <v>6.9444444444444441E-3</v>
      </c>
      <c r="G492" t="s">
        <v>24</v>
      </c>
      <c r="H492" t="str">
        <f t="shared" si="7"/>
        <v>P. ALEGRETOP CINE SÁB</v>
      </c>
      <c r="I492" s="2">
        <v>7945</v>
      </c>
    </row>
    <row r="493" spans="1:9" x14ac:dyDescent="0.25">
      <c r="A493" t="s">
        <v>106</v>
      </c>
      <c r="B493" t="s">
        <v>107</v>
      </c>
      <c r="C493" t="s">
        <v>101</v>
      </c>
      <c r="D493" t="s">
        <v>96</v>
      </c>
      <c r="E493" s="1">
        <v>0.93055555555555547</v>
      </c>
      <c r="F493" s="1">
        <v>6.9444444444444441E-3</v>
      </c>
      <c r="G493" t="s">
        <v>25</v>
      </c>
      <c r="H493" t="str">
        <f t="shared" si="7"/>
        <v>DISTRITO FEDERALTOP CINE SÁB</v>
      </c>
      <c r="I493" s="2">
        <v>2595</v>
      </c>
    </row>
    <row r="494" spans="1:9" x14ac:dyDescent="0.25">
      <c r="A494" t="s">
        <v>106</v>
      </c>
      <c r="B494" t="s">
        <v>107</v>
      </c>
      <c r="C494" t="s">
        <v>101</v>
      </c>
      <c r="D494" t="s">
        <v>96</v>
      </c>
      <c r="E494" s="1">
        <v>0.93055555555555547</v>
      </c>
      <c r="F494" s="1">
        <v>6.9444444444444441E-3</v>
      </c>
      <c r="G494" t="s">
        <v>26</v>
      </c>
      <c r="H494" t="str">
        <f t="shared" si="7"/>
        <v>SALVADORTOP CINE SÁB</v>
      </c>
      <c r="I494" s="2">
        <v>5395</v>
      </c>
    </row>
    <row r="495" spans="1:9" x14ac:dyDescent="0.25">
      <c r="A495" t="s">
        <v>106</v>
      </c>
      <c r="B495" t="s">
        <v>107</v>
      </c>
      <c r="C495" t="s">
        <v>101</v>
      </c>
      <c r="D495" t="s">
        <v>96</v>
      </c>
      <c r="E495" s="1">
        <v>0.93055555555555547</v>
      </c>
      <c r="F495" s="1">
        <v>6.9444444444444441E-3</v>
      </c>
      <c r="G495" t="s">
        <v>27</v>
      </c>
      <c r="H495" t="str">
        <f t="shared" si="7"/>
        <v>NATALTOP CINE SÁB</v>
      </c>
      <c r="I495" s="2">
        <v>1155</v>
      </c>
    </row>
    <row r="496" spans="1:9" x14ac:dyDescent="0.25">
      <c r="A496" t="s">
        <v>106</v>
      </c>
      <c r="B496" t="s">
        <v>107</v>
      </c>
      <c r="C496" t="s">
        <v>101</v>
      </c>
      <c r="D496" t="s">
        <v>96</v>
      </c>
      <c r="E496" s="1">
        <v>0.93055555555555547</v>
      </c>
      <c r="F496" s="1">
        <v>6.9444444444444441E-3</v>
      </c>
      <c r="G496" t="s">
        <v>28</v>
      </c>
      <c r="H496" t="str">
        <f t="shared" si="7"/>
        <v>MANAUSTOP CINE SÁB</v>
      </c>
      <c r="I496" s="2">
        <v>1340</v>
      </c>
    </row>
    <row r="497" spans="1:9" x14ac:dyDescent="0.25">
      <c r="A497" t="s">
        <v>106</v>
      </c>
      <c r="B497" t="s">
        <v>107</v>
      </c>
      <c r="C497" t="s">
        <v>101</v>
      </c>
      <c r="D497" t="s">
        <v>96</v>
      </c>
      <c r="E497" s="1">
        <v>0.93055555555555547</v>
      </c>
      <c r="F497" s="1">
        <v>6.9444444444444441E-3</v>
      </c>
      <c r="G497" t="s">
        <v>29</v>
      </c>
      <c r="H497" t="str">
        <f t="shared" si="7"/>
        <v>PALMASTOP CINE SÁB</v>
      </c>
      <c r="I497" s="2">
        <v>160</v>
      </c>
    </row>
    <row r="498" spans="1:9" x14ac:dyDescent="0.25">
      <c r="A498" t="s">
        <v>108</v>
      </c>
      <c r="B498" t="s">
        <v>109</v>
      </c>
      <c r="C498" t="s">
        <v>110</v>
      </c>
      <c r="D498" t="s">
        <v>96</v>
      </c>
      <c r="E498" s="1">
        <v>6.9444444444444441E-3</v>
      </c>
      <c r="F498" s="1">
        <v>4.1666666666666664E-2</v>
      </c>
      <c r="G498" t="s">
        <v>14</v>
      </c>
      <c r="H498" t="str">
        <f t="shared" si="7"/>
        <v>NET1SHOW BUSINESS</v>
      </c>
      <c r="I498" s="2">
        <v>97095</v>
      </c>
    </row>
    <row r="499" spans="1:9" x14ac:dyDescent="0.25">
      <c r="A499" t="s">
        <v>108</v>
      </c>
      <c r="B499" t="s">
        <v>109</v>
      </c>
      <c r="C499" t="s">
        <v>110</v>
      </c>
      <c r="D499" t="s">
        <v>96</v>
      </c>
      <c r="E499" s="1">
        <v>6.9444444444444441E-3</v>
      </c>
      <c r="F499" s="1">
        <v>4.1666666666666664E-2</v>
      </c>
      <c r="G499" t="s">
        <v>15</v>
      </c>
      <c r="H499" t="str">
        <f t="shared" si="7"/>
        <v>SÃO PAULOSHOW BUSINESS</v>
      </c>
      <c r="I499" s="2">
        <v>19520</v>
      </c>
    </row>
    <row r="500" spans="1:9" x14ac:dyDescent="0.25">
      <c r="A500" t="s">
        <v>108</v>
      </c>
      <c r="B500" t="s">
        <v>109</v>
      </c>
      <c r="C500" t="s">
        <v>110</v>
      </c>
      <c r="D500" t="s">
        <v>96</v>
      </c>
      <c r="E500" s="1">
        <v>6.9444444444444441E-3</v>
      </c>
      <c r="F500" s="1">
        <v>4.1666666666666664E-2</v>
      </c>
      <c r="G500" t="s">
        <v>16</v>
      </c>
      <c r="H500" t="str">
        <f t="shared" si="7"/>
        <v>P.PRUD.SHOW BUSINESS</v>
      </c>
      <c r="I500" s="2">
        <v>4500</v>
      </c>
    </row>
    <row r="501" spans="1:9" x14ac:dyDescent="0.25">
      <c r="A501" t="s">
        <v>108</v>
      </c>
      <c r="B501" t="s">
        <v>109</v>
      </c>
      <c r="C501" t="s">
        <v>110</v>
      </c>
      <c r="D501" t="s">
        <v>96</v>
      </c>
      <c r="E501" s="1">
        <v>6.9444444444444441E-3</v>
      </c>
      <c r="F501" s="1">
        <v>4.1666666666666664E-2</v>
      </c>
      <c r="G501" t="s">
        <v>17</v>
      </c>
      <c r="H501" t="str">
        <f t="shared" si="7"/>
        <v>CAMPINASSHOW BUSINESS</v>
      </c>
      <c r="I501" s="2">
        <v>5125</v>
      </c>
    </row>
    <row r="502" spans="1:9" x14ac:dyDescent="0.25">
      <c r="A502" t="s">
        <v>108</v>
      </c>
      <c r="B502" t="s">
        <v>109</v>
      </c>
      <c r="C502" t="s">
        <v>110</v>
      </c>
      <c r="D502" t="s">
        <v>96</v>
      </c>
      <c r="E502" s="1">
        <v>6.9444444444444441E-3</v>
      </c>
      <c r="F502" s="1">
        <v>4.1666666666666664E-2</v>
      </c>
      <c r="G502" t="s">
        <v>18</v>
      </c>
      <c r="H502" t="str">
        <f t="shared" si="7"/>
        <v>TAUBATÉSHOW BUSINESS</v>
      </c>
      <c r="I502" s="2">
        <v>1725</v>
      </c>
    </row>
    <row r="503" spans="1:9" x14ac:dyDescent="0.25">
      <c r="A503" t="s">
        <v>108</v>
      </c>
      <c r="B503" t="s">
        <v>109</v>
      </c>
      <c r="C503" t="s">
        <v>110</v>
      </c>
      <c r="D503" t="s">
        <v>96</v>
      </c>
      <c r="E503" s="1">
        <v>6.9444444444444441E-3</v>
      </c>
      <c r="F503" s="1">
        <v>4.1666666666666664E-2</v>
      </c>
      <c r="G503" t="s">
        <v>19</v>
      </c>
      <c r="H503" t="str">
        <f t="shared" si="7"/>
        <v>RIO DE JANEIROSHOW BUSINESS</v>
      </c>
      <c r="I503" s="2">
        <v>11650</v>
      </c>
    </row>
    <row r="504" spans="1:9" x14ac:dyDescent="0.25">
      <c r="A504" t="s">
        <v>108</v>
      </c>
      <c r="B504" t="s">
        <v>109</v>
      </c>
      <c r="C504" t="s">
        <v>110</v>
      </c>
      <c r="D504" t="s">
        <v>96</v>
      </c>
      <c r="E504" s="1">
        <v>6.9444444444444441E-3</v>
      </c>
      <c r="F504" s="1">
        <v>4.1666666666666664E-2</v>
      </c>
      <c r="G504" t="s">
        <v>20</v>
      </c>
      <c r="H504" t="str">
        <f t="shared" si="7"/>
        <v>BARRA MANSASHOW BUSINESS</v>
      </c>
      <c r="I504" s="2">
        <v>2870</v>
      </c>
    </row>
    <row r="505" spans="1:9" x14ac:dyDescent="0.25">
      <c r="A505" t="s">
        <v>108</v>
      </c>
      <c r="B505" t="s">
        <v>109</v>
      </c>
      <c r="C505" t="s">
        <v>110</v>
      </c>
      <c r="D505" t="s">
        <v>96</v>
      </c>
      <c r="E505" s="1">
        <v>6.9444444444444441E-3</v>
      </c>
      <c r="F505" s="1">
        <v>4.1666666666666664E-2</v>
      </c>
      <c r="G505" t="s">
        <v>21</v>
      </c>
      <c r="H505" t="str">
        <f t="shared" si="7"/>
        <v>BELO HORIZONTESHOW BUSINESS</v>
      </c>
      <c r="I505" s="2">
        <v>9140</v>
      </c>
    </row>
    <row r="506" spans="1:9" x14ac:dyDescent="0.25">
      <c r="A506" t="s">
        <v>108</v>
      </c>
      <c r="B506" t="s">
        <v>109</v>
      </c>
      <c r="C506" t="s">
        <v>110</v>
      </c>
      <c r="D506" t="s">
        <v>96</v>
      </c>
      <c r="E506" s="1">
        <v>6.9444444444444441E-3</v>
      </c>
      <c r="F506" s="1">
        <v>4.1666666666666664E-2</v>
      </c>
      <c r="G506" t="s">
        <v>22</v>
      </c>
      <c r="H506" t="str">
        <f t="shared" si="7"/>
        <v>UBERABASHOW BUSINESS</v>
      </c>
      <c r="I506" s="2">
        <v>1740</v>
      </c>
    </row>
    <row r="507" spans="1:9" x14ac:dyDescent="0.25">
      <c r="A507" t="s">
        <v>108</v>
      </c>
      <c r="B507" t="s">
        <v>109</v>
      </c>
      <c r="C507" t="s">
        <v>110</v>
      </c>
      <c r="D507" t="s">
        <v>96</v>
      </c>
      <c r="E507" s="1">
        <v>6.9444444444444441E-3</v>
      </c>
      <c r="F507" s="1">
        <v>4.1666666666666664E-2</v>
      </c>
      <c r="G507" t="s">
        <v>23</v>
      </c>
      <c r="H507" t="str">
        <f t="shared" si="7"/>
        <v>CURITIBASHOW BUSINESS</v>
      </c>
      <c r="I507" s="2">
        <v>3535</v>
      </c>
    </row>
    <row r="508" spans="1:9" x14ac:dyDescent="0.25">
      <c r="A508" t="s">
        <v>108</v>
      </c>
      <c r="B508" t="s">
        <v>109</v>
      </c>
      <c r="C508" t="s">
        <v>110</v>
      </c>
      <c r="D508" t="s">
        <v>96</v>
      </c>
      <c r="E508" s="1">
        <v>6.9444444444444441E-3</v>
      </c>
      <c r="F508" s="1">
        <v>4.1666666666666664E-2</v>
      </c>
      <c r="G508" t="s">
        <v>24</v>
      </c>
      <c r="H508" t="str">
        <f t="shared" si="7"/>
        <v>P. ALEGRESHOW BUSINESS</v>
      </c>
      <c r="I508" s="2">
        <v>8055</v>
      </c>
    </row>
    <row r="509" spans="1:9" x14ac:dyDescent="0.25">
      <c r="A509" t="s">
        <v>108</v>
      </c>
      <c r="B509" t="s">
        <v>109</v>
      </c>
      <c r="C509" t="s">
        <v>110</v>
      </c>
      <c r="D509" t="s">
        <v>96</v>
      </c>
      <c r="E509" s="1">
        <v>6.9444444444444441E-3</v>
      </c>
      <c r="F509" s="1">
        <v>4.1666666666666664E-2</v>
      </c>
      <c r="G509" t="s">
        <v>25</v>
      </c>
      <c r="H509" t="str">
        <f t="shared" si="7"/>
        <v>DISTRITO FEDERALSHOW BUSINESS</v>
      </c>
      <c r="I509" s="2">
        <v>2630</v>
      </c>
    </row>
    <row r="510" spans="1:9" x14ac:dyDescent="0.25">
      <c r="A510" t="s">
        <v>108</v>
      </c>
      <c r="B510" t="s">
        <v>109</v>
      </c>
      <c r="C510" t="s">
        <v>110</v>
      </c>
      <c r="D510" t="s">
        <v>96</v>
      </c>
      <c r="E510" s="1">
        <v>6.9444444444444441E-3</v>
      </c>
      <c r="F510" s="1">
        <v>4.1666666666666664E-2</v>
      </c>
      <c r="G510" t="s">
        <v>26</v>
      </c>
      <c r="H510" t="str">
        <f t="shared" si="7"/>
        <v>SALVADORSHOW BUSINESS</v>
      </c>
      <c r="I510" s="2">
        <v>6555</v>
      </c>
    </row>
    <row r="511" spans="1:9" x14ac:dyDescent="0.25">
      <c r="A511" t="s">
        <v>108</v>
      </c>
      <c r="B511" t="s">
        <v>109</v>
      </c>
      <c r="C511" t="s">
        <v>110</v>
      </c>
      <c r="D511" t="s">
        <v>96</v>
      </c>
      <c r="E511" s="1">
        <v>6.9444444444444441E-3</v>
      </c>
      <c r="F511" s="1">
        <v>4.1666666666666664E-2</v>
      </c>
      <c r="G511" t="s">
        <v>27</v>
      </c>
      <c r="H511" t="str">
        <f t="shared" si="7"/>
        <v>NATALSHOW BUSINESS</v>
      </c>
      <c r="I511" s="2">
        <v>1165</v>
      </c>
    </row>
    <row r="512" spans="1:9" x14ac:dyDescent="0.25">
      <c r="A512" t="s">
        <v>108</v>
      </c>
      <c r="B512" t="s">
        <v>109</v>
      </c>
      <c r="C512" t="s">
        <v>110</v>
      </c>
      <c r="D512" t="s">
        <v>96</v>
      </c>
      <c r="E512" s="1">
        <v>6.9444444444444441E-3</v>
      </c>
      <c r="F512" s="1">
        <v>4.1666666666666664E-2</v>
      </c>
      <c r="G512" t="s">
        <v>28</v>
      </c>
      <c r="H512" t="str">
        <f t="shared" si="7"/>
        <v>MANAUSSHOW BUSINESS</v>
      </c>
      <c r="I512" s="2">
        <v>1370</v>
      </c>
    </row>
    <row r="513" spans="1:9" x14ac:dyDescent="0.25">
      <c r="A513" t="s">
        <v>108</v>
      </c>
      <c r="B513" t="s">
        <v>109</v>
      </c>
      <c r="C513" t="s">
        <v>110</v>
      </c>
      <c r="D513" t="s">
        <v>96</v>
      </c>
      <c r="E513" s="1">
        <v>6.9444444444444441E-3</v>
      </c>
      <c r="F513" s="1">
        <v>4.1666666666666664E-2</v>
      </c>
      <c r="G513" t="s">
        <v>29</v>
      </c>
      <c r="H513" t="str">
        <f t="shared" si="7"/>
        <v>PALMASSHOW BUSINESS</v>
      </c>
      <c r="I513" s="2">
        <v>185</v>
      </c>
    </row>
    <row r="514" spans="1:9" x14ac:dyDescent="0.25">
      <c r="A514" t="s">
        <v>111</v>
      </c>
      <c r="B514" t="s">
        <v>112</v>
      </c>
      <c r="C514" t="s">
        <v>101</v>
      </c>
      <c r="D514" t="s">
        <v>96</v>
      </c>
      <c r="E514" s="1">
        <v>4.1666666666666664E-2</v>
      </c>
      <c r="F514" s="1">
        <v>0.22916666666666666</v>
      </c>
      <c r="G514" t="s">
        <v>14</v>
      </c>
      <c r="H514" t="str">
        <f t="shared" si="7"/>
        <v>NET1CINEMA NA MADRUGADA</v>
      </c>
      <c r="I514" s="2">
        <v>23910</v>
      </c>
    </row>
    <row r="515" spans="1:9" x14ac:dyDescent="0.25">
      <c r="A515" t="s">
        <v>111</v>
      </c>
      <c r="B515" t="s">
        <v>112</v>
      </c>
      <c r="C515" t="s">
        <v>101</v>
      </c>
      <c r="D515" t="s">
        <v>96</v>
      </c>
      <c r="E515" s="1">
        <v>4.1666666666666664E-2</v>
      </c>
      <c r="F515" s="1">
        <v>0.22916666666666666</v>
      </c>
      <c r="G515" t="s">
        <v>15</v>
      </c>
      <c r="H515" t="str">
        <f t="shared" ref="H515:H578" si="8">CONCATENATE(G515,B515)</f>
        <v>SÃO PAULOCINEMA NA MADRUGADA</v>
      </c>
      <c r="I515" s="2">
        <v>4955</v>
      </c>
    </row>
    <row r="516" spans="1:9" x14ac:dyDescent="0.25">
      <c r="A516" t="s">
        <v>111</v>
      </c>
      <c r="B516" t="s">
        <v>112</v>
      </c>
      <c r="C516" t="s">
        <v>101</v>
      </c>
      <c r="D516" t="s">
        <v>96</v>
      </c>
      <c r="E516" s="1">
        <v>4.1666666666666664E-2</v>
      </c>
      <c r="F516" s="1">
        <v>0.22916666666666666</v>
      </c>
      <c r="G516" t="s">
        <v>16</v>
      </c>
      <c r="H516" t="str">
        <f t="shared" si="8"/>
        <v>P.PRUD.CINEMA NA MADRUGADA</v>
      </c>
      <c r="I516" s="2">
        <v>1145</v>
      </c>
    </row>
    <row r="517" spans="1:9" x14ac:dyDescent="0.25">
      <c r="A517" t="s">
        <v>111</v>
      </c>
      <c r="B517" t="s">
        <v>112</v>
      </c>
      <c r="C517" t="s">
        <v>101</v>
      </c>
      <c r="D517" t="s">
        <v>96</v>
      </c>
      <c r="E517" s="1">
        <v>4.1666666666666664E-2</v>
      </c>
      <c r="F517" s="1">
        <v>0.22916666666666666</v>
      </c>
      <c r="G517" t="s">
        <v>17</v>
      </c>
      <c r="H517" t="str">
        <f t="shared" si="8"/>
        <v>CAMPINASCINEMA NA MADRUGADA</v>
      </c>
      <c r="I517" s="2">
        <v>1310</v>
      </c>
    </row>
    <row r="518" spans="1:9" x14ac:dyDescent="0.25">
      <c r="A518" t="s">
        <v>111</v>
      </c>
      <c r="B518" t="s">
        <v>112</v>
      </c>
      <c r="C518" t="s">
        <v>101</v>
      </c>
      <c r="D518" t="s">
        <v>96</v>
      </c>
      <c r="E518" s="1">
        <v>4.1666666666666664E-2</v>
      </c>
      <c r="F518" s="1">
        <v>0.22916666666666666</v>
      </c>
      <c r="G518" t="s">
        <v>18</v>
      </c>
      <c r="H518" t="str">
        <f t="shared" si="8"/>
        <v>TAUBATÉCINEMA NA MADRUGADA</v>
      </c>
      <c r="I518" s="2">
        <v>440</v>
      </c>
    </row>
    <row r="519" spans="1:9" x14ac:dyDescent="0.25">
      <c r="A519" t="s">
        <v>111</v>
      </c>
      <c r="B519" t="s">
        <v>112</v>
      </c>
      <c r="C519" t="s">
        <v>101</v>
      </c>
      <c r="D519" t="s">
        <v>96</v>
      </c>
      <c r="E519" s="1">
        <v>4.1666666666666664E-2</v>
      </c>
      <c r="F519" s="1">
        <v>0.22916666666666666</v>
      </c>
      <c r="G519" t="s">
        <v>19</v>
      </c>
      <c r="H519" t="str">
        <f t="shared" si="8"/>
        <v>RIO DE JANEIROCINEMA NA MADRUGADA</v>
      </c>
      <c r="I519" s="2">
        <v>2960</v>
      </c>
    </row>
    <row r="520" spans="1:9" x14ac:dyDescent="0.25">
      <c r="A520" t="s">
        <v>111</v>
      </c>
      <c r="B520" t="s">
        <v>112</v>
      </c>
      <c r="C520" t="s">
        <v>101</v>
      </c>
      <c r="D520" t="s">
        <v>96</v>
      </c>
      <c r="E520" s="1">
        <v>4.1666666666666664E-2</v>
      </c>
      <c r="F520" s="1">
        <v>0.22916666666666666</v>
      </c>
      <c r="G520" t="s">
        <v>20</v>
      </c>
      <c r="H520" t="str">
        <f t="shared" si="8"/>
        <v>BARRA MANSACINEMA NA MADRUGADA</v>
      </c>
      <c r="I520" s="2">
        <v>725</v>
      </c>
    </row>
    <row r="521" spans="1:9" x14ac:dyDescent="0.25">
      <c r="A521" t="s">
        <v>111</v>
      </c>
      <c r="B521" t="s">
        <v>112</v>
      </c>
      <c r="C521" t="s">
        <v>101</v>
      </c>
      <c r="D521" t="s">
        <v>96</v>
      </c>
      <c r="E521" s="1">
        <v>4.1666666666666664E-2</v>
      </c>
      <c r="F521" s="1">
        <v>0.22916666666666666</v>
      </c>
      <c r="G521" t="s">
        <v>21</v>
      </c>
      <c r="H521" t="str">
        <f t="shared" si="8"/>
        <v>BELO HORIZONTECINEMA NA MADRUGADA</v>
      </c>
      <c r="I521" s="2">
        <v>2320</v>
      </c>
    </row>
    <row r="522" spans="1:9" x14ac:dyDescent="0.25">
      <c r="A522" t="s">
        <v>111</v>
      </c>
      <c r="B522" t="s">
        <v>112</v>
      </c>
      <c r="C522" t="s">
        <v>101</v>
      </c>
      <c r="D522" t="s">
        <v>96</v>
      </c>
      <c r="E522" s="1">
        <v>4.1666666666666664E-2</v>
      </c>
      <c r="F522" s="1">
        <v>0.22916666666666666</v>
      </c>
      <c r="G522" t="s">
        <v>22</v>
      </c>
      <c r="H522" t="str">
        <f t="shared" si="8"/>
        <v>UBERABACINEMA NA MADRUGADA</v>
      </c>
      <c r="I522" s="2">
        <v>440</v>
      </c>
    </row>
    <row r="523" spans="1:9" x14ac:dyDescent="0.25">
      <c r="A523" t="s">
        <v>111</v>
      </c>
      <c r="B523" t="s">
        <v>112</v>
      </c>
      <c r="C523" t="s">
        <v>101</v>
      </c>
      <c r="D523" t="s">
        <v>96</v>
      </c>
      <c r="E523" s="1">
        <v>4.1666666666666664E-2</v>
      </c>
      <c r="F523" s="1">
        <v>0.22916666666666666</v>
      </c>
      <c r="G523" t="s">
        <v>23</v>
      </c>
      <c r="H523" t="str">
        <f t="shared" si="8"/>
        <v>CURITIBACINEMA NA MADRUGADA</v>
      </c>
      <c r="I523" s="2">
        <v>895</v>
      </c>
    </row>
    <row r="524" spans="1:9" x14ac:dyDescent="0.25">
      <c r="A524" t="s">
        <v>111</v>
      </c>
      <c r="B524" t="s">
        <v>112</v>
      </c>
      <c r="C524" t="s">
        <v>101</v>
      </c>
      <c r="D524" t="s">
        <v>96</v>
      </c>
      <c r="E524" s="1">
        <v>4.1666666666666664E-2</v>
      </c>
      <c r="F524" s="1">
        <v>0.22916666666666666</v>
      </c>
      <c r="G524" t="s">
        <v>24</v>
      </c>
      <c r="H524" t="str">
        <f t="shared" si="8"/>
        <v>P. ALEGRECINEMA NA MADRUGADA</v>
      </c>
      <c r="I524" s="2">
        <v>2045</v>
      </c>
    </row>
    <row r="525" spans="1:9" x14ac:dyDescent="0.25">
      <c r="A525" t="s">
        <v>111</v>
      </c>
      <c r="B525" t="s">
        <v>112</v>
      </c>
      <c r="C525" t="s">
        <v>101</v>
      </c>
      <c r="D525" t="s">
        <v>96</v>
      </c>
      <c r="E525" s="1">
        <v>4.1666666666666664E-2</v>
      </c>
      <c r="F525" s="1">
        <v>0.22916666666666666</v>
      </c>
      <c r="G525" t="s">
        <v>25</v>
      </c>
      <c r="H525" t="str">
        <f t="shared" si="8"/>
        <v>DISTRITO FEDERALCINEMA NA MADRUGADA</v>
      </c>
      <c r="I525" s="2">
        <v>665</v>
      </c>
    </row>
    <row r="526" spans="1:9" x14ac:dyDescent="0.25">
      <c r="A526" t="s">
        <v>111</v>
      </c>
      <c r="B526" t="s">
        <v>112</v>
      </c>
      <c r="C526" t="s">
        <v>101</v>
      </c>
      <c r="D526" t="s">
        <v>96</v>
      </c>
      <c r="E526" s="1">
        <v>4.1666666666666664E-2</v>
      </c>
      <c r="F526" s="1">
        <v>0.22916666666666666</v>
      </c>
      <c r="G526" t="s">
        <v>26</v>
      </c>
      <c r="H526" t="str">
        <f t="shared" si="8"/>
        <v>SALVADORCINEMA NA MADRUGADA</v>
      </c>
      <c r="I526" s="2">
        <v>1385</v>
      </c>
    </row>
    <row r="527" spans="1:9" x14ac:dyDescent="0.25">
      <c r="A527" t="s">
        <v>111</v>
      </c>
      <c r="B527" t="s">
        <v>112</v>
      </c>
      <c r="C527" t="s">
        <v>101</v>
      </c>
      <c r="D527" t="s">
        <v>96</v>
      </c>
      <c r="E527" s="1">
        <v>4.1666666666666664E-2</v>
      </c>
      <c r="F527" s="1">
        <v>0.22916666666666666</v>
      </c>
      <c r="G527" t="s">
        <v>27</v>
      </c>
      <c r="H527" t="str">
        <f t="shared" si="8"/>
        <v>NATALCINEMA NA MADRUGADA</v>
      </c>
      <c r="I527" s="2">
        <v>295</v>
      </c>
    </row>
    <row r="528" spans="1:9" x14ac:dyDescent="0.25">
      <c r="A528" t="s">
        <v>111</v>
      </c>
      <c r="B528" t="s">
        <v>112</v>
      </c>
      <c r="C528" t="s">
        <v>101</v>
      </c>
      <c r="D528" t="s">
        <v>96</v>
      </c>
      <c r="E528" s="1">
        <v>4.1666666666666664E-2</v>
      </c>
      <c r="F528" s="1">
        <v>0.22916666666666666</v>
      </c>
      <c r="G528" t="s">
        <v>28</v>
      </c>
      <c r="H528" t="str">
        <f t="shared" si="8"/>
        <v>MANAUSCINEMA NA MADRUGADA</v>
      </c>
      <c r="I528" s="2">
        <v>690</v>
      </c>
    </row>
    <row r="529" spans="1:9" x14ac:dyDescent="0.25">
      <c r="A529" t="s">
        <v>111</v>
      </c>
      <c r="B529" t="s">
        <v>112</v>
      </c>
      <c r="C529" t="s">
        <v>101</v>
      </c>
      <c r="D529" t="s">
        <v>96</v>
      </c>
      <c r="E529" s="1">
        <v>4.1666666666666664E-2</v>
      </c>
      <c r="F529" s="1">
        <v>0.22916666666666666</v>
      </c>
      <c r="G529" t="s">
        <v>29</v>
      </c>
      <c r="H529" t="str">
        <f t="shared" si="8"/>
        <v>PALMASCINEMA NA MADRUGADA</v>
      </c>
      <c r="I529" s="2">
        <v>35</v>
      </c>
    </row>
    <row r="530" spans="1:9" x14ac:dyDescent="0.25">
      <c r="A530" t="s">
        <v>113</v>
      </c>
      <c r="B530" t="s">
        <v>114</v>
      </c>
      <c r="C530" t="s">
        <v>64</v>
      </c>
      <c r="D530" t="s">
        <v>115</v>
      </c>
      <c r="E530" s="1">
        <v>0.52083333333333337</v>
      </c>
      <c r="F530" s="1">
        <v>0.5625</v>
      </c>
      <c r="G530" t="s">
        <v>14</v>
      </c>
      <c r="H530" t="str">
        <f t="shared" si="8"/>
        <v>NET1SÓ RISOS - DOMINGO</v>
      </c>
      <c r="I530" s="2">
        <v>80275</v>
      </c>
    </row>
    <row r="531" spans="1:9" x14ac:dyDescent="0.25">
      <c r="A531" t="s">
        <v>113</v>
      </c>
      <c r="B531" t="s">
        <v>114</v>
      </c>
      <c r="C531" t="s">
        <v>64</v>
      </c>
      <c r="D531" t="s">
        <v>115</v>
      </c>
      <c r="E531" s="1">
        <v>0.52083333333333337</v>
      </c>
      <c r="F531" s="1">
        <v>0.5625</v>
      </c>
      <c r="G531" t="s">
        <v>15</v>
      </c>
      <c r="H531" t="str">
        <f t="shared" si="8"/>
        <v>SÃO PAULOSÓ RISOS - DOMINGO</v>
      </c>
      <c r="I531" s="2">
        <v>15255</v>
      </c>
    </row>
    <row r="532" spans="1:9" x14ac:dyDescent="0.25">
      <c r="A532" t="s">
        <v>113</v>
      </c>
      <c r="B532" t="s">
        <v>114</v>
      </c>
      <c r="C532" t="s">
        <v>64</v>
      </c>
      <c r="D532" t="s">
        <v>115</v>
      </c>
      <c r="E532" s="1">
        <v>0.52083333333333337</v>
      </c>
      <c r="F532" s="1">
        <v>0.5625</v>
      </c>
      <c r="G532" t="s">
        <v>16</v>
      </c>
      <c r="H532" t="str">
        <f t="shared" si="8"/>
        <v>P.PRUD.SÓ RISOS - DOMINGO</v>
      </c>
      <c r="I532" s="2">
        <v>3515</v>
      </c>
    </row>
    <row r="533" spans="1:9" x14ac:dyDescent="0.25">
      <c r="A533" t="s">
        <v>113</v>
      </c>
      <c r="B533" t="s">
        <v>114</v>
      </c>
      <c r="C533" t="s">
        <v>64</v>
      </c>
      <c r="D533" t="s">
        <v>115</v>
      </c>
      <c r="E533" s="1">
        <v>0.52083333333333337</v>
      </c>
      <c r="F533" s="1">
        <v>0.5625</v>
      </c>
      <c r="G533" t="s">
        <v>17</v>
      </c>
      <c r="H533" t="str">
        <f t="shared" si="8"/>
        <v>CAMPINASSÓ RISOS - DOMINGO</v>
      </c>
      <c r="I533" s="2">
        <v>4005</v>
      </c>
    </row>
    <row r="534" spans="1:9" x14ac:dyDescent="0.25">
      <c r="A534" t="s">
        <v>113</v>
      </c>
      <c r="B534" t="s">
        <v>114</v>
      </c>
      <c r="C534" t="s">
        <v>64</v>
      </c>
      <c r="D534" t="s">
        <v>115</v>
      </c>
      <c r="E534" s="1">
        <v>0.52083333333333337</v>
      </c>
      <c r="F534" s="1">
        <v>0.5625</v>
      </c>
      <c r="G534" t="s">
        <v>18</v>
      </c>
      <c r="H534" t="str">
        <f t="shared" si="8"/>
        <v>TAUBATÉSÓ RISOS - DOMINGO</v>
      </c>
      <c r="I534" s="2">
        <v>1350</v>
      </c>
    </row>
    <row r="535" spans="1:9" x14ac:dyDescent="0.25">
      <c r="A535" t="s">
        <v>113</v>
      </c>
      <c r="B535" t="s">
        <v>114</v>
      </c>
      <c r="C535" t="s">
        <v>64</v>
      </c>
      <c r="D535" t="s">
        <v>115</v>
      </c>
      <c r="E535" s="1">
        <v>0.52083333333333337</v>
      </c>
      <c r="F535" s="1">
        <v>0.5625</v>
      </c>
      <c r="G535" t="s">
        <v>19</v>
      </c>
      <c r="H535" t="str">
        <f t="shared" si="8"/>
        <v>RIO DE JANEIROSÓ RISOS - DOMINGO</v>
      </c>
      <c r="I535" s="2">
        <v>9110</v>
      </c>
    </row>
    <row r="536" spans="1:9" x14ac:dyDescent="0.25">
      <c r="A536" t="s">
        <v>113</v>
      </c>
      <c r="B536" t="s">
        <v>114</v>
      </c>
      <c r="C536" t="s">
        <v>64</v>
      </c>
      <c r="D536" t="s">
        <v>115</v>
      </c>
      <c r="E536" s="1">
        <v>0.52083333333333337</v>
      </c>
      <c r="F536" s="1">
        <v>0.5625</v>
      </c>
      <c r="G536" t="s">
        <v>20</v>
      </c>
      <c r="H536" t="str">
        <f t="shared" si="8"/>
        <v>BARRA MANSASÓ RISOS - DOMINGO</v>
      </c>
      <c r="I536" s="2">
        <v>2245</v>
      </c>
    </row>
    <row r="537" spans="1:9" x14ac:dyDescent="0.25">
      <c r="A537" t="s">
        <v>113</v>
      </c>
      <c r="B537" t="s">
        <v>114</v>
      </c>
      <c r="C537" t="s">
        <v>64</v>
      </c>
      <c r="D537" t="s">
        <v>115</v>
      </c>
      <c r="E537" s="1">
        <v>0.52083333333333337</v>
      </c>
      <c r="F537" s="1">
        <v>0.5625</v>
      </c>
      <c r="G537" t="s">
        <v>21</v>
      </c>
      <c r="H537" t="str">
        <f t="shared" si="8"/>
        <v>BELO HORIZONTESÓ RISOS - DOMINGO</v>
      </c>
      <c r="I537" s="2">
        <v>7145</v>
      </c>
    </row>
    <row r="538" spans="1:9" x14ac:dyDescent="0.25">
      <c r="A538" t="s">
        <v>113</v>
      </c>
      <c r="B538" t="s">
        <v>114</v>
      </c>
      <c r="C538" t="s">
        <v>64</v>
      </c>
      <c r="D538" t="s">
        <v>115</v>
      </c>
      <c r="E538" s="1">
        <v>0.52083333333333337</v>
      </c>
      <c r="F538" s="1">
        <v>0.5625</v>
      </c>
      <c r="G538" t="s">
        <v>22</v>
      </c>
      <c r="H538" t="str">
        <f t="shared" si="8"/>
        <v>UBERABASÓ RISOS - DOMINGO</v>
      </c>
      <c r="I538" s="2">
        <v>1365</v>
      </c>
    </row>
    <row r="539" spans="1:9" x14ac:dyDescent="0.25">
      <c r="A539" t="s">
        <v>113</v>
      </c>
      <c r="B539" t="s">
        <v>114</v>
      </c>
      <c r="C539" t="s">
        <v>64</v>
      </c>
      <c r="D539" t="s">
        <v>115</v>
      </c>
      <c r="E539" s="1">
        <v>0.52083333333333337</v>
      </c>
      <c r="F539" s="1">
        <v>0.5625</v>
      </c>
      <c r="G539" t="s">
        <v>23</v>
      </c>
      <c r="H539" t="str">
        <f t="shared" si="8"/>
        <v>CURITIBASÓ RISOS - DOMINGO</v>
      </c>
      <c r="I539" s="2">
        <v>2760</v>
      </c>
    </row>
    <row r="540" spans="1:9" x14ac:dyDescent="0.25">
      <c r="A540" t="s">
        <v>113</v>
      </c>
      <c r="B540" t="s">
        <v>114</v>
      </c>
      <c r="C540" t="s">
        <v>64</v>
      </c>
      <c r="D540" t="s">
        <v>115</v>
      </c>
      <c r="E540" s="1">
        <v>0.52083333333333337</v>
      </c>
      <c r="F540" s="1">
        <v>0.5625</v>
      </c>
      <c r="G540" t="s">
        <v>24</v>
      </c>
      <c r="H540" t="str">
        <f t="shared" si="8"/>
        <v>P. ALEGRESÓ RISOS - DOMINGO</v>
      </c>
      <c r="I540" s="2">
        <v>6300</v>
      </c>
    </row>
    <row r="541" spans="1:9" x14ac:dyDescent="0.25">
      <c r="A541" t="s">
        <v>113</v>
      </c>
      <c r="B541" t="s">
        <v>114</v>
      </c>
      <c r="C541" t="s">
        <v>64</v>
      </c>
      <c r="D541" t="s">
        <v>115</v>
      </c>
      <c r="E541" s="1">
        <v>0.52083333333333337</v>
      </c>
      <c r="F541" s="1">
        <v>0.5625</v>
      </c>
      <c r="G541" t="s">
        <v>25</v>
      </c>
      <c r="H541" t="str">
        <f t="shared" si="8"/>
        <v>DISTRITO FEDERALSÓ RISOS - DOMINGO</v>
      </c>
      <c r="I541" s="2">
        <v>2055</v>
      </c>
    </row>
    <row r="542" spans="1:9" x14ac:dyDescent="0.25">
      <c r="A542" t="s">
        <v>113</v>
      </c>
      <c r="B542" t="s">
        <v>114</v>
      </c>
      <c r="C542" t="s">
        <v>64</v>
      </c>
      <c r="D542" t="s">
        <v>115</v>
      </c>
      <c r="E542" s="1">
        <v>0.52083333333333337</v>
      </c>
      <c r="F542" s="1">
        <v>0.5625</v>
      </c>
      <c r="G542" t="s">
        <v>26</v>
      </c>
      <c r="H542" t="str">
        <f t="shared" si="8"/>
        <v>SALVADORSÓ RISOS - DOMINGO</v>
      </c>
      <c r="I542" s="2">
        <v>4660</v>
      </c>
    </row>
    <row r="543" spans="1:9" x14ac:dyDescent="0.25">
      <c r="A543" t="s">
        <v>113</v>
      </c>
      <c r="B543" t="s">
        <v>114</v>
      </c>
      <c r="C543" t="s">
        <v>64</v>
      </c>
      <c r="D543" t="s">
        <v>115</v>
      </c>
      <c r="E543" s="1">
        <v>0.52083333333333337</v>
      </c>
      <c r="F543" s="1">
        <v>0.5625</v>
      </c>
      <c r="G543" t="s">
        <v>27</v>
      </c>
      <c r="H543" t="str">
        <f t="shared" si="8"/>
        <v>NATALSÓ RISOS - DOMINGO</v>
      </c>
      <c r="I543" s="2">
        <v>910</v>
      </c>
    </row>
    <row r="544" spans="1:9" x14ac:dyDescent="0.25">
      <c r="A544" t="s">
        <v>113</v>
      </c>
      <c r="B544" t="s">
        <v>114</v>
      </c>
      <c r="C544" t="s">
        <v>64</v>
      </c>
      <c r="D544" t="s">
        <v>115</v>
      </c>
      <c r="E544" s="1">
        <v>0.52083333333333337</v>
      </c>
      <c r="F544" s="1">
        <v>0.5625</v>
      </c>
      <c r="G544" t="s">
        <v>28</v>
      </c>
      <c r="H544" t="str">
        <f t="shared" si="8"/>
        <v>MANAUSSÓ RISOS - DOMINGO</v>
      </c>
      <c r="I544" s="2">
        <v>1110</v>
      </c>
    </row>
    <row r="545" spans="1:9" x14ac:dyDescent="0.25">
      <c r="A545" t="s">
        <v>113</v>
      </c>
      <c r="B545" t="s">
        <v>114</v>
      </c>
      <c r="C545" t="s">
        <v>64</v>
      </c>
      <c r="D545" t="s">
        <v>115</v>
      </c>
      <c r="E545" s="1">
        <v>0.52083333333333337</v>
      </c>
      <c r="F545" s="1">
        <v>0.5625</v>
      </c>
      <c r="G545" t="s">
        <v>29</v>
      </c>
      <c r="H545" t="str">
        <f t="shared" si="8"/>
        <v>PALMASSÓ RISOS - DOMINGO</v>
      </c>
      <c r="I545" s="2">
        <v>130</v>
      </c>
    </row>
    <row r="546" spans="1:9" x14ac:dyDescent="0.25">
      <c r="A546" t="s">
        <v>116</v>
      </c>
      <c r="B546" t="s">
        <v>117</v>
      </c>
      <c r="C546" t="s">
        <v>37</v>
      </c>
      <c r="D546" t="s">
        <v>115</v>
      </c>
      <c r="E546" s="1">
        <v>0.5625</v>
      </c>
      <c r="F546" s="1">
        <v>0.625</v>
      </c>
      <c r="G546" t="s">
        <v>14</v>
      </c>
      <c r="H546" t="str">
        <f t="shared" si="8"/>
        <v>NET1BAND ESPORTE CLUBE</v>
      </c>
      <c r="I546" s="2">
        <v>84905</v>
      </c>
    </row>
    <row r="547" spans="1:9" x14ac:dyDescent="0.25">
      <c r="A547" t="s">
        <v>116</v>
      </c>
      <c r="B547" t="s">
        <v>117</v>
      </c>
      <c r="C547" t="s">
        <v>37</v>
      </c>
      <c r="D547" t="s">
        <v>115</v>
      </c>
      <c r="E547" s="1">
        <v>0.5625</v>
      </c>
      <c r="F547" s="1">
        <v>0.625</v>
      </c>
      <c r="G547" t="s">
        <v>15</v>
      </c>
      <c r="H547" t="str">
        <f t="shared" si="8"/>
        <v>SÃO PAULOBAND ESPORTE CLUBE</v>
      </c>
      <c r="I547" s="2">
        <v>16135</v>
      </c>
    </row>
    <row r="548" spans="1:9" x14ac:dyDescent="0.25">
      <c r="A548" t="s">
        <v>116</v>
      </c>
      <c r="B548" t="s">
        <v>117</v>
      </c>
      <c r="C548" t="s">
        <v>37</v>
      </c>
      <c r="D548" t="s">
        <v>115</v>
      </c>
      <c r="E548" s="1">
        <v>0.5625</v>
      </c>
      <c r="F548" s="1">
        <v>0.625</v>
      </c>
      <c r="G548" t="s">
        <v>16</v>
      </c>
      <c r="H548" t="str">
        <f t="shared" si="8"/>
        <v>P.PRUD.BAND ESPORTE CLUBE</v>
      </c>
      <c r="I548" s="2">
        <v>3715</v>
      </c>
    </row>
    <row r="549" spans="1:9" x14ac:dyDescent="0.25">
      <c r="A549" t="s">
        <v>116</v>
      </c>
      <c r="B549" t="s">
        <v>117</v>
      </c>
      <c r="C549" t="s">
        <v>37</v>
      </c>
      <c r="D549" t="s">
        <v>115</v>
      </c>
      <c r="E549" s="1">
        <v>0.5625</v>
      </c>
      <c r="F549" s="1">
        <v>0.625</v>
      </c>
      <c r="G549" t="s">
        <v>17</v>
      </c>
      <c r="H549" t="str">
        <f t="shared" si="8"/>
        <v>CAMPINASBAND ESPORTE CLUBE</v>
      </c>
      <c r="I549" s="2">
        <v>4235</v>
      </c>
    </row>
    <row r="550" spans="1:9" x14ac:dyDescent="0.25">
      <c r="A550" t="s">
        <v>116</v>
      </c>
      <c r="B550" t="s">
        <v>117</v>
      </c>
      <c r="C550" t="s">
        <v>37</v>
      </c>
      <c r="D550" t="s">
        <v>115</v>
      </c>
      <c r="E550" s="1">
        <v>0.5625</v>
      </c>
      <c r="F550" s="1">
        <v>0.625</v>
      </c>
      <c r="G550" t="s">
        <v>18</v>
      </c>
      <c r="H550" t="str">
        <f t="shared" si="8"/>
        <v>TAUBATÉBAND ESPORTE CLUBE</v>
      </c>
      <c r="I550" s="2">
        <v>1430</v>
      </c>
    </row>
    <row r="551" spans="1:9" x14ac:dyDescent="0.25">
      <c r="A551" t="s">
        <v>116</v>
      </c>
      <c r="B551" t="s">
        <v>117</v>
      </c>
      <c r="C551" t="s">
        <v>37</v>
      </c>
      <c r="D551" t="s">
        <v>115</v>
      </c>
      <c r="E551" s="1">
        <v>0.5625</v>
      </c>
      <c r="F551" s="1">
        <v>0.625</v>
      </c>
      <c r="G551" t="s">
        <v>19</v>
      </c>
      <c r="H551" t="str">
        <f t="shared" si="8"/>
        <v>RIO DE JANEIROBAND ESPORTE CLUBE</v>
      </c>
      <c r="I551" s="2">
        <v>9630</v>
      </c>
    </row>
    <row r="552" spans="1:9" x14ac:dyDescent="0.25">
      <c r="A552" t="s">
        <v>116</v>
      </c>
      <c r="B552" t="s">
        <v>117</v>
      </c>
      <c r="C552" t="s">
        <v>37</v>
      </c>
      <c r="D552" t="s">
        <v>115</v>
      </c>
      <c r="E552" s="1">
        <v>0.5625</v>
      </c>
      <c r="F552" s="1">
        <v>0.625</v>
      </c>
      <c r="G552" t="s">
        <v>20</v>
      </c>
      <c r="H552" t="str">
        <f t="shared" si="8"/>
        <v>BARRA MANSABAND ESPORTE CLUBE</v>
      </c>
      <c r="I552" s="2">
        <v>2370</v>
      </c>
    </row>
    <row r="553" spans="1:9" x14ac:dyDescent="0.25">
      <c r="A553" t="s">
        <v>116</v>
      </c>
      <c r="B553" t="s">
        <v>117</v>
      </c>
      <c r="C553" t="s">
        <v>37</v>
      </c>
      <c r="D553" t="s">
        <v>115</v>
      </c>
      <c r="E553" s="1">
        <v>0.5625</v>
      </c>
      <c r="F553" s="1">
        <v>0.625</v>
      </c>
      <c r="G553" t="s">
        <v>21</v>
      </c>
      <c r="H553" t="str">
        <f t="shared" si="8"/>
        <v>BELO HORIZONTEBAND ESPORTE CLUBE</v>
      </c>
      <c r="I553" s="2">
        <v>7555</v>
      </c>
    </row>
    <row r="554" spans="1:9" x14ac:dyDescent="0.25">
      <c r="A554" t="s">
        <v>116</v>
      </c>
      <c r="B554" t="s">
        <v>117</v>
      </c>
      <c r="C554" t="s">
        <v>37</v>
      </c>
      <c r="D554" t="s">
        <v>115</v>
      </c>
      <c r="E554" s="1">
        <v>0.5625</v>
      </c>
      <c r="F554" s="1">
        <v>0.625</v>
      </c>
      <c r="G554" t="s">
        <v>22</v>
      </c>
      <c r="H554" t="str">
        <f t="shared" si="8"/>
        <v>UBERABABAND ESPORTE CLUBE</v>
      </c>
      <c r="I554" s="2">
        <v>1440</v>
      </c>
    </row>
    <row r="555" spans="1:9" x14ac:dyDescent="0.25">
      <c r="A555" t="s">
        <v>116</v>
      </c>
      <c r="B555" t="s">
        <v>117</v>
      </c>
      <c r="C555" t="s">
        <v>37</v>
      </c>
      <c r="D555" t="s">
        <v>115</v>
      </c>
      <c r="E555" s="1">
        <v>0.5625</v>
      </c>
      <c r="F555" s="1">
        <v>0.625</v>
      </c>
      <c r="G555" t="s">
        <v>23</v>
      </c>
      <c r="H555" t="str">
        <f t="shared" si="8"/>
        <v>CURITIBABAND ESPORTE CLUBE</v>
      </c>
      <c r="I555" s="2">
        <v>2920</v>
      </c>
    </row>
    <row r="556" spans="1:9" x14ac:dyDescent="0.25">
      <c r="A556" t="s">
        <v>116</v>
      </c>
      <c r="B556" t="s">
        <v>117</v>
      </c>
      <c r="C556" t="s">
        <v>37</v>
      </c>
      <c r="D556" t="s">
        <v>115</v>
      </c>
      <c r="E556" s="1">
        <v>0.5625</v>
      </c>
      <c r="F556" s="1">
        <v>0.625</v>
      </c>
      <c r="G556" t="s">
        <v>24</v>
      </c>
      <c r="H556" t="str">
        <f t="shared" si="8"/>
        <v>P. ALEGREBAND ESPORTE CLUBE</v>
      </c>
      <c r="I556" s="2">
        <v>6660</v>
      </c>
    </row>
    <row r="557" spans="1:9" x14ac:dyDescent="0.25">
      <c r="A557" t="s">
        <v>116</v>
      </c>
      <c r="B557" t="s">
        <v>117</v>
      </c>
      <c r="C557" t="s">
        <v>37</v>
      </c>
      <c r="D557" t="s">
        <v>115</v>
      </c>
      <c r="E557" s="1">
        <v>0.5625</v>
      </c>
      <c r="F557" s="1">
        <v>0.625</v>
      </c>
      <c r="G557" t="s">
        <v>25</v>
      </c>
      <c r="H557" t="str">
        <f t="shared" si="8"/>
        <v>DISTRITO FEDERALBAND ESPORTE CLUBE</v>
      </c>
      <c r="I557" s="2">
        <v>2180</v>
      </c>
    </row>
    <row r="558" spans="1:9" x14ac:dyDescent="0.25">
      <c r="A558" t="s">
        <v>116</v>
      </c>
      <c r="B558" t="s">
        <v>117</v>
      </c>
      <c r="C558" t="s">
        <v>37</v>
      </c>
      <c r="D558" t="s">
        <v>115</v>
      </c>
      <c r="E558" s="1">
        <v>0.5625</v>
      </c>
      <c r="F558" s="1">
        <v>0.625</v>
      </c>
      <c r="G558" t="s">
        <v>26</v>
      </c>
      <c r="H558" t="str">
        <f t="shared" si="8"/>
        <v>SALVADORBAND ESPORTE CLUBE</v>
      </c>
      <c r="I558" s="2">
        <v>4930</v>
      </c>
    </row>
    <row r="559" spans="1:9" x14ac:dyDescent="0.25">
      <c r="A559" t="s">
        <v>116</v>
      </c>
      <c r="B559" t="s">
        <v>117</v>
      </c>
      <c r="C559" t="s">
        <v>37</v>
      </c>
      <c r="D559" t="s">
        <v>115</v>
      </c>
      <c r="E559" s="1">
        <v>0.5625</v>
      </c>
      <c r="F559" s="1">
        <v>0.625</v>
      </c>
      <c r="G559" t="s">
        <v>27</v>
      </c>
      <c r="H559" t="str">
        <f t="shared" si="8"/>
        <v>NATALBAND ESPORTE CLUBE</v>
      </c>
      <c r="I559" s="2">
        <v>965</v>
      </c>
    </row>
    <row r="560" spans="1:9" x14ac:dyDescent="0.25">
      <c r="A560" t="s">
        <v>116</v>
      </c>
      <c r="B560" t="s">
        <v>117</v>
      </c>
      <c r="C560" t="s">
        <v>37</v>
      </c>
      <c r="D560" t="s">
        <v>115</v>
      </c>
      <c r="E560" s="1">
        <v>0.5625</v>
      </c>
      <c r="F560" s="1">
        <v>0.625</v>
      </c>
      <c r="G560" t="s">
        <v>28</v>
      </c>
      <c r="H560" t="str">
        <f t="shared" si="8"/>
        <v>MANAUSBAND ESPORTE CLUBE</v>
      </c>
      <c r="I560" s="2">
        <v>1170</v>
      </c>
    </row>
    <row r="561" spans="1:9" x14ac:dyDescent="0.25">
      <c r="A561" t="s">
        <v>116</v>
      </c>
      <c r="B561" t="s">
        <v>117</v>
      </c>
      <c r="C561" t="s">
        <v>37</v>
      </c>
      <c r="D561" t="s">
        <v>115</v>
      </c>
      <c r="E561" s="1">
        <v>0.5625</v>
      </c>
      <c r="F561" s="1">
        <v>0.625</v>
      </c>
      <c r="G561" t="s">
        <v>29</v>
      </c>
      <c r="H561" t="str">
        <f t="shared" si="8"/>
        <v>PALMASBAND ESPORTE CLUBE</v>
      </c>
      <c r="I561" s="2">
        <v>140</v>
      </c>
    </row>
    <row r="562" spans="1:9" x14ac:dyDescent="0.25">
      <c r="A562" t="s">
        <v>118</v>
      </c>
      <c r="B562" t="s">
        <v>119</v>
      </c>
      <c r="C562" t="s">
        <v>37</v>
      </c>
      <c r="D562" t="s">
        <v>115</v>
      </c>
      <c r="E562" s="1">
        <v>0.625</v>
      </c>
      <c r="F562" s="1">
        <v>0.64583333333333337</v>
      </c>
      <c r="G562" t="s">
        <v>14</v>
      </c>
      <c r="H562" t="str">
        <f t="shared" si="8"/>
        <v>NET1GOL</v>
      </c>
      <c r="I562" s="2">
        <v>80275</v>
      </c>
    </row>
    <row r="563" spans="1:9" x14ac:dyDescent="0.25">
      <c r="A563" t="s">
        <v>118</v>
      </c>
      <c r="B563" t="s">
        <v>119</v>
      </c>
      <c r="C563" t="s">
        <v>37</v>
      </c>
      <c r="D563" t="s">
        <v>115</v>
      </c>
      <c r="E563" s="1">
        <v>0.625</v>
      </c>
      <c r="F563" s="1">
        <v>0.64583333333333337</v>
      </c>
      <c r="G563" t="s">
        <v>15</v>
      </c>
      <c r="H563" t="str">
        <f t="shared" si="8"/>
        <v>SÃO PAULOGOL</v>
      </c>
      <c r="I563" s="2">
        <v>15255</v>
      </c>
    </row>
    <row r="564" spans="1:9" x14ac:dyDescent="0.25">
      <c r="A564" t="s">
        <v>118</v>
      </c>
      <c r="B564" t="s">
        <v>119</v>
      </c>
      <c r="C564" t="s">
        <v>37</v>
      </c>
      <c r="D564" t="s">
        <v>115</v>
      </c>
      <c r="E564" s="1">
        <v>0.625</v>
      </c>
      <c r="F564" s="1">
        <v>0.64583333333333337</v>
      </c>
      <c r="G564" t="s">
        <v>16</v>
      </c>
      <c r="H564" t="str">
        <f t="shared" si="8"/>
        <v>P.PRUD.GOL</v>
      </c>
      <c r="I564" s="2">
        <v>3515</v>
      </c>
    </row>
    <row r="565" spans="1:9" x14ac:dyDescent="0.25">
      <c r="A565" t="s">
        <v>118</v>
      </c>
      <c r="B565" t="s">
        <v>119</v>
      </c>
      <c r="C565" t="s">
        <v>37</v>
      </c>
      <c r="D565" t="s">
        <v>115</v>
      </c>
      <c r="E565" s="1">
        <v>0.625</v>
      </c>
      <c r="F565" s="1">
        <v>0.64583333333333337</v>
      </c>
      <c r="G565" t="s">
        <v>17</v>
      </c>
      <c r="H565" t="str">
        <f t="shared" si="8"/>
        <v>CAMPINASGOL</v>
      </c>
      <c r="I565" s="2">
        <v>4005</v>
      </c>
    </row>
    <row r="566" spans="1:9" x14ac:dyDescent="0.25">
      <c r="A566" t="s">
        <v>118</v>
      </c>
      <c r="B566" t="s">
        <v>119</v>
      </c>
      <c r="C566" t="s">
        <v>37</v>
      </c>
      <c r="D566" t="s">
        <v>115</v>
      </c>
      <c r="E566" s="1">
        <v>0.625</v>
      </c>
      <c r="F566" s="1">
        <v>0.64583333333333337</v>
      </c>
      <c r="G566" t="s">
        <v>18</v>
      </c>
      <c r="H566" t="str">
        <f t="shared" si="8"/>
        <v>TAUBATÉGOL</v>
      </c>
      <c r="I566" s="2">
        <v>1350</v>
      </c>
    </row>
    <row r="567" spans="1:9" x14ac:dyDescent="0.25">
      <c r="A567" t="s">
        <v>118</v>
      </c>
      <c r="B567" t="s">
        <v>119</v>
      </c>
      <c r="C567" t="s">
        <v>37</v>
      </c>
      <c r="D567" t="s">
        <v>115</v>
      </c>
      <c r="E567" s="1">
        <v>0.625</v>
      </c>
      <c r="F567" s="1">
        <v>0.64583333333333337</v>
      </c>
      <c r="G567" t="s">
        <v>19</v>
      </c>
      <c r="H567" t="str">
        <f t="shared" si="8"/>
        <v>RIO DE JANEIROGOL</v>
      </c>
      <c r="I567" s="2">
        <v>9110</v>
      </c>
    </row>
    <row r="568" spans="1:9" x14ac:dyDescent="0.25">
      <c r="A568" t="s">
        <v>118</v>
      </c>
      <c r="B568" t="s">
        <v>119</v>
      </c>
      <c r="C568" t="s">
        <v>37</v>
      </c>
      <c r="D568" t="s">
        <v>115</v>
      </c>
      <c r="E568" s="1">
        <v>0.625</v>
      </c>
      <c r="F568" s="1">
        <v>0.64583333333333337</v>
      </c>
      <c r="G568" t="s">
        <v>20</v>
      </c>
      <c r="H568" t="str">
        <f t="shared" si="8"/>
        <v>BARRA MANSAGOL</v>
      </c>
      <c r="I568" s="2">
        <v>2245</v>
      </c>
    </row>
    <row r="569" spans="1:9" x14ac:dyDescent="0.25">
      <c r="A569" t="s">
        <v>118</v>
      </c>
      <c r="B569" t="s">
        <v>119</v>
      </c>
      <c r="C569" t="s">
        <v>37</v>
      </c>
      <c r="D569" t="s">
        <v>115</v>
      </c>
      <c r="E569" s="1">
        <v>0.625</v>
      </c>
      <c r="F569" s="1">
        <v>0.64583333333333337</v>
      </c>
      <c r="G569" t="s">
        <v>21</v>
      </c>
      <c r="H569" t="str">
        <f t="shared" si="8"/>
        <v>BELO HORIZONTEGOL</v>
      </c>
      <c r="I569" s="2">
        <v>7145</v>
      </c>
    </row>
    <row r="570" spans="1:9" x14ac:dyDescent="0.25">
      <c r="A570" t="s">
        <v>118</v>
      </c>
      <c r="B570" t="s">
        <v>119</v>
      </c>
      <c r="C570" t="s">
        <v>37</v>
      </c>
      <c r="D570" t="s">
        <v>115</v>
      </c>
      <c r="E570" s="1">
        <v>0.625</v>
      </c>
      <c r="F570" s="1">
        <v>0.64583333333333337</v>
      </c>
      <c r="G570" t="s">
        <v>22</v>
      </c>
      <c r="H570" t="str">
        <f t="shared" si="8"/>
        <v>UBERABAGOL</v>
      </c>
      <c r="I570" s="2">
        <v>1365</v>
      </c>
    </row>
    <row r="571" spans="1:9" x14ac:dyDescent="0.25">
      <c r="A571" t="s">
        <v>118</v>
      </c>
      <c r="B571" t="s">
        <v>119</v>
      </c>
      <c r="C571" t="s">
        <v>37</v>
      </c>
      <c r="D571" t="s">
        <v>115</v>
      </c>
      <c r="E571" s="1">
        <v>0.625</v>
      </c>
      <c r="F571" s="1">
        <v>0.64583333333333337</v>
      </c>
      <c r="G571" t="s">
        <v>23</v>
      </c>
      <c r="H571" t="str">
        <f t="shared" si="8"/>
        <v>CURITIBAGOL</v>
      </c>
      <c r="I571" s="2">
        <v>2760</v>
      </c>
    </row>
    <row r="572" spans="1:9" x14ac:dyDescent="0.25">
      <c r="A572" t="s">
        <v>118</v>
      </c>
      <c r="B572" t="s">
        <v>119</v>
      </c>
      <c r="C572" t="s">
        <v>37</v>
      </c>
      <c r="D572" t="s">
        <v>115</v>
      </c>
      <c r="E572" s="1">
        <v>0.625</v>
      </c>
      <c r="F572" s="1">
        <v>0.64583333333333337</v>
      </c>
      <c r="G572" t="s">
        <v>24</v>
      </c>
      <c r="H572" t="str">
        <f t="shared" si="8"/>
        <v>P. ALEGREGOL</v>
      </c>
      <c r="I572" s="2">
        <v>6300</v>
      </c>
    </row>
    <row r="573" spans="1:9" x14ac:dyDescent="0.25">
      <c r="A573" t="s">
        <v>118</v>
      </c>
      <c r="B573" t="s">
        <v>119</v>
      </c>
      <c r="C573" t="s">
        <v>37</v>
      </c>
      <c r="D573" t="s">
        <v>115</v>
      </c>
      <c r="E573" s="1">
        <v>0.625</v>
      </c>
      <c r="F573" s="1">
        <v>0.64583333333333337</v>
      </c>
      <c r="G573" t="s">
        <v>25</v>
      </c>
      <c r="H573" t="str">
        <f t="shared" si="8"/>
        <v>DISTRITO FEDERALGOL</v>
      </c>
      <c r="I573" s="2">
        <v>2055</v>
      </c>
    </row>
    <row r="574" spans="1:9" x14ac:dyDescent="0.25">
      <c r="A574" t="s">
        <v>118</v>
      </c>
      <c r="B574" t="s">
        <v>119</v>
      </c>
      <c r="C574" t="s">
        <v>37</v>
      </c>
      <c r="D574" t="s">
        <v>115</v>
      </c>
      <c r="E574" s="1">
        <v>0.625</v>
      </c>
      <c r="F574" s="1">
        <v>0.64583333333333337</v>
      </c>
      <c r="G574" t="s">
        <v>26</v>
      </c>
      <c r="H574" t="str">
        <f t="shared" si="8"/>
        <v>SALVADORGOL</v>
      </c>
      <c r="I574" s="2">
        <v>4660</v>
      </c>
    </row>
    <row r="575" spans="1:9" x14ac:dyDescent="0.25">
      <c r="A575" t="s">
        <v>118</v>
      </c>
      <c r="B575" t="s">
        <v>119</v>
      </c>
      <c r="C575" t="s">
        <v>37</v>
      </c>
      <c r="D575" t="s">
        <v>115</v>
      </c>
      <c r="E575" s="1">
        <v>0.625</v>
      </c>
      <c r="F575" s="1">
        <v>0.64583333333333337</v>
      </c>
      <c r="G575" t="s">
        <v>27</v>
      </c>
      <c r="H575" t="str">
        <f t="shared" si="8"/>
        <v>NATALGOL</v>
      </c>
      <c r="I575" s="2">
        <v>910</v>
      </c>
    </row>
    <row r="576" spans="1:9" x14ac:dyDescent="0.25">
      <c r="A576" t="s">
        <v>118</v>
      </c>
      <c r="B576" t="s">
        <v>119</v>
      </c>
      <c r="C576" t="s">
        <v>37</v>
      </c>
      <c r="D576" t="s">
        <v>115</v>
      </c>
      <c r="E576" s="1">
        <v>0.625</v>
      </c>
      <c r="F576" s="1">
        <v>0.64583333333333337</v>
      </c>
      <c r="G576" t="s">
        <v>28</v>
      </c>
      <c r="H576" t="str">
        <f t="shared" si="8"/>
        <v>MANAUSGOL</v>
      </c>
      <c r="I576" s="2">
        <v>1110</v>
      </c>
    </row>
    <row r="577" spans="1:9" x14ac:dyDescent="0.25">
      <c r="A577" t="s">
        <v>118</v>
      </c>
      <c r="B577" t="s">
        <v>119</v>
      </c>
      <c r="C577" t="s">
        <v>37</v>
      </c>
      <c r="D577" t="s">
        <v>115</v>
      </c>
      <c r="E577" s="1">
        <v>0.625</v>
      </c>
      <c r="F577" s="1">
        <v>0.64583333333333337</v>
      </c>
      <c r="G577" t="s">
        <v>29</v>
      </c>
      <c r="H577" t="str">
        <f t="shared" si="8"/>
        <v>PALMASGOL</v>
      </c>
      <c r="I577" s="2">
        <v>130</v>
      </c>
    </row>
    <row r="578" spans="1:9" x14ac:dyDescent="0.25">
      <c r="A578" t="s">
        <v>120</v>
      </c>
      <c r="B578" t="s">
        <v>83</v>
      </c>
      <c r="C578" t="s">
        <v>78</v>
      </c>
      <c r="D578" t="s">
        <v>115</v>
      </c>
      <c r="E578" s="1">
        <v>0.64583333333333337</v>
      </c>
      <c r="F578" s="1">
        <v>0.74305555555555547</v>
      </c>
      <c r="G578" t="s">
        <v>14</v>
      </c>
      <c r="H578" t="str">
        <f t="shared" si="8"/>
        <v>NET1FUTEBOL BAND</v>
      </c>
      <c r="I578" s="2">
        <v>266985</v>
      </c>
    </row>
    <row r="579" spans="1:9" x14ac:dyDescent="0.25">
      <c r="A579" t="s">
        <v>120</v>
      </c>
      <c r="B579" t="s">
        <v>83</v>
      </c>
      <c r="C579" t="s">
        <v>78</v>
      </c>
      <c r="D579" t="s">
        <v>115</v>
      </c>
      <c r="E579" s="1">
        <v>0.64583333333333337</v>
      </c>
      <c r="F579" s="1">
        <v>0.74305555555555547</v>
      </c>
      <c r="G579" t="s">
        <v>15</v>
      </c>
      <c r="H579" t="str">
        <f t="shared" ref="H579:H642" si="9">CONCATENATE(G579,B579)</f>
        <v>SÃO PAULOFUTEBOL BAND</v>
      </c>
      <c r="I579" s="2">
        <v>54795</v>
      </c>
    </row>
    <row r="580" spans="1:9" x14ac:dyDescent="0.25">
      <c r="A580" t="s">
        <v>120</v>
      </c>
      <c r="B580" t="s">
        <v>83</v>
      </c>
      <c r="C580" t="s">
        <v>78</v>
      </c>
      <c r="D580" t="s">
        <v>115</v>
      </c>
      <c r="E580" s="1">
        <v>0.64583333333333337</v>
      </c>
      <c r="F580" s="1">
        <v>0.74305555555555547</v>
      </c>
      <c r="G580" t="s">
        <v>16</v>
      </c>
      <c r="H580" t="str">
        <f t="shared" si="9"/>
        <v>P.PRUD.FUTEBOL BAND</v>
      </c>
      <c r="I580" s="2">
        <v>12625</v>
      </c>
    </row>
    <row r="581" spans="1:9" x14ac:dyDescent="0.25">
      <c r="A581" t="s">
        <v>120</v>
      </c>
      <c r="B581" t="s">
        <v>83</v>
      </c>
      <c r="C581" t="s">
        <v>78</v>
      </c>
      <c r="D581" t="s">
        <v>115</v>
      </c>
      <c r="E581" s="1">
        <v>0.64583333333333337</v>
      </c>
      <c r="F581" s="1">
        <v>0.74305555555555547</v>
      </c>
      <c r="G581" t="s">
        <v>17</v>
      </c>
      <c r="H581" t="str">
        <f t="shared" si="9"/>
        <v>CAMPINASFUTEBOL BAND</v>
      </c>
      <c r="I581" s="2">
        <v>14390</v>
      </c>
    </row>
    <row r="582" spans="1:9" x14ac:dyDescent="0.25">
      <c r="A582" t="s">
        <v>120</v>
      </c>
      <c r="B582" t="s">
        <v>83</v>
      </c>
      <c r="C582" t="s">
        <v>78</v>
      </c>
      <c r="D582" t="s">
        <v>115</v>
      </c>
      <c r="E582" s="1">
        <v>0.64583333333333337</v>
      </c>
      <c r="F582" s="1">
        <v>0.74305555555555547</v>
      </c>
      <c r="G582" t="s">
        <v>18</v>
      </c>
      <c r="H582" t="str">
        <f t="shared" si="9"/>
        <v>TAUBATÉFUTEBOL BAND</v>
      </c>
      <c r="I582" s="2">
        <v>4845</v>
      </c>
    </row>
    <row r="583" spans="1:9" x14ac:dyDescent="0.25">
      <c r="A583" t="s">
        <v>120</v>
      </c>
      <c r="B583" t="s">
        <v>83</v>
      </c>
      <c r="C583" t="s">
        <v>78</v>
      </c>
      <c r="D583" t="s">
        <v>115</v>
      </c>
      <c r="E583" s="1">
        <v>0.64583333333333337</v>
      </c>
      <c r="F583" s="1">
        <v>0.74305555555555547</v>
      </c>
      <c r="G583" t="s">
        <v>19</v>
      </c>
      <c r="H583" t="str">
        <f t="shared" si="9"/>
        <v>RIO DE JANEIROFUTEBOL BAND</v>
      </c>
      <c r="I583" s="2">
        <v>32695</v>
      </c>
    </row>
    <row r="584" spans="1:9" x14ac:dyDescent="0.25">
      <c r="A584" t="s">
        <v>120</v>
      </c>
      <c r="B584" t="s">
        <v>83</v>
      </c>
      <c r="C584" t="s">
        <v>78</v>
      </c>
      <c r="D584" t="s">
        <v>115</v>
      </c>
      <c r="E584" s="1">
        <v>0.64583333333333337</v>
      </c>
      <c r="F584" s="1">
        <v>0.74305555555555547</v>
      </c>
      <c r="G584" t="s">
        <v>20</v>
      </c>
      <c r="H584" t="str">
        <f t="shared" si="9"/>
        <v>BARRA MANSAFUTEBOL BAND</v>
      </c>
      <c r="I584" s="2">
        <v>8065</v>
      </c>
    </row>
    <row r="585" spans="1:9" x14ac:dyDescent="0.25">
      <c r="A585" t="s">
        <v>120</v>
      </c>
      <c r="B585" t="s">
        <v>83</v>
      </c>
      <c r="C585" t="s">
        <v>78</v>
      </c>
      <c r="D585" t="s">
        <v>115</v>
      </c>
      <c r="E585" s="1">
        <v>0.64583333333333337</v>
      </c>
      <c r="F585" s="1">
        <v>0.74305555555555547</v>
      </c>
      <c r="G585" t="s">
        <v>21</v>
      </c>
      <c r="H585" t="str">
        <f t="shared" si="9"/>
        <v>BELO HORIZONTEFUTEBOL BAND</v>
      </c>
      <c r="I585" s="2">
        <v>25660</v>
      </c>
    </row>
    <row r="586" spans="1:9" x14ac:dyDescent="0.25">
      <c r="A586" t="s">
        <v>120</v>
      </c>
      <c r="B586" t="s">
        <v>83</v>
      </c>
      <c r="C586" t="s">
        <v>78</v>
      </c>
      <c r="D586" t="s">
        <v>115</v>
      </c>
      <c r="E586" s="1">
        <v>0.64583333333333337</v>
      </c>
      <c r="F586" s="1">
        <v>0.74305555555555547</v>
      </c>
      <c r="G586" t="s">
        <v>22</v>
      </c>
      <c r="H586" t="str">
        <f t="shared" si="9"/>
        <v>UBERABAFUTEBOL BAND</v>
      </c>
      <c r="I586" s="2">
        <v>4875</v>
      </c>
    </row>
    <row r="587" spans="1:9" x14ac:dyDescent="0.25">
      <c r="A587" t="s">
        <v>120</v>
      </c>
      <c r="B587" t="s">
        <v>83</v>
      </c>
      <c r="C587" t="s">
        <v>78</v>
      </c>
      <c r="D587" t="s">
        <v>115</v>
      </c>
      <c r="E587" s="1">
        <v>0.64583333333333337</v>
      </c>
      <c r="F587" s="1">
        <v>0.74305555555555547</v>
      </c>
      <c r="G587" t="s">
        <v>23</v>
      </c>
      <c r="H587" t="str">
        <f t="shared" si="9"/>
        <v>CURITIBAFUTEBOL BAND</v>
      </c>
      <c r="I587" s="2">
        <v>9925</v>
      </c>
    </row>
    <row r="588" spans="1:9" x14ac:dyDescent="0.25">
      <c r="A588" t="s">
        <v>120</v>
      </c>
      <c r="B588" t="s">
        <v>83</v>
      </c>
      <c r="C588" t="s">
        <v>78</v>
      </c>
      <c r="D588" t="s">
        <v>115</v>
      </c>
      <c r="E588" s="1">
        <v>0.64583333333333337</v>
      </c>
      <c r="F588" s="1">
        <v>0.74305555555555547</v>
      </c>
      <c r="G588" t="s">
        <v>24</v>
      </c>
      <c r="H588" t="str">
        <f t="shared" si="9"/>
        <v>P. ALEGREFUTEBOL BAND</v>
      </c>
      <c r="I588" s="2">
        <v>22605</v>
      </c>
    </row>
    <row r="589" spans="1:9" x14ac:dyDescent="0.25">
      <c r="A589" t="s">
        <v>120</v>
      </c>
      <c r="B589" t="s">
        <v>83</v>
      </c>
      <c r="C589" t="s">
        <v>78</v>
      </c>
      <c r="D589" t="s">
        <v>115</v>
      </c>
      <c r="E589" s="1">
        <v>0.64583333333333337</v>
      </c>
      <c r="F589" s="1">
        <v>0.74305555555555547</v>
      </c>
      <c r="G589" t="s">
        <v>25</v>
      </c>
      <c r="H589" t="str">
        <f t="shared" si="9"/>
        <v>DISTRITO FEDERALFUTEBOL BAND</v>
      </c>
      <c r="I589" s="2">
        <v>7385</v>
      </c>
    </row>
    <row r="590" spans="1:9" x14ac:dyDescent="0.25">
      <c r="A590" t="s">
        <v>120</v>
      </c>
      <c r="B590" t="s">
        <v>83</v>
      </c>
      <c r="C590" t="s">
        <v>78</v>
      </c>
      <c r="D590" t="s">
        <v>115</v>
      </c>
      <c r="E590" s="1">
        <v>0.64583333333333337</v>
      </c>
      <c r="F590" s="1">
        <v>0.74305555555555547</v>
      </c>
      <c r="G590" t="s">
        <v>26</v>
      </c>
      <c r="H590" t="str">
        <f t="shared" si="9"/>
        <v>SALVADORFUTEBOL BAND</v>
      </c>
      <c r="I590" s="2">
        <v>16730</v>
      </c>
    </row>
    <row r="591" spans="1:9" x14ac:dyDescent="0.25">
      <c r="A591" t="s">
        <v>120</v>
      </c>
      <c r="B591" t="s">
        <v>83</v>
      </c>
      <c r="C591" t="s">
        <v>78</v>
      </c>
      <c r="D591" t="s">
        <v>115</v>
      </c>
      <c r="E591" s="1">
        <v>0.64583333333333337</v>
      </c>
      <c r="F591" s="1">
        <v>0.74305555555555547</v>
      </c>
      <c r="G591" t="s">
        <v>27</v>
      </c>
      <c r="H591" t="str">
        <f t="shared" si="9"/>
        <v>NATALFUTEBOL BAND</v>
      </c>
      <c r="I591" s="2">
        <v>3280</v>
      </c>
    </row>
    <row r="592" spans="1:9" x14ac:dyDescent="0.25">
      <c r="A592" t="s">
        <v>120</v>
      </c>
      <c r="B592" t="s">
        <v>83</v>
      </c>
      <c r="C592" t="s">
        <v>78</v>
      </c>
      <c r="D592" t="s">
        <v>115</v>
      </c>
      <c r="E592" s="1">
        <v>0.64583333333333337</v>
      </c>
      <c r="F592" s="1">
        <v>0.74305555555555547</v>
      </c>
      <c r="G592" t="s">
        <v>28</v>
      </c>
      <c r="H592" t="str">
        <f t="shared" si="9"/>
        <v>MANAUSFUTEBOL BAND</v>
      </c>
      <c r="I592" s="2">
        <v>3675</v>
      </c>
    </row>
    <row r="593" spans="1:9" x14ac:dyDescent="0.25">
      <c r="A593" t="s">
        <v>120</v>
      </c>
      <c r="B593" t="s">
        <v>83</v>
      </c>
      <c r="C593" t="s">
        <v>78</v>
      </c>
      <c r="D593" t="s">
        <v>115</v>
      </c>
      <c r="E593" s="1">
        <v>0.64583333333333337</v>
      </c>
      <c r="F593" s="1">
        <v>0.74305555555555547</v>
      </c>
      <c r="G593" t="s">
        <v>29</v>
      </c>
      <c r="H593" t="str">
        <f t="shared" si="9"/>
        <v>PALMASFUTEBOL BAND</v>
      </c>
      <c r="I593" s="2">
        <v>485</v>
      </c>
    </row>
    <row r="594" spans="1:9" x14ac:dyDescent="0.25">
      <c r="A594" t="s">
        <v>121</v>
      </c>
      <c r="B594" t="s">
        <v>122</v>
      </c>
      <c r="C594" t="s">
        <v>37</v>
      </c>
      <c r="D594" t="s">
        <v>115</v>
      </c>
      <c r="E594" s="1">
        <v>0.74305555555555547</v>
      </c>
      <c r="F594" s="1">
        <v>0.83333333333333337</v>
      </c>
      <c r="G594" t="s">
        <v>14</v>
      </c>
      <c r="H594" t="str">
        <f t="shared" si="9"/>
        <v>NET1TERCEIRO TEMPO</v>
      </c>
      <c r="I594" s="2">
        <v>135555</v>
      </c>
    </row>
    <row r="595" spans="1:9" x14ac:dyDescent="0.25">
      <c r="A595" t="s">
        <v>121</v>
      </c>
      <c r="B595" t="s">
        <v>122</v>
      </c>
      <c r="C595" t="s">
        <v>37</v>
      </c>
      <c r="D595" t="s">
        <v>115</v>
      </c>
      <c r="E595" s="1">
        <v>0.74305555555555547</v>
      </c>
      <c r="F595" s="1">
        <v>0.83333333333333337</v>
      </c>
      <c r="G595" t="s">
        <v>15</v>
      </c>
      <c r="H595" t="str">
        <f t="shared" si="9"/>
        <v>SÃO PAULOTERCEIRO TEMPO</v>
      </c>
      <c r="I595" s="2">
        <v>27255</v>
      </c>
    </row>
    <row r="596" spans="1:9" x14ac:dyDescent="0.25">
      <c r="A596" t="s">
        <v>121</v>
      </c>
      <c r="B596" t="s">
        <v>122</v>
      </c>
      <c r="C596" t="s">
        <v>37</v>
      </c>
      <c r="D596" t="s">
        <v>115</v>
      </c>
      <c r="E596" s="1">
        <v>0.74305555555555547</v>
      </c>
      <c r="F596" s="1">
        <v>0.83333333333333337</v>
      </c>
      <c r="G596" t="s">
        <v>16</v>
      </c>
      <c r="H596" t="str">
        <f t="shared" si="9"/>
        <v>P.PRUD.TERCEIRO TEMPO</v>
      </c>
      <c r="I596" s="2">
        <v>6280</v>
      </c>
    </row>
    <row r="597" spans="1:9" x14ac:dyDescent="0.25">
      <c r="A597" t="s">
        <v>121</v>
      </c>
      <c r="B597" t="s">
        <v>122</v>
      </c>
      <c r="C597" t="s">
        <v>37</v>
      </c>
      <c r="D597" t="s">
        <v>115</v>
      </c>
      <c r="E597" s="1">
        <v>0.74305555555555547</v>
      </c>
      <c r="F597" s="1">
        <v>0.83333333333333337</v>
      </c>
      <c r="G597" t="s">
        <v>17</v>
      </c>
      <c r="H597" t="str">
        <f t="shared" si="9"/>
        <v>CAMPINASTERCEIRO TEMPO</v>
      </c>
      <c r="I597" s="2">
        <v>7160</v>
      </c>
    </row>
    <row r="598" spans="1:9" x14ac:dyDescent="0.25">
      <c r="A598" t="s">
        <v>121</v>
      </c>
      <c r="B598" t="s">
        <v>122</v>
      </c>
      <c r="C598" t="s">
        <v>37</v>
      </c>
      <c r="D598" t="s">
        <v>115</v>
      </c>
      <c r="E598" s="1">
        <v>0.74305555555555547</v>
      </c>
      <c r="F598" s="1">
        <v>0.83333333333333337</v>
      </c>
      <c r="G598" t="s">
        <v>18</v>
      </c>
      <c r="H598" t="str">
        <f t="shared" si="9"/>
        <v>TAUBATÉTERCEIRO TEMPO</v>
      </c>
      <c r="I598" s="2">
        <v>2410</v>
      </c>
    </row>
    <row r="599" spans="1:9" x14ac:dyDescent="0.25">
      <c r="A599" t="s">
        <v>121</v>
      </c>
      <c r="B599" t="s">
        <v>122</v>
      </c>
      <c r="C599" t="s">
        <v>37</v>
      </c>
      <c r="D599" t="s">
        <v>115</v>
      </c>
      <c r="E599" s="1">
        <v>0.74305555555555547</v>
      </c>
      <c r="F599" s="1">
        <v>0.83333333333333337</v>
      </c>
      <c r="G599" t="s">
        <v>19</v>
      </c>
      <c r="H599" t="str">
        <f t="shared" si="9"/>
        <v>RIO DE JANEIROTERCEIRO TEMPO</v>
      </c>
      <c r="I599" s="2">
        <v>16265</v>
      </c>
    </row>
    <row r="600" spans="1:9" x14ac:dyDescent="0.25">
      <c r="A600" t="s">
        <v>121</v>
      </c>
      <c r="B600" t="s">
        <v>122</v>
      </c>
      <c r="C600" t="s">
        <v>37</v>
      </c>
      <c r="D600" t="s">
        <v>115</v>
      </c>
      <c r="E600" s="1">
        <v>0.74305555555555547</v>
      </c>
      <c r="F600" s="1">
        <v>0.83333333333333337</v>
      </c>
      <c r="G600" t="s">
        <v>20</v>
      </c>
      <c r="H600" t="str">
        <f t="shared" si="9"/>
        <v>BARRA MANSATERCEIRO TEMPO</v>
      </c>
      <c r="I600" s="2">
        <v>4005</v>
      </c>
    </row>
    <row r="601" spans="1:9" x14ac:dyDescent="0.25">
      <c r="A601" t="s">
        <v>121</v>
      </c>
      <c r="B601" t="s">
        <v>122</v>
      </c>
      <c r="C601" t="s">
        <v>37</v>
      </c>
      <c r="D601" t="s">
        <v>115</v>
      </c>
      <c r="E601" s="1">
        <v>0.74305555555555547</v>
      </c>
      <c r="F601" s="1">
        <v>0.83333333333333337</v>
      </c>
      <c r="G601" t="s">
        <v>21</v>
      </c>
      <c r="H601" t="str">
        <f t="shared" si="9"/>
        <v>BELO HORIZONTETERCEIRO TEMPO</v>
      </c>
      <c r="I601" s="2">
        <v>12765</v>
      </c>
    </row>
    <row r="602" spans="1:9" x14ac:dyDescent="0.25">
      <c r="A602" t="s">
        <v>121</v>
      </c>
      <c r="B602" t="s">
        <v>122</v>
      </c>
      <c r="C602" t="s">
        <v>37</v>
      </c>
      <c r="D602" t="s">
        <v>115</v>
      </c>
      <c r="E602" s="1">
        <v>0.74305555555555547</v>
      </c>
      <c r="F602" s="1">
        <v>0.83333333333333337</v>
      </c>
      <c r="G602" t="s">
        <v>22</v>
      </c>
      <c r="H602" t="str">
        <f t="shared" si="9"/>
        <v>UBERABATERCEIRO TEMPO</v>
      </c>
      <c r="I602" s="2">
        <v>2435</v>
      </c>
    </row>
    <row r="603" spans="1:9" x14ac:dyDescent="0.25">
      <c r="A603" t="s">
        <v>121</v>
      </c>
      <c r="B603" t="s">
        <v>122</v>
      </c>
      <c r="C603" t="s">
        <v>37</v>
      </c>
      <c r="D603" t="s">
        <v>115</v>
      </c>
      <c r="E603" s="1">
        <v>0.74305555555555547</v>
      </c>
      <c r="F603" s="1">
        <v>0.83333333333333337</v>
      </c>
      <c r="G603" t="s">
        <v>23</v>
      </c>
      <c r="H603" t="str">
        <f t="shared" si="9"/>
        <v>CURITIBATERCEIRO TEMPO</v>
      </c>
      <c r="I603" s="2">
        <v>4940</v>
      </c>
    </row>
    <row r="604" spans="1:9" x14ac:dyDescent="0.25">
      <c r="A604" t="s">
        <v>121</v>
      </c>
      <c r="B604" t="s">
        <v>122</v>
      </c>
      <c r="C604" t="s">
        <v>37</v>
      </c>
      <c r="D604" t="s">
        <v>115</v>
      </c>
      <c r="E604" s="1">
        <v>0.74305555555555547</v>
      </c>
      <c r="F604" s="1">
        <v>0.83333333333333337</v>
      </c>
      <c r="G604" t="s">
        <v>24</v>
      </c>
      <c r="H604" t="str">
        <f t="shared" si="9"/>
        <v>P. ALEGRETERCEIRO TEMPO</v>
      </c>
      <c r="I604" s="2">
        <v>11250</v>
      </c>
    </row>
    <row r="605" spans="1:9" x14ac:dyDescent="0.25">
      <c r="A605" t="s">
        <v>121</v>
      </c>
      <c r="B605" t="s">
        <v>122</v>
      </c>
      <c r="C605" t="s">
        <v>37</v>
      </c>
      <c r="D605" t="s">
        <v>115</v>
      </c>
      <c r="E605" s="1">
        <v>0.74305555555555547</v>
      </c>
      <c r="F605" s="1">
        <v>0.83333333333333337</v>
      </c>
      <c r="G605" t="s">
        <v>25</v>
      </c>
      <c r="H605" t="str">
        <f t="shared" si="9"/>
        <v>DISTRITO FEDERALTERCEIRO TEMPO</v>
      </c>
      <c r="I605" s="2">
        <v>3675</v>
      </c>
    </row>
    <row r="606" spans="1:9" x14ac:dyDescent="0.25">
      <c r="A606" t="s">
        <v>121</v>
      </c>
      <c r="B606" t="s">
        <v>122</v>
      </c>
      <c r="C606" t="s">
        <v>37</v>
      </c>
      <c r="D606" t="s">
        <v>115</v>
      </c>
      <c r="E606" s="1">
        <v>0.74305555555555547</v>
      </c>
      <c r="F606" s="1">
        <v>0.83333333333333337</v>
      </c>
      <c r="G606" t="s">
        <v>26</v>
      </c>
      <c r="H606" t="str">
        <f t="shared" si="9"/>
        <v>SALVADORTERCEIRO TEMPO</v>
      </c>
      <c r="I606" s="2">
        <v>7630</v>
      </c>
    </row>
    <row r="607" spans="1:9" x14ac:dyDescent="0.25">
      <c r="A607" t="s">
        <v>121</v>
      </c>
      <c r="B607" t="s">
        <v>122</v>
      </c>
      <c r="C607" t="s">
        <v>37</v>
      </c>
      <c r="D607" t="s">
        <v>115</v>
      </c>
      <c r="E607" s="1">
        <v>0.74305555555555547</v>
      </c>
      <c r="F607" s="1">
        <v>0.83333333333333337</v>
      </c>
      <c r="G607" t="s">
        <v>27</v>
      </c>
      <c r="H607" t="str">
        <f t="shared" si="9"/>
        <v>NATALTERCEIRO TEMPO</v>
      </c>
      <c r="I607" s="2">
        <v>1625</v>
      </c>
    </row>
    <row r="608" spans="1:9" x14ac:dyDescent="0.25">
      <c r="A608" t="s">
        <v>121</v>
      </c>
      <c r="B608" t="s">
        <v>122</v>
      </c>
      <c r="C608" t="s">
        <v>37</v>
      </c>
      <c r="D608" t="s">
        <v>115</v>
      </c>
      <c r="E608" s="1">
        <v>0.74305555555555547</v>
      </c>
      <c r="F608" s="1">
        <v>0.83333333333333337</v>
      </c>
      <c r="G608" t="s">
        <v>28</v>
      </c>
      <c r="H608" t="str">
        <f t="shared" si="9"/>
        <v>MANAUSTERCEIRO TEMPO</v>
      </c>
      <c r="I608" s="2">
        <v>1910</v>
      </c>
    </row>
    <row r="609" spans="1:9" x14ac:dyDescent="0.25">
      <c r="A609" t="s">
        <v>121</v>
      </c>
      <c r="B609" t="s">
        <v>122</v>
      </c>
      <c r="C609" t="s">
        <v>37</v>
      </c>
      <c r="D609" t="s">
        <v>115</v>
      </c>
      <c r="E609" s="1">
        <v>0.74305555555555547</v>
      </c>
      <c r="F609" s="1">
        <v>0.83333333333333337</v>
      </c>
      <c r="G609" t="s">
        <v>29</v>
      </c>
      <c r="H609" t="str">
        <f t="shared" si="9"/>
        <v>PALMASTERCEIRO TEMPO</v>
      </c>
      <c r="I609" s="2">
        <v>265</v>
      </c>
    </row>
    <row r="610" spans="1:9" x14ac:dyDescent="0.25">
      <c r="A610" t="s">
        <v>123</v>
      </c>
      <c r="B610" t="s">
        <v>124</v>
      </c>
      <c r="C610" t="s">
        <v>64</v>
      </c>
      <c r="D610" t="s">
        <v>115</v>
      </c>
      <c r="E610" s="1">
        <v>0.83333333333333337</v>
      </c>
      <c r="F610" s="1">
        <v>0.875</v>
      </c>
      <c r="G610" t="s">
        <v>14</v>
      </c>
      <c r="H610" t="str">
        <f t="shared" si="9"/>
        <v>NET1TOP 20</v>
      </c>
      <c r="I610" s="2">
        <v>93940</v>
      </c>
    </row>
    <row r="611" spans="1:9" x14ac:dyDescent="0.25">
      <c r="A611" t="s">
        <v>123</v>
      </c>
      <c r="B611" t="s">
        <v>124</v>
      </c>
      <c r="C611" t="s">
        <v>64</v>
      </c>
      <c r="D611" t="s">
        <v>115</v>
      </c>
      <c r="E611" s="1">
        <v>0.83333333333333337</v>
      </c>
      <c r="F611" s="1">
        <v>0.875</v>
      </c>
      <c r="G611" t="s">
        <v>15</v>
      </c>
      <c r="H611" t="str">
        <f t="shared" si="9"/>
        <v>SÃO PAULOTOP 20</v>
      </c>
      <c r="I611" s="2">
        <v>19265</v>
      </c>
    </row>
    <row r="612" spans="1:9" x14ac:dyDescent="0.25">
      <c r="A612" t="s">
        <v>123</v>
      </c>
      <c r="B612" t="s">
        <v>124</v>
      </c>
      <c r="C612" t="s">
        <v>64</v>
      </c>
      <c r="D612" t="s">
        <v>115</v>
      </c>
      <c r="E612" s="1">
        <v>0.83333333333333337</v>
      </c>
      <c r="F612" s="1">
        <v>0.875</v>
      </c>
      <c r="G612" t="s">
        <v>16</v>
      </c>
      <c r="H612" t="str">
        <f t="shared" si="9"/>
        <v>P.PRUD.TOP 20</v>
      </c>
      <c r="I612" s="2">
        <v>4445</v>
      </c>
    </row>
    <row r="613" spans="1:9" x14ac:dyDescent="0.25">
      <c r="A613" t="s">
        <v>123</v>
      </c>
      <c r="B613" t="s">
        <v>124</v>
      </c>
      <c r="C613" t="s">
        <v>64</v>
      </c>
      <c r="D613" t="s">
        <v>115</v>
      </c>
      <c r="E613" s="1">
        <v>0.83333333333333337</v>
      </c>
      <c r="F613" s="1">
        <v>0.875</v>
      </c>
      <c r="G613" t="s">
        <v>17</v>
      </c>
      <c r="H613" t="str">
        <f t="shared" si="9"/>
        <v>CAMPINASTOP 20</v>
      </c>
      <c r="I613" s="2">
        <v>5055</v>
      </c>
    </row>
    <row r="614" spans="1:9" x14ac:dyDescent="0.25">
      <c r="A614" t="s">
        <v>123</v>
      </c>
      <c r="B614" t="s">
        <v>124</v>
      </c>
      <c r="C614" t="s">
        <v>64</v>
      </c>
      <c r="D614" t="s">
        <v>115</v>
      </c>
      <c r="E614" s="1">
        <v>0.83333333333333337</v>
      </c>
      <c r="F614" s="1">
        <v>0.875</v>
      </c>
      <c r="G614" t="s">
        <v>18</v>
      </c>
      <c r="H614" t="str">
        <f t="shared" si="9"/>
        <v>TAUBATÉTOP 20</v>
      </c>
      <c r="I614" s="2">
        <v>1705</v>
      </c>
    </row>
    <row r="615" spans="1:9" x14ac:dyDescent="0.25">
      <c r="A615" t="s">
        <v>123</v>
      </c>
      <c r="B615" t="s">
        <v>124</v>
      </c>
      <c r="C615" t="s">
        <v>64</v>
      </c>
      <c r="D615" t="s">
        <v>115</v>
      </c>
      <c r="E615" s="1">
        <v>0.83333333333333337</v>
      </c>
      <c r="F615" s="1">
        <v>0.875</v>
      </c>
      <c r="G615" t="s">
        <v>19</v>
      </c>
      <c r="H615" t="str">
        <f t="shared" si="9"/>
        <v>RIO DE JANEIROTOP 20</v>
      </c>
      <c r="I615" s="2">
        <v>11495</v>
      </c>
    </row>
    <row r="616" spans="1:9" x14ac:dyDescent="0.25">
      <c r="A616" t="s">
        <v>123</v>
      </c>
      <c r="B616" t="s">
        <v>124</v>
      </c>
      <c r="C616" t="s">
        <v>64</v>
      </c>
      <c r="D616" t="s">
        <v>115</v>
      </c>
      <c r="E616" s="1">
        <v>0.83333333333333337</v>
      </c>
      <c r="F616" s="1">
        <v>0.875</v>
      </c>
      <c r="G616" t="s">
        <v>20</v>
      </c>
      <c r="H616" t="str">
        <f t="shared" si="9"/>
        <v>BARRA MANSATOP 20</v>
      </c>
      <c r="I616" s="2">
        <v>2840</v>
      </c>
    </row>
    <row r="617" spans="1:9" x14ac:dyDescent="0.25">
      <c r="A617" t="s">
        <v>123</v>
      </c>
      <c r="B617" t="s">
        <v>124</v>
      </c>
      <c r="C617" t="s">
        <v>64</v>
      </c>
      <c r="D617" t="s">
        <v>115</v>
      </c>
      <c r="E617" s="1">
        <v>0.83333333333333337</v>
      </c>
      <c r="F617" s="1">
        <v>0.875</v>
      </c>
      <c r="G617" t="s">
        <v>21</v>
      </c>
      <c r="H617" t="str">
        <f t="shared" si="9"/>
        <v>BELO HORIZONTETOP 20</v>
      </c>
      <c r="I617" s="2">
        <v>9030</v>
      </c>
    </row>
    <row r="618" spans="1:9" x14ac:dyDescent="0.25">
      <c r="A618" t="s">
        <v>123</v>
      </c>
      <c r="B618" t="s">
        <v>124</v>
      </c>
      <c r="C618" t="s">
        <v>64</v>
      </c>
      <c r="D618" t="s">
        <v>115</v>
      </c>
      <c r="E618" s="1">
        <v>0.83333333333333337</v>
      </c>
      <c r="F618" s="1">
        <v>0.875</v>
      </c>
      <c r="G618" t="s">
        <v>22</v>
      </c>
      <c r="H618" t="str">
        <f t="shared" si="9"/>
        <v>UBERABATOP 20</v>
      </c>
      <c r="I618" s="2">
        <v>1715</v>
      </c>
    </row>
    <row r="619" spans="1:9" x14ac:dyDescent="0.25">
      <c r="A619" t="s">
        <v>123</v>
      </c>
      <c r="B619" t="s">
        <v>124</v>
      </c>
      <c r="C619" t="s">
        <v>64</v>
      </c>
      <c r="D619" t="s">
        <v>115</v>
      </c>
      <c r="E619" s="1">
        <v>0.83333333333333337</v>
      </c>
      <c r="F619" s="1">
        <v>0.875</v>
      </c>
      <c r="G619" t="s">
        <v>23</v>
      </c>
      <c r="H619" t="str">
        <f t="shared" si="9"/>
        <v>CURITIBATOP 20</v>
      </c>
      <c r="I619" s="2">
        <v>3485</v>
      </c>
    </row>
    <row r="620" spans="1:9" x14ac:dyDescent="0.25">
      <c r="A620" t="s">
        <v>123</v>
      </c>
      <c r="B620" t="s">
        <v>124</v>
      </c>
      <c r="C620" t="s">
        <v>64</v>
      </c>
      <c r="D620" t="s">
        <v>115</v>
      </c>
      <c r="E620" s="1">
        <v>0.83333333333333337</v>
      </c>
      <c r="F620" s="1">
        <v>0.875</v>
      </c>
      <c r="G620" t="s">
        <v>24</v>
      </c>
      <c r="H620" t="str">
        <f t="shared" si="9"/>
        <v>P. ALEGRETOP 20</v>
      </c>
      <c r="I620" s="2">
        <v>7945</v>
      </c>
    </row>
    <row r="621" spans="1:9" x14ac:dyDescent="0.25">
      <c r="A621" t="s">
        <v>123</v>
      </c>
      <c r="B621" t="s">
        <v>124</v>
      </c>
      <c r="C621" t="s">
        <v>64</v>
      </c>
      <c r="D621" t="s">
        <v>115</v>
      </c>
      <c r="E621" s="1">
        <v>0.83333333333333337</v>
      </c>
      <c r="F621" s="1">
        <v>0.875</v>
      </c>
      <c r="G621" t="s">
        <v>25</v>
      </c>
      <c r="H621" t="str">
        <f t="shared" si="9"/>
        <v>DISTRITO FEDERALTOP 20</v>
      </c>
      <c r="I621" s="2">
        <v>2595</v>
      </c>
    </row>
    <row r="622" spans="1:9" x14ac:dyDescent="0.25">
      <c r="A622" t="s">
        <v>123</v>
      </c>
      <c r="B622" t="s">
        <v>124</v>
      </c>
      <c r="C622" t="s">
        <v>64</v>
      </c>
      <c r="D622" t="s">
        <v>115</v>
      </c>
      <c r="E622" s="1">
        <v>0.83333333333333337</v>
      </c>
      <c r="F622" s="1">
        <v>0.875</v>
      </c>
      <c r="G622" t="s">
        <v>26</v>
      </c>
      <c r="H622" t="str">
        <f t="shared" si="9"/>
        <v>SALVADORTOP 20</v>
      </c>
      <c r="I622" s="2">
        <v>5395</v>
      </c>
    </row>
    <row r="623" spans="1:9" x14ac:dyDescent="0.25">
      <c r="A623" t="s">
        <v>123</v>
      </c>
      <c r="B623" t="s">
        <v>124</v>
      </c>
      <c r="C623" t="s">
        <v>64</v>
      </c>
      <c r="D623" t="s">
        <v>115</v>
      </c>
      <c r="E623" s="1">
        <v>0.83333333333333337</v>
      </c>
      <c r="F623" s="1">
        <v>0.875</v>
      </c>
      <c r="G623" t="s">
        <v>27</v>
      </c>
      <c r="H623" t="str">
        <f t="shared" si="9"/>
        <v>NATALTOP 20</v>
      </c>
      <c r="I623" s="2">
        <v>1155</v>
      </c>
    </row>
    <row r="624" spans="1:9" x14ac:dyDescent="0.25">
      <c r="A624" t="s">
        <v>123</v>
      </c>
      <c r="B624" t="s">
        <v>124</v>
      </c>
      <c r="C624" t="s">
        <v>64</v>
      </c>
      <c r="D624" t="s">
        <v>115</v>
      </c>
      <c r="E624" s="1">
        <v>0.83333333333333337</v>
      </c>
      <c r="F624" s="1">
        <v>0.875</v>
      </c>
      <c r="G624" t="s">
        <v>28</v>
      </c>
      <c r="H624" t="str">
        <f t="shared" si="9"/>
        <v>MANAUSTOP 20</v>
      </c>
      <c r="I624" s="2">
        <v>1340</v>
      </c>
    </row>
    <row r="625" spans="1:9" x14ac:dyDescent="0.25">
      <c r="A625" t="s">
        <v>123</v>
      </c>
      <c r="B625" t="s">
        <v>124</v>
      </c>
      <c r="C625" t="s">
        <v>64</v>
      </c>
      <c r="D625" t="s">
        <v>115</v>
      </c>
      <c r="E625" s="1">
        <v>0.83333333333333337</v>
      </c>
      <c r="F625" s="1">
        <v>0.875</v>
      </c>
      <c r="G625" t="s">
        <v>29</v>
      </c>
      <c r="H625" t="str">
        <f t="shared" si="9"/>
        <v>PALMASTOP 20</v>
      </c>
      <c r="I625" s="2">
        <v>160</v>
      </c>
    </row>
    <row r="626" spans="1:9" x14ac:dyDescent="0.25">
      <c r="A626" t="s">
        <v>125</v>
      </c>
      <c r="B626" t="s">
        <v>126</v>
      </c>
      <c r="C626" t="s">
        <v>64</v>
      </c>
      <c r="D626" t="s">
        <v>115</v>
      </c>
      <c r="E626" s="1">
        <v>0.875</v>
      </c>
      <c r="F626" s="1">
        <v>0</v>
      </c>
      <c r="G626" t="s">
        <v>14</v>
      </c>
      <c r="H626" t="str">
        <f t="shared" si="9"/>
        <v>NET1PÂNICO NA BAND</v>
      </c>
      <c r="I626" s="2">
        <v>310965</v>
      </c>
    </row>
    <row r="627" spans="1:9" x14ac:dyDescent="0.25">
      <c r="A627" t="s">
        <v>125</v>
      </c>
      <c r="B627" t="s">
        <v>126</v>
      </c>
      <c r="C627" t="s">
        <v>64</v>
      </c>
      <c r="D627" t="s">
        <v>115</v>
      </c>
      <c r="E627" s="1">
        <v>0.875</v>
      </c>
      <c r="F627" s="1">
        <v>0</v>
      </c>
      <c r="G627" t="s">
        <v>15</v>
      </c>
      <c r="H627" t="str">
        <f t="shared" si="9"/>
        <v>SÃO PAULOPÂNICO NA BAND</v>
      </c>
      <c r="I627" s="2">
        <v>59875</v>
      </c>
    </row>
    <row r="628" spans="1:9" x14ac:dyDescent="0.25">
      <c r="A628" t="s">
        <v>125</v>
      </c>
      <c r="B628" t="s">
        <v>126</v>
      </c>
      <c r="C628" t="s">
        <v>64</v>
      </c>
      <c r="D628" t="s">
        <v>115</v>
      </c>
      <c r="E628" s="1">
        <v>0.875</v>
      </c>
      <c r="F628" s="1">
        <v>0</v>
      </c>
      <c r="G628" t="s">
        <v>16</v>
      </c>
      <c r="H628" t="str">
        <f t="shared" si="9"/>
        <v>P.PRUD.PÂNICO NA BAND</v>
      </c>
      <c r="I628" s="2">
        <v>13790</v>
      </c>
    </row>
    <row r="629" spans="1:9" x14ac:dyDescent="0.25">
      <c r="A629" t="s">
        <v>125</v>
      </c>
      <c r="B629" t="s">
        <v>126</v>
      </c>
      <c r="C629" t="s">
        <v>64</v>
      </c>
      <c r="D629" t="s">
        <v>115</v>
      </c>
      <c r="E629" s="1">
        <v>0.875</v>
      </c>
      <c r="F629" s="1">
        <v>0</v>
      </c>
      <c r="G629" t="s">
        <v>17</v>
      </c>
      <c r="H629" t="str">
        <f t="shared" si="9"/>
        <v>CAMPINASPÂNICO NA BAND</v>
      </c>
      <c r="I629" s="2">
        <v>15730</v>
      </c>
    </row>
    <row r="630" spans="1:9" x14ac:dyDescent="0.25">
      <c r="A630" t="s">
        <v>125</v>
      </c>
      <c r="B630" t="s">
        <v>126</v>
      </c>
      <c r="C630" t="s">
        <v>64</v>
      </c>
      <c r="D630" t="s">
        <v>115</v>
      </c>
      <c r="E630" s="1">
        <v>0.875</v>
      </c>
      <c r="F630" s="1">
        <v>0</v>
      </c>
      <c r="G630" t="s">
        <v>18</v>
      </c>
      <c r="H630" t="str">
        <f t="shared" si="9"/>
        <v>TAUBATÉPÂNICO NA BAND</v>
      </c>
      <c r="I630" s="2">
        <v>5300</v>
      </c>
    </row>
    <row r="631" spans="1:9" x14ac:dyDescent="0.25">
      <c r="A631" t="s">
        <v>125</v>
      </c>
      <c r="B631" t="s">
        <v>126</v>
      </c>
      <c r="C631" t="s">
        <v>64</v>
      </c>
      <c r="D631" t="s">
        <v>115</v>
      </c>
      <c r="E631" s="1">
        <v>0.875</v>
      </c>
      <c r="F631" s="1">
        <v>0</v>
      </c>
      <c r="G631" t="s">
        <v>19</v>
      </c>
      <c r="H631" t="str">
        <f t="shared" si="9"/>
        <v>RIO DE JANEIROPÂNICO NA BAND</v>
      </c>
      <c r="I631" s="2">
        <v>35730</v>
      </c>
    </row>
    <row r="632" spans="1:9" x14ac:dyDescent="0.25">
      <c r="A632" t="s">
        <v>125</v>
      </c>
      <c r="B632" t="s">
        <v>126</v>
      </c>
      <c r="C632" t="s">
        <v>64</v>
      </c>
      <c r="D632" t="s">
        <v>115</v>
      </c>
      <c r="E632" s="1">
        <v>0.875</v>
      </c>
      <c r="F632" s="1">
        <v>0</v>
      </c>
      <c r="G632" t="s">
        <v>20</v>
      </c>
      <c r="H632" t="str">
        <f t="shared" si="9"/>
        <v>BARRA MANSAPÂNICO NA BAND</v>
      </c>
      <c r="I632" s="2">
        <v>8805</v>
      </c>
    </row>
    <row r="633" spans="1:9" x14ac:dyDescent="0.25">
      <c r="A633" t="s">
        <v>125</v>
      </c>
      <c r="B633" t="s">
        <v>126</v>
      </c>
      <c r="C633" t="s">
        <v>64</v>
      </c>
      <c r="D633" t="s">
        <v>115</v>
      </c>
      <c r="E633" s="1">
        <v>0.875</v>
      </c>
      <c r="F633" s="1">
        <v>0</v>
      </c>
      <c r="G633" t="s">
        <v>21</v>
      </c>
      <c r="H633" t="str">
        <f t="shared" si="9"/>
        <v>BELO HORIZONTEPÂNICO NA BAND</v>
      </c>
      <c r="I633" s="2">
        <v>28040</v>
      </c>
    </row>
    <row r="634" spans="1:9" x14ac:dyDescent="0.25">
      <c r="A634" t="s">
        <v>125</v>
      </c>
      <c r="B634" t="s">
        <v>126</v>
      </c>
      <c r="C634" t="s">
        <v>64</v>
      </c>
      <c r="D634" t="s">
        <v>115</v>
      </c>
      <c r="E634" s="1">
        <v>0.875</v>
      </c>
      <c r="F634" s="1">
        <v>0</v>
      </c>
      <c r="G634" t="s">
        <v>22</v>
      </c>
      <c r="H634" t="str">
        <f t="shared" si="9"/>
        <v>UBERABAPÂNICO NA BAND</v>
      </c>
      <c r="I634" s="2">
        <v>5335</v>
      </c>
    </row>
    <row r="635" spans="1:9" x14ac:dyDescent="0.25">
      <c r="A635" t="s">
        <v>125</v>
      </c>
      <c r="B635" t="s">
        <v>126</v>
      </c>
      <c r="C635" t="s">
        <v>64</v>
      </c>
      <c r="D635" t="s">
        <v>115</v>
      </c>
      <c r="E635" s="1">
        <v>0.875</v>
      </c>
      <c r="F635" s="1">
        <v>0</v>
      </c>
      <c r="G635" t="s">
        <v>23</v>
      </c>
      <c r="H635" t="str">
        <f t="shared" si="9"/>
        <v>CURITIBAPÂNICO NA BAND</v>
      </c>
      <c r="I635" s="2">
        <v>10845</v>
      </c>
    </row>
    <row r="636" spans="1:9" x14ac:dyDescent="0.25">
      <c r="A636" t="s">
        <v>125</v>
      </c>
      <c r="B636" t="s">
        <v>126</v>
      </c>
      <c r="C636" t="s">
        <v>64</v>
      </c>
      <c r="D636" t="s">
        <v>115</v>
      </c>
      <c r="E636" s="1">
        <v>0.875</v>
      </c>
      <c r="F636" s="1">
        <v>0</v>
      </c>
      <c r="G636" t="s">
        <v>24</v>
      </c>
      <c r="H636" t="str">
        <f t="shared" si="9"/>
        <v>P. ALEGREPÂNICO NA BAND</v>
      </c>
      <c r="I636" s="2">
        <v>24710</v>
      </c>
    </row>
    <row r="637" spans="1:9" x14ac:dyDescent="0.25">
      <c r="A637" t="s">
        <v>125</v>
      </c>
      <c r="B637" t="s">
        <v>126</v>
      </c>
      <c r="C637" t="s">
        <v>64</v>
      </c>
      <c r="D637" t="s">
        <v>115</v>
      </c>
      <c r="E637" s="1">
        <v>0.875</v>
      </c>
      <c r="F637" s="1">
        <v>0</v>
      </c>
      <c r="G637" t="s">
        <v>25</v>
      </c>
      <c r="H637" t="str">
        <f t="shared" si="9"/>
        <v>DISTRITO FEDERALPÂNICO NA BAND</v>
      </c>
      <c r="I637" s="2">
        <v>8075</v>
      </c>
    </row>
    <row r="638" spans="1:9" x14ac:dyDescent="0.25">
      <c r="A638" t="s">
        <v>125</v>
      </c>
      <c r="B638" t="s">
        <v>126</v>
      </c>
      <c r="C638" t="s">
        <v>64</v>
      </c>
      <c r="D638" t="s">
        <v>115</v>
      </c>
      <c r="E638" s="1">
        <v>0.875</v>
      </c>
      <c r="F638" s="1">
        <v>0</v>
      </c>
      <c r="G638" t="s">
        <v>26</v>
      </c>
      <c r="H638" t="str">
        <f t="shared" si="9"/>
        <v>SALVADORPÂNICO NA BAND</v>
      </c>
      <c r="I638" s="2">
        <v>16760</v>
      </c>
    </row>
    <row r="639" spans="1:9" x14ac:dyDescent="0.25">
      <c r="A639" t="s">
        <v>125</v>
      </c>
      <c r="B639" t="s">
        <v>126</v>
      </c>
      <c r="C639" t="s">
        <v>64</v>
      </c>
      <c r="D639" t="s">
        <v>115</v>
      </c>
      <c r="E639" s="1">
        <v>0.875</v>
      </c>
      <c r="F639" s="1">
        <v>0</v>
      </c>
      <c r="G639" t="s">
        <v>27</v>
      </c>
      <c r="H639" t="str">
        <f t="shared" si="9"/>
        <v>NATALPÂNICO NA BAND</v>
      </c>
      <c r="I639" s="2">
        <v>3585</v>
      </c>
    </row>
    <row r="640" spans="1:9" x14ac:dyDescent="0.25">
      <c r="A640" t="s">
        <v>125</v>
      </c>
      <c r="B640" t="s">
        <v>126</v>
      </c>
      <c r="C640" t="s">
        <v>64</v>
      </c>
      <c r="D640" t="s">
        <v>115</v>
      </c>
      <c r="E640" s="1">
        <v>0.875</v>
      </c>
      <c r="F640" s="1">
        <v>0</v>
      </c>
      <c r="G640" t="s">
        <v>28</v>
      </c>
      <c r="H640" t="str">
        <f t="shared" si="9"/>
        <v>MANAUSPÂNICO NA BAND</v>
      </c>
      <c r="I640" s="2">
        <v>3890</v>
      </c>
    </row>
    <row r="641" spans="1:9" x14ac:dyDescent="0.25">
      <c r="A641" t="s">
        <v>125</v>
      </c>
      <c r="B641" t="s">
        <v>126</v>
      </c>
      <c r="C641" t="s">
        <v>64</v>
      </c>
      <c r="D641" t="s">
        <v>115</v>
      </c>
      <c r="E641" s="1">
        <v>0.875</v>
      </c>
      <c r="F641" s="1">
        <v>0</v>
      </c>
      <c r="G641" t="s">
        <v>29</v>
      </c>
      <c r="H641" t="str">
        <f t="shared" si="9"/>
        <v>PALMASPÂNICO NA BAND</v>
      </c>
      <c r="I641" s="2">
        <v>515</v>
      </c>
    </row>
    <row r="642" spans="1:9" x14ac:dyDescent="0.25">
      <c r="A642" t="s">
        <v>127</v>
      </c>
      <c r="B642" t="s">
        <v>128</v>
      </c>
      <c r="C642" t="s">
        <v>110</v>
      </c>
      <c r="D642" t="s">
        <v>115</v>
      </c>
      <c r="E642" s="1">
        <v>0</v>
      </c>
      <c r="F642" s="1">
        <v>4.1666666666666664E-2</v>
      </c>
      <c r="G642" t="s">
        <v>14</v>
      </c>
      <c r="H642" t="str">
        <f t="shared" si="9"/>
        <v>NET1CANAL LIVRE</v>
      </c>
      <c r="I642" s="2">
        <v>28185</v>
      </c>
    </row>
    <row r="643" spans="1:9" x14ac:dyDescent="0.25">
      <c r="A643" t="s">
        <v>127</v>
      </c>
      <c r="B643" t="s">
        <v>128</v>
      </c>
      <c r="C643" t="s">
        <v>110</v>
      </c>
      <c r="D643" t="s">
        <v>115</v>
      </c>
      <c r="E643" s="1">
        <v>0</v>
      </c>
      <c r="F643" s="1">
        <v>4.1666666666666664E-2</v>
      </c>
      <c r="G643" t="s">
        <v>15</v>
      </c>
      <c r="H643" t="str">
        <f t="shared" ref="H643:H657" si="10">CONCATENATE(G643,B643)</f>
        <v>SÃO PAULOCANAL LIVRE</v>
      </c>
      <c r="I643" s="2">
        <v>5850</v>
      </c>
    </row>
    <row r="644" spans="1:9" x14ac:dyDescent="0.25">
      <c r="A644" t="s">
        <v>127</v>
      </c>
      <c r="B644" t="s">
        <v>128</v>
      </c>
      <c r="C644" t="s">
        <v>110</v>
      </c>
      <c r="D644" t="s">
        <v>115</v>
      </c>
      <c r="E644" s="1">
        <v>0</v>
      </c>
      <c r="F644" s="1">
        <v>4.1666666666666664E-2</v>
      </c>
      <c r="G644" t="s">
        <v>16</v>
      </c>
      <c r="H644" t="str">
        <f t="shared" si="10"/>
        <v>P.PRUD.CANAL LIVRE</v>
      </c>
      <c r="I644" s="2">
        <v>1345</v>
      </c>
    </row>
    <row r="645" spans="1:9" x14ac:dyDescent="0.25">
      <c r="A645" t="s">
        <v>127</v>
      </c>
      <c r="B645" t="s">
        <v>128</v>
      </c>
      <c r="C645" t="s">
        <v>110</v>
      </c>
      <c r="D645" t="s">
        <v>115</v>
      </c>
      <c r="E645" s="1">
        <v>0</v>
      </c>
      <c r="F645" s="1">
        <v>4.1666666666666664E-2</v>
      </c>
      <c r="G645" t="s">
        <v>17</v>
      </c>
      <c r="H645" t="str">
        <f t="shared" si="10"/>
        <v>CAMPINASCANAL LIVRE</v>
      </c>
      <c r="I645" s="2">
        <v>1540</v>
      </c>
    </row>
    <row r="646" spans="1:9" x14ac:dyDescent="0.25">
      <c r="A646" t="s">
        <v>127</v>
      </c>
      <c r="B646" t="s">
        <v>128</v>
      </c>
      <c r="C646" t="s">
        <v>110</v>
      </c>
      <c r="D646" t="s">
        <v>115</v>
      </c>
      <c r="E646" s="1">
        <v>0</v>
      </c>
      <c r="F646" s="1">
        <v>4.1666666666666664E-2</v>
      </c>
      <c r="G646" t="s">
        <v>18</v>
      </c>
      <c r="H646" t="str">
        <f t="shared" si="10"/>
        <v>TAUBATÉCANAL LIVRE</v>
      </c>
      <c r="I646" s="2">
        <v>515</v>
      </c>
    </row>
    <row r="647" spans="1:9" x14ac:dyDescent="0.25">
      <c r="A647" t="s">
        <v>127</v>
      </c>
      <c r="B647" t="s">
        <v>128</v>
      </c>
      <c r="C647" t="s">
        <v>110</v>
      </c>
      <c r="D647" t="s">
        <v>115</v>
      </c>
      <c r="E647" s="1">
        <v>0</v>
      </c>
      <c r="F647" s="1">
        <v>4.1666666666666664E-2</v>
      </c>
      <c r="G647" t="s">
        <v>19</v>
      </c>
      <c r="H647" t="str">
        <f t="shared" si="10"/>
        <v>RIO DE JANEIROCANAL LIVRE</v>
      </c>
      <c r="I647" s="2">
        <v>3490</v>
      </c>
    </row>
    <row r="648" spans="1:9" x14ac:dyDescent="0.25">
      <c r="A648" t="s">
        <v>127</v>
      </c>
      <c r="B648" t="s">
        <v>128</v>
      </c>
      <c r="C648" t="s">
        <v>110</v>
      </c>
      <c r="D648" t="s">
        <v>115</v>
      </c>
      <c r="E648" s="1">
        <v>0</v>
      </c>
      <c r="F648" s="1">
        <v>4.1666666666666664E-2</v>
      </c>
      <c r="G648" t="s">
        <v>20</v>
      </c>
      <c r="H648" t="str">
        <f t="shared" si="10"/>
        <v>BARRA MANSACANAL LIVRE</v>
      </c>
      <c r="I648" s="2">
        <v>860</v>
      </c>
    </row>
    <row r="649" spans="1:9" x14ac:dyDescent="0.25">
      <c r="A649" t="s">
        <v>127</v>
      </c>
      <c r="B649" t="s">
        <v>128</v>
      </c>
      <c r="C649" t="s">
        <v>110</v>
      </c>
      <c r="D649" t="s">
        <v>115</v>
      </c>
      <c r="E649" s="1">
        <v>0</v>
      </c>
      <c r="F649" s="1">
        <v>4.1666666666666664E-2</v>
      </c>
      <c r="G649" t="s">
        <v>21</v>
      </c>
      <c r="H649" t="str">
        <f t="shared" si="10"/>
        <v>BELO HORIZONTECANAL LIVRE</v>
      </c>
      <c r="I649" s="2">
        <v>2740</v>
      </c>
    </row>
    <row r="650" spans="1:9" x14ac:dyDescent="0.25">
      <c r="A650" t="s">
        <v>127</v>
      </c>
      <c r="B650" t="s">
        <v>128</v>
      </c>
      <c r="C650" t="s">
        <v>110</v>
      </c>
      <c r="D650" t="s">
        <v>115</v>
      </c>
      <c r="E650" s="1">
        <v>0</v>
      </c>
      <c r="F650" s="1">
        <v>4.1666666666666664E-2</v>
      </c>
      <c r="G650" t="s">
        <v>22</v>
      </c>
      <c r="H650" t="str">
        <f t="shared" si="10"/>
        <v>UBERABACANAL LIVRE</v>
      </c>
      <c r="I650" s="2">
        <v>520</v>
      </c>
    </row>
    <row r="651" spans="1:9" x14ac:dyDescent="0.25">
      <c r="A651" t="s">
        <v>127</v>
      </c>
      <c r="B651" t="s">
        <v>128</v>
      </c>
      <c r="C651" t="s">
        <v>110</v>
      </c>
      <c r="D651" t="s">
        <v>115</v>
      </c>
      <c r="E651" s="1">
        <v>0</v>
      </c>
      <c r="F651" s="1">
        <v>4.1666666666666664E-2</v>
      </c>
      <c r="G651" t="s">
        <v>23</v>
      </c>
      <c r="H651" t="str">
        <f t="shared" si="10"/>
        <v>CURITIBACANAL LIVRE</v>
      </c>
      <c r="I651" s="2">
        <v>1055</v>
      </c>
    </row>
    <row r="652" spans="1:9" x14ac:dyDescent="0.25">
      <c r="A652" t="s">
        <v>127</v>
      </c>
      <c r="B652" t="s">
        <v>128</v>
      </c>
      <c r="C652" t="s">
        <v>110</v>
      </c>
      <c r="D652" t="s">
        <v>115</v>
      </c>
      <c r="E652" s="1">
        <v>0</v>
      </c>
      <c r="F652" s="1">
        <v>4.1666666666666664E-2</v>
      </c>
      <c r="G652" t="s">
        <v>24</v>
      </c>
      <c r="H652" t="str">
        <f t="shared" si="10"/>
        <v>P. ALEGRECANAL LIVRE</v>
      </c>
      <c r="I652" s="2">
        <v>2415</v>
      </c>
    </row>
    <row r="653" spans="1:9" x14ac:dyDescent="0.25">
      <c r="A653" t="s">
        <v>127</v>
      </c>
      <c r="B653" t="s">
        <v>128</v>
      </c>
      <c r="C653" t="s">
        <v>110</v>
      </c>
      <c r="D653" t="s">
        <v>115</v>
      </c>
      <c r="E653" s="1">
        <v>0</v>
      </c>
      <c r="F653" s="1">
        <v>4.1666666666666664E-2</v>
      </c>
      <c r="G653" t="s">
        <v>25</v>
      </c>
      <c r="H653" t="str">
        <f t="shared" si="10"/>
        <v>DISTRITO FEDERALCANAL LIVRE</v>
      </c>
      <c r="I653" s="2">
        <v>790</v>
      </c>
    </row>
    <row r="654" spans="1:9" x14ac:dyDescent="0.25">
      <c r="A654" t="s">
        <v>127</v>
      </c>
      <c r="B654" t="s">
        <v>128</v>
      </c>
      <c r="C654" t="s">
        <v>110</v>
      </c>
      <c r="D654" t="s">
        <v>115</v>
      </c>
      <c r="E654" s="1">
        <v>0</v>
      </c>
      <c r="F654" s="1">
        <v>4.1666666666666664E-2</v>
      </c>
      <c r="G654" t="s">
        <v>26</v>
      </c>
      <c r="H654" t="str">
        <f t="shared" si="10"/>
        <v>SALVADORCANAL LIVRE</v>
      </c>
      <c r="I654" s="2">
        <v>1635</v>
      </c>
    </row>
    <row r="655" spans="1:9" x14ac:dyDescent="0.25">
      <c r="A655" t="s">
        <v>127</v>
      </c>
      <c r="B655" t="s">
        <v>128</v>
      </c>
      <c r="C655" t="s">
        <v>110</v>
      </c>
      <c r="D655" t="s">
        <v>115</v>
      </c>
      <c r="E655" s="1">
        <v>0</v>
      </c>
      <c r="F655" s="1">
        <v>4.1666666666666664E-2</v>
      </c>
      <c r="G655" t="s">
        <v>27</v>
      </c>
      <c r="H655" t="str">
        <f t="shared" si="10"/>
        <v>NATALCANAL LIVRE</v>
      </c>
      <c r="I655" s="2">
        <v>350</v>
      </c>
    </row>
    <row r="656" spans="1:9" x14ac:dyDescent="0.25">
      <c r="A656" t="s">
        <v>127</v>
      </c>
      <c r="B656" t="s">
        <v>128</v>
      </c>
      <c r="C656" t="s">
        <v>110</v>
      </c>
      <c r="D656" t="s">
        <v>115</v>
      </c>
      <c r="E656" s="1">
        <v>0</v>
      </c>
      <c r="F656" s="1">
        <v>4.1666666666666664E-2</v>
      </c>
      <c r="G656" t="s">
        <v>28</v>
      </c>
      <c r="H656" t="str">
        <f t="shared" si="10"/>
        <v>MANAUSCANAL LIVRE</v>
      </c>
      <c r="I656" s="2">
        <v>660</v>
      </c>
    </row>
    <row r="657" spans="1:9" x14ac:dyDescent="0.25">
      <c r="A657" t="s">
        <v>127</v>
      </c>
      <c r="B657" t="s">
        <v>128</v>
      </c>
      <c r="C657" t="s">
        <v>110</v>
      </c>
      <c r="D657" t="s">
        <v>115</v>
      </c>
      <c r="E657" s="1">
        <v>0</v>
      </c>
      <c r="F657" s="1">
        <v>4.1666666666666664E-2</v>
      </c>
      <c r="G657" t="s">
        <v>29</v>
      </c>
      <c r="H657" t="str">
        <f t="shared" si="10"/>
        <v>PALMASCANAL LIVRE</v>
      </c>
      <c r="I657" s="2">
        <v>40</v>
      </c>
    </row>
  </sheetData>
  <autoFilter ref="A1:I657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0"/>
  <sheetViews>
    <sheetView topLeftCell="A163" workbookViewId="0">
      <selection activeCell="I181" sqref="I181"/>
    </sheetView>
  </sheetViews>
  <sheetFormatPr defaultRowHeight="15" x14ac:dyDescent="0.25"/>
  <cols>
    <col min="2" max="2" width="41.42578125" customWidth="1"/>
    <col min="5" max="5" width="14.7109375" customWidth="1"/>
    <col min="7" max="8" width="20.5703125" customWidth="1"/>
    <col min="9" max="9" width="17.42578125" customWidth="1"/>
  </cols>
  <sheetData>
    <row r="1" spans="1:9" x14ac:dyDescent="0.25">
      <c r="A1" t="s">
        <v>168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10</v>
      </c>
      <c r="B2" t="s">
        <v>11</v>
      </c>
      <c r="C2" t="s">
        <v>12</v>
      </c>
      <c r="D2" t="s">
        <v>13</v>
      </c>
      <c r="E2" s="1">
        <v>0.33333333333333331</v>
      </c>
      <c r="F2" s="1">
        <v>0.375</v>
      </c>
      <c r="G2" t="s">
        <v>14</v>
      </c>
      <c r="H2" t="str">
        <f>CONCATENATE(G2,B2)</f>
        <v>NET1CAFÉ COM JORNAL</v>
      </c>
      <c r="I2" s="2">
        <v>20845</v>
      </c>
    </row>
    <row r="3" spans="1:9" x14ac:dyDescent="0.25">
      <c r="A3" t="s">
        <v>10</v>
      </c>
      <c r="B3" t="s">
        <v>11</v>
      </c>
      <c r="C3" t="s">
        <v>12</v>
      </c>
      <c r="D3" t="s">
        <v>13</v>
      </c>
      <c r="E3" s="1">
        <v>0.33333333333333331</v>
      </c>
      <c r="F3" s="1">
        <v>0.375</v>
      </c>
      <c r="G3" t="s">
        <v>15</v>
      </c>
      <c r="H3" t="str">
        <f t="shared" ref="H3:H66" si="0">CONCATENATE(G3,B3)</f>
        <v>SÃO PAULOCAFÉ COM JORNAL</v>
      </c>
      <c r="I3" s="2">
        <v>4305</v>
      </c>
    </row>
    <row r="4" spans="1:9" x14ac:dyDescent="0.25">
      <c r="A4" t="s">
        <v>10</v>
      </c>
      <c r="B4" t="s">
        <v>11</v>
      </c>
      <c r="C4" t="s">
        <v>12</v>
      </c>
      <c r="D4" t="s">
        <v>13</v>
      </c>
      <c r="E4" s="1">
        <v>0.33333333333333331</v>
      </c>
      <c r="F4" s="1">
        <v>0.375</v>
      </c>
      <c r="G4" t="s">
        <v>16</v>
      </c>
      <c r="H4" t="str">
        <f t="shared" si="0"/>
        <v>P.PRUD.CAFÉ COM JORNAL</v>
      </c>
      <c r="I4" s="2">
        <v>985</v>
      </c>
    </row>
    <row r="5" spans="1:9" x14ac:dyDescent="0.25">
      <c r="A5" t="s">
        <v>10</v>
      </c>
      <c r="B5" t="s">
        <v>11</v>
      </c>
      <c r="C5" t="s">
        <v>12</v>
      </c>
      <c r="D5" t="s">
        <v>13</v>
      </c>
      <c r="E5" s="1">
        <v>0.33333333333333331</v>
      </c>
      <c r="F5" s="1">
        <v>0.375</v>
      </c>
      <c r="G5" t="s">
        <v>17</v>
      </c>
      <c r="H5" t="str">
        <f t="shared" si="0"/>
        <v>CAMPINASCAFÉ COM JORNAL</v>
      </c>
      <c r="I5" s="2">
        <v>1135</v>
      </c>
    </row>
    <row r="6" spans="1:9" x14ac:dyDescent="0.25">
      <c r="A6" t="s">
        <v>10</v>
      </c>
      <c r="B6" t="s">
        <v>11</v>
      </c>
      <c r="C6" t="s">
        <v>12</v>
      </c>
      <c r="D6" t="s">
        <v>13</v>
      </c>
      <c r="E6" s="1">
        <v>0.33333333333333331</v>
      </c>
      <c r="F6" s="1">
        <v>0.375</v>
      </c>
      <c r="G6" t="s">
        <v>18</v>
      </c>
      <c r="H6" t="str">
        <f t="shared" si="0"/>
        <v>TAUBATÉCAFÉ COM JORNAL</v>
      </c>
      <c r="I6" s="2">
        <v>375</v>
      </c>
    </row>
    <row r="7" spans="1:9" x14ac:dyDescent="0.25">
      <c r="A7" t="s">
        <v>10</v>
      </c>
      <c r="B7" t="s">
        <v>11</v>
      </c>
      <c r="C7" t="s">
        <v>12</v>
      </c>
      <c r="D7" t="s">
        <v>13</v>
      </c>
      <c r="E7" s="1">
        <v>0.33333333333333331</v>
      </c>
      <c r="F7" s="1">
        <v>0.375</v>
      </c>
      <c r="G7" t="s">
        <v>19</v>
      </c>
      <c r="H7" t="str">
        <f t="shared" si="0"/>
        <v>RIO DE JANEIROCAFÉ COM JORNAL</v>
      </c>
      <c r="I7" s="2">
        <v>2575</v>
      </c>
    </row>
    <row r="8" spans="1:9" x14ac:dyDescent="0.25">
      <c r="A8" t="s">
        <v>10</v>
      </c>
      <c r="B8" t="s">
        <v>11</v>
      </c>
      <c r="C8" t="s">
        <v>12</v>
      </c>
      <c r="D8" t="s">
        <v>13</v>
      </c>
      <c r="E8" s="1">
        <v>0.33333333333333331</v>
      </c>
      <c r="F8" s="1">
        <v>0.375</v>
      </c>
      <c r="G8" t="s">
        <v>20</v>
      </c>
      <c r="H8" t="str">
        <f t="shared" si="0"/>
        <v>BARRA MANSACAFÉ COM JORNAL</v>
      </c>
      <c r="I8" s="2">
        <v>625</v>
      </c>
    </row>
    <row r="9" spans="1:9" x14ac:dyDescent="0.25">
      <c r="A9" t="s">
        <v>10</v>
      </c>
      <c r="B9" t="s">
        <v>11</v>
      </c>
      <c r="C9" t="s">
        <v>12</v>
      </c>
      <c r="D9" t="s">
        <v>13</v>
      </c>
      <c r="E9" s="1">
        <v>0.33333333333333331</v>
      </c>
      <c r="F9" s="1">
        <v>0.375</v>
      </c>
      <c r="G9" t="s">
        <v>169</v>
      </c>
      <c r="H9" t="str">
        <f t="shared" si="0"/>
        <v>B. HORIZCAFÉ COM JORNAL</v>
      </c>
      <c r="I9" s="2">
        <v>2020</v>
      </c>
    </row>
    <row r="10" spans="1:9" x14ac:dyDescent="0.25">
      <c r="A10" t="s">
        <v>10</v>
      </c>
      <c r="B10" t="s">
        <v>11</v>
      </c>
      <c r="C10" t="s">
        <v>12</v>
      </c>
      <c r="D10" t="s">
        <v>13</v>
      </c>
      <c r="E10" s="1">
        <v>0.33333333333333331</v>
      </c>
      <c r="F10" s="1">
        <v>0.375</v>
      </c>
      <c r="G10" t="s">
        <v>22</v>
      </c>
      <c r="H10" t="str">
        <f t="shared" si="0"/>
        <v>UBERABACAFÉ COM JORNAL</v>
      </c>
      <c r="I10" s="2">
        <v>385</v>
      </c>
    </row>
    <row r="11" spans="1:9" x14ac:dyDescent="0.25">
      <c r="A11" t="s">
        <v>10</v>
      </c>
      <c r="B11" t="s">
        <v>11</v>
      </c>
      <c r="C11" t="s">
        <v>12</v>
      </c>
      <c r="D11" t="s">
        <v>13</v>
      </c>
      <c r="E11" s="1">
        <v>0.33333333333333331</v>
      </c>
      <c r="F11" s="1">
        <v>0.375</v>
      </c>
      <c r="G11" t="s">
        <v>23</v>
      </c>
      <c r="H11" t="str">
        <f t="shared" si="0"/>
        <v>CURITIBACAFÉ COM JORNAL</v>
      </c>
      <c r="I11" s="2">
        <v>705</v>
      </c>
    </row>
    <row r="12" spans="1:9" x14ac:dyDescent="0.25">
      <c r="A12" t="s">
        <v>10</v>
      </c>
      <c r="B12" t="s">
        <v>11</v>
      </c>
      <c r="C12" t="s">
        <v>12</v>
      </c>
      <c r="D12" t="s">
        <v>13</v>
      </c>
      <c r="E12" s="1">
        <v>0.33333333333333331</v>
      </c>
      <c r="F12" s="1">
        <v>0.375</v>
      </c>
      <c r="G12" t="s">
        <v>24</v>
      </c>
      <c r="H12" t="str">
        <f t="shared" si="0"/>
        <v>P. ALEGRECAFÉ COM JORNAL</v>
      </c>
      <c r="I12" s="2">
        <v>1770</v>
      </c>
    </row>
    <row r="13" spans="1:9" x14ac:dyDescent="0.25">
      <c r="A13" t="s">
        <v>10</v>
      </c>
      <c r="B13" t="s">
        <v>11</v>
      </c>
      <c r="C13" t="s">
        <v>12</v>
      </c>
      <c r="D13" t="s">
        <v>13</v>
      </c>
      <c r="E13" s="1">
        <v>0.33333333333333331</v>
      </c>
      <c r="F13" s="1">
        <v>0.375</v>
      </c>
      <c r="G13" t="s">
        <v>170</v>
      </c>
      <c r="H13" t="str">
        <f t="shared" si="0"/>
        <v>BRASÍLIACAFÉ COM JORNAL</v>
      </c>
      <c r="I13" s="2">
        <v>530</v>
      </c>
    </row>
    <row r="14" spans="1:9" x14ac:dyDescent="0.25">
      <c r="A14" t="s">
        <v>10</v>
      </c>
      <c r="B14" t="s">
        <v>11</v>
      </c>
      <c r="C14" t="s">
        <v>12</v>
      </c>
      <c r="D14" t="s">
        <v>13</v>
      </c>
      <c r="E14" s="1">
        <v>0.33333333333333331</v>
      </c>
      <c r="F14" s="1">
        <v>0.375</v>
      </c>
      <c r="G14" t="s">
        <v>26</v>
      </c>
      <c r="H14" t="str">
        <f t="shared" si="0"/>
        <v>SALVADORCAFÉ COM JORNAL</v>
      </c>
      <c r="I14" s="2">
        <v>1210</v>
      </c>
    </row>
    <row r="15" spans="1:9" x14ac:dyDescent="0.25">
      <c r="A15" t="s">
        <v>10</v>
      </c>
      <c r="B15" t="s">
        <v>11</v>
      </c>
      <c r="C15" t="s">
        <v>12</v>
      </c>
      <c r="D15" t="s">
        <v>13</v>
      </c>
      <c r="E15" s="1">
        <v>0.33333333333333331</v>
      </c>
      <c r="F15" s="1">
        <v>0.375</v>
      </c>
      <c r="G15" t="s">
        <v>27</v>
      </c>
      <c r="H15" t="str">
        <f t="shared" si="0"/>
        <v>NATALCAFÉ COM JORNAL</v>
      </c>
      <c r="I15" s="2">
        <v>255</v>
      </c>
    </row>
    <row r="16" spans="1:9" x14ac:dyDescent="0.25">
      <c r="A16" t="s">
        <v>10</v>
      </c>
      <c r="B16" t="s">
        <v>11</v>
      </c>
      <c r="C16" t="s">
        <v>12</v>
      </c>
      <c r="D16" t="s">
        <v>13</v>
      </c>
      <c r="E16" s="1">
        <v>0.33333333333333331</v>
      </c>
      <c r="F16" s="1">
        <v>0.375</v>
      </c>
      <c r="G16" t="s">
        <v>28</v>
      </c>
      <c r="H16" t="str">
        <f t="shared" si="0"/>
        <v>MANAUSCAFÉ COM JORNAL</v>
      </c>
      <c r="I16" s="2">
        <v>505</v>
      </c>
    </row>
    <row r="17" spans="1:9" x14ac:dyDescent="0.25">
      <c r="A17" t="s">
        <v>10</v>
      </c>
      <c r="B17" t="s">
        <v>11</v>
      </c>
      <c r="C17" t="s">
        <v>12</v>
      </c>
      <c r="D17" t="s">
        <v>13</v>
      </c>
      <c r="E17" s="1">
        <v>0.33333333333333331</v>
      </c>
      <c r="F17" s="1">
        <v>0.375</v>
      </c>
      <c r="G17" t="s">
        <v>29</v>
      </c>
      <c r="H17" t="str">
        <f t="shared" si="0"/>
        <v>PALMASCAFÉ COM JORNAL</v>
      </c>
      <c r="I17" s="2">
        <v>35</v>
      </c>
    </row>
    <row r="18" spans="1:9" x14ac:dyDescent="0.25">
      <c r="A18" t="s">
        <v>30</v>
      </c>
      <c r="B18" t="s">
        <v>31</v>
      </c>
      <c r="C18" t="s">
        <v>32</v>
      </c>
      <c r="D18" t="s">
        <v>13</v>
      </c>
      <c r="E18" s="1">
        <v>0.375</v>
      </c>
      <c r="F18" s="1">
        <v>0.4236111111111111</v>
      </c>
      <c r="G18" t="s">
        <v>14</v>
      </c>
      <c r="H18" t="str">
        <f t="shared" si="0"/>
        <v>NET1DIA DIA</v>
      </c>
      <c r="I18" s="2">
        <v>25680</v>
      </c>
    </row>
    <row r="19" spans="1:9" x14ac:dyDescent="0.25">
      <c r="A19" t="s">
        <v>30</v>
      </c>
      <c r="B19" t="s">
        <v>31</v>
      </c>
      <c r="C19" t="s">
        <v>32</v>
      </c>
      <c r="D19" t="s">
        <v>13</v>
      </c>
      <c r="E19" s="1">
        <v>0.375</v>
      </c>
      <c r="F19" s="1">
        <v>0.4236111111111111</v>
      </c>
      <c r="G19" t="s">
        <v>15</v>
      </c>
      <c r="H19" t="str">
        <f t="shared" si="0"/>
        <v>SÃO PAULODIA DIA</v>
      </c>
      <c r="I19" s="2">
        <v>5230</v>
      </c>
    </row>
    <row r="20" spans="1:9" x14ac:dyDescent="0.25">
      <c r="A20" t="s">
        <v>30</v>
      </c>
      <c r="B20" t="s">
        <v>31</v>
      </c>
      <c r="C20" t="s">
        <v>32</v>
      </c>
      <c r="D20" t="s">
        <v>13</v>
      </c>
      <c r="E20" s="1">
        <v>0.375</v>
      </c>
      <c r="F20" s="1">
        <v>0.4236111111111111</v>
      </c>
      <c r="G20" t="s">
        <v>16</v>
      </c>
      <c r="H20" t="str">
        <f t="shared" si="0"/>
        <v>P.PRUD.DIA DIA</v>
      </c>
      <c r="I20" s="2">
        <v>1200</v>
      </c>
    </row>
    <row r="21" spans="1:9" x14ac:dyDescent="0.25">
      <c r="A21" t="s">
        <v>30</v>
      </c>
      <c r="B21" t="s">
        <v>31</v>
      </c>
      <c r="C21" t="s">
        <v>32</v>
      </c>
      <c r="D21" t="s">
        <v>13</v>
      </c>
      <c r="E21" s="1">
        <v>0.375</v>
      </c>
      <c r="F21" s="1">
        <v>0.4236111111111111</v>
      </c>
      <c r="G21" t="s">
        <v>17</v>
      </c>
      <c r="H21" t="str">
        <f t="shared" si="0"/>
        <v>CAMPINASDIA DIA</v>
      </c>
      <c r="I21" s="2">
        <v>1375</v>
      </c>
    </row>
    <row r="22" spans="1:9" x14ac:dyDescent="0.25">
      <c r="A22" t="s">
        <v>30</v>
      </c>
      <c r="B22" t="s">
        <v>31</v>
      </c>
      <c r="C22" t="s">
        <v>32</v>
      </c>
      <c r="D22" t="s">
        <v>13</v>
      </c>
      <c r="E22" s="1">
        <v>0.375</v>
      </c>
      <c r="F22" s="1">
        <v>0.4236111111111111</v>
      </c>
      <c r="G22" t="s">
        <v>18</v>
      </c>
      <c r="H22" t="str">
        <f t="shared" si="0"/>
        <v>TAUBATÉDIA DIA</v>
      </c>
      <c r="I22" s="2">
        <v>460</v>
      </c>
    </row>
    <row r="23" spans="1:9" x14ac:dyDescent="0.25">
      <c r="A23" t="s">
        <v>30</v>
      </c>
      <c r="B23" t="s">
        <v>31</v>
      </c>
      <c r="C23" t="s">
        <v>32</v>
      </c>
      <c r="D23" t="s">
        <v>13</v>
      </c>
      <c r="E23" s="1">
        <v>0.375</v>
      </c>
      <c r="F23" s="1">
        <v>0.4236111111111111</v>
      </c>
      <c r="G23" t="s">
        <v>19</v>
      </c>
      <c r="H23" t="str">
        <f t="shared" si="0"/>
        <v>RIO DE JANEIRODIA DIA</v>
      </c>
      <c r="I23" s="2">
        <v>3125</v>
      </c>
    </row>
    <row r="24" spans="1:9" x14ac:dyDescent="0.25">
      <c r="A24" t="s">
        <v>30</v>
      </c>
      <c r="B24" t="s">
        <v>31</v>
      </c>
      <c r="C24" t="s">
        <v>32</v>
      </c>
      <c r="D24" t="s">
        <v>13</v>
      </c>
      <c r="E24" s="1">
        <v>0.375</v>
      </c>
      <c r="F24" s="1">
        <v>0.4236111111111111</v>
      </c>
      <c r="G24" t="s">
        <v>20</v>
      </c>
      <c r="H24" t="str">
        <f t="shared" si="0"/>
        <v>BARRA MANSADIA DIA</v>
      </c>
      <c r="I24" s="2">
        <v>770</v>
      </c>
    </row>
    <row r="25" spans="1:9" x14ac:dyDescent="0.25">
      <c r="A25" t="s">
        <v>30</v>
      </c>
      <c r="B25" t="s">
        <v>31</v>
      </c>
      <c r="C25" t="s">
        <v>32</v>
      </c>
      <c r="D25" t="s">
        <v>13</v>
      </c>
      <c r="E25" s="1">
        <v>0.375</v>
      </c>
      <c r="F25" s="1">
        <v>0.4236111111111111</v>
      </c>
      <c r="G25" t="s">
        <v>169</v>
      </c>
      <c r="H25" t="str">
        <f t="shared" si="0"/>
        <v>B. HORIZDIA DIA</v>
      </c>
      <c r="I25" s="2">
        <v>2440</v>
      </c>
    </row>
    <row r="26" spans="1:9" x14ac:dyDescent="0.25">
      <c r="A26" t="s">
        <v>30</v>
      </c>
      <c r="B26" t="s">
        <v>31</v>
      </c>
      <c r="C26" t="s">
        <v>32</v>
      </c>
      <c r="D26" t="s">
        <v>13</v>
      </c>
      <c r="E26" s="1">
        <v>0.375</v>
      </c>
      <c r="F26" s="1">
        <v>0.4236111111111111</v>
      </c>
      <c r="G26" t="s">
        <v>22</v>
      </c>
      <c r="H26" t="str">
        <f t="shared" si="0"/>
        <v>UBERABADIA DIA</v>
      </c>
      <c r="I26" s="2">
        <v>470</v>
      </c>
    </row>
    <row r="27" spans="1:9" x14ac:dyDescent="0.25">
      <c r="A27" t="s">
        <v>30</v>
      </c>
      <c r="B27" t="s">
        <v>31</v>
      </c>
      <c r="C27" t="s">
        <v>32</v>
      </c>
      <c r="D27" t="s">
        <v>13</v>
      </c>
      <c r="E27" s="1">
        <v>0.375</v>
      </c>
      <c r="F27" s="1">
        <v>0.4236111111111111</v>
      </c>
      <c r="G27" t="s">
        <v>23</v>
      </c>
      <c r="H27" t="str">
        <f t="shared" si="0"/>
        <v>CURITIBADIA DIA</v>
      </c>
      <c r="I27" s="2">
        <v>860</v>
      </c>
    </row>
    <row r="28" spans="1:9" x14ac:dyDescent="0.25">
      <c r="A28" t="s">
        <v>30</v>
      </c>
      <c r="B28" t="s">
        <v>31</v>
      </c>
      <c r="C28" t="s">
        <v>32</v>
      </c>
      <c r="D28" t="s">
        <v>13</v>
      </c>
      <c r="E28" s="1">
        <v>0.375</v>
      </c>
      <c r="F28" s="1">
        <v>0.4236111111111111</v>
      </c>
      <c r="G28" t="s">
        <v>24</v>
      </c>
      <c r="H28" t="str">
        <f t="shared" si="0"/>
        <v>P. ALEGREDIA DIA</v>
      </c>
      <c r="I28" s="2">
        <v>2155</v>
      </c>
    </row>
    <row r="29" spans="1:9" x14ac:dyDescent="0.25">
      <c r="A29" t="s">
        <v>30</v>
      </c>
      <c r="B29" t="s">
        <v>31</v>
      </c>
      <c r="C29" t="s">
        <v>32</v>
      </c>
      <c r="D29" t="s">
        <v>13</v>
      </c>
      <c r="E29" s="1">
        <v>0.375</v>
      </c>
      <c r="F29" s="1">
        <v>0.4236111111111111</v>
      </c>
      <c r="G29" t="s">
        <v>170</v>
      </c>
      <c r="H29" t="str">
        <f t="shared" si="0"/>
        <v>BRASÍLIADIA DIA</v>
      </c>
      <c r="I29" s="2">
        <v>640</v>
      </c>
    </row>
    <row r="30" spans="1:9" x14ac:dyDescent="0.25">
      <c r="A30" t="s">
        <v>30</v>
      </c>
      <c r="B30" t="s">
        <v>31</v>
      </c>
      <c r="C30" t="s">
        <v>32</v>
      </c>
      <c r="D30" t="s">
        <v>13</v>
      </c>
      <c r="E30" s="1">
        <v>0.375</v>
      </c>
      <c r="F30" s="1">
        <v>0.4236111111111111</v>
      </c>
      <c r="G30" t="s">
        <v>26</v>
      </c>
      <c r="H30" t="str">
        <f t="shared" si="0"/>
        <v>SALVADORDIA DIA</v>
      </c>
      <c r="I30" s="2">
        <v>1460</v>
      </c>
    </row>
    <row r="31" spans="1:9" x14ac:dyDescent="0.25">
      <c r="A31" t="s">
        <v>30</v>
      </c>
      <c r="B31" t="s">
        <v>31</v>
      </c>
      <c r="C31" t="s">
        <v>32</v>
      </c>
      <c r="D31" t="s">
        <v>13</v>
      </c>
      <c r="E31" s="1">
        <v>0.375</v>
      </c>
      <c r="F31" s="1">
        <v>0.4236111111111111</v>
      </c>
      <c r="G31" t="s">
        <v>27</v>
      </c>
      <c r="H31" t="str">
        <f t="shared" si="0"/>
        <v>NATALDIA DIA</v>
      </c>
      <c r="I31" s="2">
        <v>315</v>
      </c>
    </row>
    <row r="32" spans="1:9" x14ac:dyDescent="0.25">
      <c r="A32" t="s">
        <v>30</v>
      </c>
      <c r="B32" t="s">
        <v>31</v>
      </c>
      <c r="C32" t="s">
        <v>32</v>
      </c>
      <c r="D32" t="s">
        <v>13</v>
      </c>
      <c r="E32" s="1">
        <v>0.375</v>
      </c>
      <c r="F32" s="1">
        <v>0.4236111111111111</v>
      </c>
      <c r="G32" t="s">
        <v>28</v>
      </c>
      <c r="H32" t="str">
        <f t="shared" si="0"/>
        <v>MANAUSDIA DIA</v>
      </c>
      <c r="I32" s="2">
        <v>605</v>
      </c>
    </row>
    <row r="33" spans="1:9" x14ac:dyDescent="0.25">
      <c r="A33" t="s">
        <v>30</v>
      </c>
      <c r="B33" t="s">
        <v>31</v>
      </c>
      <c r="C33" t="s">
        <v>32</v>
      </c>
      <c r="D33" t="s">
        <v>13</v>
      </c>
      <c r="E33" s="1">
        <v>0.375</v>
      </c>
      <c r="F33" s="1">
        <v>0.4236111111111111</v>
      </c>
      <c r="G33" t="s">
        <v>29</v>
      </c>
      <c r="H33" t="str">
        <f t="shared" si="0"/>
        <v>PALMASDIA DIA</v>
      </c>
      <c r="I33" s="2">
        <v>35</v>
      </c>
    </row>
    <row r="34" spans="1:9" x14ac:dyDescent="0.25">
      <c r="A34" t="s">
        <v>33</v>
      </c>
      <c r="B34" t="s">
        <v>34</v>
      </c>
      <c r="C34" t="s">
        <v>35</v>
      </c>
      <c r="D34" t="s">
        <v>13</v>
      </c>
      <c r="E34" s="1">
        <v>0.4236111111111111</v>
      </c>
      <c r="F34" s="1">
        <v>0.46527777777777773</v>
      </c>
      <c r="G34" t="s">
        <v>14</v>
      </c>
      <c r="H34" t="str">
        <f t="shared" si="0"/>
        <v>NET1BAND KIDS</v>
      </c>
      <c r="I34" s="2">
        <v>19520</v>
      </c>
    </row>
    <row r="35" spans="1:9" x14ac:dyDescent="0.25">
      <c r="A35" t="s">
        <v>33</v>
      </c>
      <c r="B35" t="s">
        <v>34</v>
      </c>
      <c r="C35" t="s">
        <v>35</v>
      </c>
      <c r="D35" t="s">
        <v>13</v>
      </c>
      <c r="E35" s="1">
        <v>0.4236111111111111</v>
      </c>
      <c r="F35" s="1">
        <v>0.46527777777777773</v>
      </c>
      <c r="G35" t="s">
        <v>15</v>
      </c>
      <c r="H35" t="str">
        <f t="shared" si="0"/>
        <v>SÃO PAULOBAND KIDS</v>
      </c>
      <c r="I35" s="2">
        <v>4030</v>
      </c>
    </row>
    <row r="36" spans="1:9" x14ac:dyDescent="0.25">
      <c r="A36" t="s">
        <v>33</v>
      </c>
      <c r="B36" t="s">
        <v>34</v>
      </c>
      <c r="C36" t="s">
        <v>35</v>
      </c>
      <c r="D36" t="s">
        <v>13</v>
      </c>
      <c r="E36" s="1">
        <v>0.4236111111111111</v>
      </c>
      <c r="F36" s="1">
        <v>0.46527777777777773</v>
      </c>
      <c r="G36" t="s">
        <v>16</v>
      </c>
      <c r="H36" t="str">
        <f t="shared" si="0"/>
        <v>P.PRUD.BAND KIDS</v>
      </c>
      <c r="I36" s="2">
        <v>920</v>
      </c>
    </row>
    <row r="37" spans="1:9" x14ac:dyDescent="0.25">
      <c r="A37" t="s">
        <v>33</v>
      </c>
      <c r="B37" t="s">
        <v>34</v>
      </c>
      <c r="C37" t="s">
        <v>35</v>
      </c>
      <c r="D37" t="s">
        <v>13</v>
      </c>
      <c r="E37" s="1">
        <v>0.4236111111111111</v>
      </c>
      <c r="F37" s="1">
        <v>0.46527777777777773</v>
      </c>
      <c r="G37" t="s">
        <v>17</v>
      </c>
      <c r="H37" t="str">
        <f t="shared" si="0"/>
        <v>CAMPINASBAND KIDS</v>
      </c>
      <c r="I37" s="2">
        <v>1060</v>
      </c>
    </row>
    <row r="38" spans="1:9" x14ac:dyDescent="0.25">
      <c r="A38" t="s">
        <v>33</v>
      </c>
      <c r="B38" t="s">
        <v>34</v>
      </c>
      <c r="C38" t="s">
        <v>35</v>
      </c>
      <c r="D38" t="s">
        <v>13</v>
      </c>
      <c r="E38" s="1">
        <v>0.4236111111111111</v>
      </c>
      <c r="F38" s="1">
        <v>0.46527777777777773</v>
      </c>
      <c r="G38" t="s">
        <v>18</v>
      </c>
      <c r="H38" t="str">
        <f t="shared" si="0"/>
        <v>TAUBATÉBAND KIDS</v>
      </c>
      <c r="I38" s="2">
        <v>350</v>
      </c>
    </row>
    <row r="39" spans="1:9" x14ac:dyDescent="0.25">
      <c r="A39" t="s">
        <v>33</v>
      </c>
      <c r="B39" t="s">
        <v>34</v>
      </c>
      <c r="C39" t="s">
        <v>35</v>
      </c>
      <c r="D39" t="s">
        <v>13</v>
      </c>
      <c r="E39" s="1">
        <v>0.4236111111111111</v>
      </c>
      <c r="F39" s="1">
        <v>0.46527777777777773</v>
      </c>
      <c r="G39" t="s">
        <v>19</v>
      </c>
      <c r="H39" t="str">
        <f t="shared" si="0"/>
        <v>RIO DE JANEIROBAND KIDS</v>
      </c>
      <c r="I39" s="2">
        <v>2410</v>
      </c>
    </row>
    <row r="40" spans="1:9" x14ac:dyDescent="0.25">
      <c r="A40" t="s">
        <v>33</v>
      </c>
      <c r="B40" t="s">
        <v>34</v>
      </c>
      <c r="C40" t="s">
        <v>35</v>
      </c>
      <c r="D40" t="s">
        <v>13</v>
      </c>
      <c r="E40" s="1">
        <v>0.4236111111111111</v>
      </c>
      <c r="F40" s="1">
        <v>0.46527777777777773</v>
      </c>
      <c r="G40" t="s">
        <v>20</v>
      </c>
      <c r="H40" t="str">
        <f t="shared" si="0"/>
        <v>BARRA MANSABAND KIDS</v>
      </c>
      <c r="I40" s="2">
        <v>585</v>
      </c>
    </row>
    <row r="41" spans="1:9" x14ac:dyDescent="0.25">
      <c r="A41" t="s">
        <v>33</v>
      </c>
      <c r="B41" t="s">
        <v>34</v>
      </c>
      <c r="C41" t="s">
        <v>35</v>
      </c>
      <c r="D41" t="s">
        <v>13</v>
      </c>
      <c r="E41" s="1">
        <v>0.4236111111111111</v>
      </c>
      <c r="F41" s="1">
        <v>0.46527777777777773</v>
      </c>
      <c r="G41" t="s">
        <v>169</v>
      </c>
      <c r="H41" t="str">
        <f t="shared" si="0"/>
        <v>B. HORIZBAND KIDS</v>
      </c>
      <c r="I41" s="2">
        <v>1890</v>
      </c>
    </row>
    <row r="42" spans="1:9" x14ac:dyDescent="0.25">
      <c r="A42" t="s">
        <v>33</v>
      </c>
      <c r="B42" t="s">
        <v>34</v>
      </c>
      <c r="C42" t="s">
        <v>35</v>
      </c>
      <c r="D42" t="s">
        <v>13</v>
      </c>
      <c r="E42" s="1">
        <v>0.4236111111111111</v>
      </c>
      <c r="F42" s="1">
        <v>0.46527777777777773</v>
      </c>
      <c r="G42" t="s">
        <v>22</v>
      </c>
      <c r="H42" t="str">
        <f t="shared" si="0"/>
        <v>UBERABABAND KIDS</v>
      </c>
      <c r="I42" s="2">
        <v>360</v>
      </c>
    </row>
    <row r="43" spans="1:9" x14ac:dyDescent="0.25">
      <c r="A43" t="s">
        <v>33</v>
      </c>
      <c r="B43" t="s">
        <v>34</v>
      </c>
      <c r="C43" t="s">
        <v>35</v>
      </c>
      <c r="D43" t="s">
        <v>13</v>
      </c>
      <c r="E43" s="1">
        <v>0.4236111111111111</v>
      </c>
      <c r="F43" s="1">
        <v>0.46527777777777773</v>
      </c>
      <c r="G43" t="s">
        <v>23</v>
      </c>
      <c r="H43" t="str">
        <f t="shared" si="0"/>
        <v>CURITIBABAND KIDS</v>
      </c>
      <c r="I43" s="2">
        <v>705</v>
      </c>
    </row>
    <row r="44" spans="1:9" x14ac:dyDescent="0.25">
      <c r="A44" t="s">
        <v>33</v>
      </c>
      <c r="B44" t="s">
        <v>34</v>
      </c>
      <c r="C44" t="s">
        <v>35</v>
      </c>
      <c r="D44" t="s">
        <v>13</v>
      </c>
      <c r="E44" s="1">
        <v>0.4236111111111111</v>
      </c>
      <c r="F44" s="1">
        <v>0.46527777777777773</v>
      </c>
      <c r="G44" t="s">
        <v>24</v>
      </c>
      <c r="H44" t="str">
        <f t="shared" si="0"/>
        <v>P. ALEGREBAND KIDS</v>
      </c>
      <c r="I44" s="2">
        <v>1660</v>
      </c>
    </row>
    <row r="45" spans="1:9" x14ac:dyDescent="0.25">
      <c r="A45" t="s">
        <v>33</v>
      </c>
      <c r="B45" t="s">
        <v>34</v>
      </c>
      <c r="C45" t="s">
        <v>35</v>
      </c>
      <c r="D45" t="s">
        <v>13</v>
      </c>
      <c r="E45" s="1">
        <v>0.4236111111111111</v>
      </c>
      <c r="F45" s="1">
        <v>0.46527777777777773</v>
      </c>
      <c r="G45" t="s">
        <v>170</v>
      </c>
      <c r="H45" t="str">
        <f t="shared" si="0"/>
        <v>BRASÍLIABAND KIDS</v>
      </c>
      <c r="I45" s="2">
        <v>530</v>
      </c>
    </row>
    <row r="46" spans="1:9" x14ac:dyDescent="0.25">
      <c r="A46" t="s">
        <v>33</v>
      </c>
      <c r="B46" t="s">
        <v>34</v>
      </c>
      <c r="C46" t="s">
        <v>35</v>
      </c>
      <c r="D46" t="s">
        <v>13</v>
      </c>
      <c r="E46" s="1">
        <v>0.4236111111111111</v>
      </c>
      <c r="F46" s="1">
        <v>0.46527777777777773</v>
      </c>
      <c r="G46" t="s">
        <v>26</v>
      </c>
      <c r="H46" t="str">
        <f t="shared" si="0"/>
        <v>SALVADORBAND KIDS</v>
      </c>
      <c r="I46" s="2">
        <v>1135</v>
      </c>
    </row>
    <row r="47" spans="1:9" x14ac:dyDescent="0.25">
      <c r="A47" t="s">
        <v>33</v>
      </c>
      <c r="B47" t="s">
        <v>34</v>
      </c>
      <c r="C47" t="s">
        <v>35</v>
      </c>
      <c r="D47" t="s">
        <v>13</v>
      </c>
      <c r="E47" s="1">
        <v>0.4236111111111111</v>
      </c>
      <c r="F47" s="1">
        <v>0.46527777777777773</v>
      </c>
      <c r="G47" t="s">
        <v>27</v>
      </c>
      <c r="H47" t="str">
        <f t="shared" si="0"/>
        <v>NATALBAND KIDS</v>
      </c>
      <c r="I47" s="2">
        <v>235</v>
      </c>
    </row>
    <row r="48" spans="1:9" x14ac:dyDescent="0.25">
      <c r="A48" t="s">
        <v>33</v>
      </c>
      <c r="B48" t="s">
        <v>34</v>
      </c>
      <c r="C48" t="s">
        <v>35</v>
      </c>
      <c r="D48" t="s">
        <v>13</v>
      </c>
      <c r="E48" s="1">
        <v>0.4236111111111111</v>
      </c>
      <c r="F48" s="1">
        <v>0.46527777777777773</v>
      </c>
      <c r="G48" t="s">
        <v>28</v>
      </c>
      <c r="H48" t="str">
        <f t="shared" si="0"/>
        <v>MANAUSBAND KIDS</v>
      </c>
      <c r="I48" s="2">
        <v>475</v>
      </c>
    </row>
    <row r="49" spans="1:9" x14ac:dyDescent="0.25">
      <c r="A49" t="s">
        <v>33</v>
      </c>
      <c r="B49" t="s">
        <v>34</v>
      </c>
      <c r="C49" t="s">
        <v>35</v>
      </c>
      <c r="D49" t="s">
        <v>13</v>
      </c>
      <c r="E49" s="1">
        <v>0.4236111111111111</v>
      </c>
      <c r="F49" s="1">
        <v>0.46527777777777773</v>
      </c>
      <c r="G49" t="s">
        <v>29</v>
      </c>
      <c r="H49" t="str">
        <f t="shared" si="0"/>
        <v>PALMASBAND KIDS</v>
      </c>
      <c r="I49" s="2">
        <v>30</v>
      </c>
    </row>
    <row r="50" spans="1:9" x14ac:dyDescent="0.25">
      <c r="A50" t="s">
        <v>36</v>
      </c>
      <c r="B50" t="s">
        <v>164</v>
      </c>
      <c r="C50" t="s">
        <v>37</v>
      </c>
      <c r="D50" t="s">
        <v>13</v>
      </c>
      <c r="E50" s="1">
        <v>0.46527777777777773</v>
      </c>
      <c r="F50" s="1">
        <v>0.52083333333333337</v>
      </c>
      <c r="G50" t="s">
        <v>14</v>
      </c>
      <c r="H50" t="str">
        <f t="shared" si="0"/>
        <v>NET1JOGO ABERTO</v>
      </c>
      <c r="I50" s="2">
        <v>83945</v>
      </c>
    </row>
    <row r="51" spans="1:9" x14ac:dyDescent="0.25">
      <c r="A51" t="s">
        <v>36</v>
      </c>
      <c r="B51" t="s">
        <v>164</v>
      </c>
      <c r="C51" t="s">
        <v>37</v>
      </c>
      <c r="D51" t="s">
        <v>13</v>
      </c>
      <c r="E51" s="1">
        <v>0.46527777777777773</v>
      </c>
      <c r="F51" s="1">
        <v>0.52083333333333337</v>
      </c>
      <c r="G51" t="s">
        <v>15</v>
      </c>
      <c r="H51" t="str">
        <f t="shared" si="0"/>
        <v>SÃO PAULOJOGO ABERTO</v>
      </c>
      <c r="I51" s="2">
        <v>16695</v>
      </c>
    </row>
    <row r="52" spans="1:9" x14ac:dyDescent="0.25">
      <c r="A52" t="s">
        <v>36</v>
      </c>
      <c r="B52" t="s">
        <v>164</v>
      </c>
      <c r="C52" t="s">
        <v>37</v>
      </c>
      <c r="D52" t="s">
        <v>13</v>
      </c>
      <c r="E52" s="1">
        <v>0.46527777777777773</v>
      </c>
      <c r="F52" s="1">
        <v>0.52083333333333337</v>
      </c>
      <c r="G52" t="s">
        <v>16</v>
      </c>
      <c r="H52" t="str">
        <f t="shared" si="0"/>
        <v>P.PRUD.JOGO ABERTO</v>
      </c>
      <c r="I52" s="2">
        <v>3850</v>
      </c>
    </row>
    <row r="53" spans="1:9" x14ac:dyDescent="0.25">
      <c r="A53" t="s">
        <v>36</v>
      </c>
      <c r="B53" t="s">
        <v>164</v>
      </c>
      <c r="C53" t="s">
        <v>37</v>
      </c>
      <c r="D53" t="s">
        <v>13</v>
      </c>
      <c r="E53" s="1">
        <v>0.46527777777777773</v>
      </c>
      <c r="F53" s="1">
        <v>0.52083333333333337</v>
      </c>
      <c r="G53" t="s">
        <v>17</v>
      </c>
      <c r="H53" t="str">
        <f t="shared" si="0"/>
        <v>CAMPINASJOGO ABERTO</v>
      </c>
      <c r="I53" s="2">
        <v>4385</v>
      </c>
    </row>
    <row r="54" spans="1:9" x14ac:dyDescent="0.25">
      <c r="A54" t="s">
        <v>36</v>
      </c>
      <c r="B54" t="s">
        <v>164</v>
      </c>
      <c r="C54" t="s">
        <v>37</v>
      </c>
      <c r="D54" t="s">
        <v>13</v>
      </c>
      <c r="E54" s="1">
        <v>0.46527777777777773</v>
      </c>
      <c r="F54" s="1">
        <v>0.52083333333333337</v>
      </c>
      <c r="G54" t="s">
        <v>18</v>
      </c>
      <c r="H54" t="str">
        <f t="shared" si="0"/>
        <v>TAUBATÉJOGO ABERTO</v>
      </c>
      <c r="I54" s="2">
        <v>1480</v>
      </c>
    </row>
    <row r="55" spans="1:9" x14ac:dyDescent="0.25">
      <c r="A55" t="s">
        <v>36</v>
      </c>
      <c r="B55" t="s">
        <v>164</v>
      </c>
      <c r="C55" t="s">
        <v>37</v>
      </c>
      <c r="D55" t="s">
        <v>13</v>
      </c>
      <c r="E55" s="1">
        <v>0.46527777777777773</v>
      </c>
      <c r="F55" s="1">
        <v>0.52083333333333337</v>
      </c>
      <c r="G55" t="s">
        <v>19</v>
      </c>
      <c r="H55" t="str">
        <f t="shared" si="0"/>
        <v>RIO DE JANEIROJOGO ABERTO</v>
      </c>
      <c r="I55" s="2">
        <v>9960</v>
      </c>
    </row>
    <row r="56" spans="1:9" x14ac:dyDescent="0.25">
      <c r="A56" t="s">
        <v>36</v>
      </c>
      <c r="B56" t="s">
        <v>164</v>
      </c>
      <c r="C56" t="s">
        <v>37</v>
      </c>
      <c r="D56" t="s">
        <v>13</v>
      </c>
      <c r="E56" s="1">
        <v>0.46527777777777773</v>
      </c>
      <c r="F56" s="1">
        <v>0.52083333333333337</v>
      </c>
      <c r="G56" t="s">
        <v>20</v>
      </c>
      <c r="H56" t="str">
        <f t="shared" si="0"/>
        <v>BARRA MANSAJOGO ABERTO</v>
      </c>
      <c r="I56" s="2">
        <v>2465</v>
      </c>
    </row>
    <row r="57" spans="1:9" x14ac:dyDescent="0.25">
      <c r="A57" t="s">
        <v>36</v>
      </c>
      <c r="B57" t="s">
        <v>164</v>
      </c>
      <c r="C57" t="s">
        <v>37</v>
      </c>
      <c r="D57" t="s">
        <v>13</v>
      </c>
      <c r="E57" s="1">
        <v>0.46527777777777773</v>
      </c>
      <c r="F57" s="1">
        <v>0.52083333333333337</v>
      </c>
      <c r="G57" t="s">
        <v>169</v>
      </c>
      <c r="H57" t="str">
        <f t="shared" si="0"/>
        <v>B. HORIZJOGO ABERTO</v>
      </c>
      <c r="I57" s="2">
        <v>7815</v>
      </c>
    </row>
    <row r="58" spans="1:9" x14ac:dyDescent="0.25">
      <c r="A58" t="s">
        <v>36</v>
      </c>
      <c r="B58" t="s">
        <v>164</v>
      </c>
      <c r="C58" t="s">
        <v>37</v>
      </c>
      <c r="D58" t="s">
        <v>13</v>
      </c>
      <c r="E58" s="1">
        <v>0.46527777777777773</v>
      </c>
      <c r="F58" s="1">
        <v>0.52083333333333337</v>
      </c>
      <c r="G58" t="s">
        <v>22</v>
      </c>
      <c r="H58" t="str">
        <f t="shared" si="0"/>
        <v>UBERABAJOGO ABERTO</v>
      </c>
      <c r="I58" s="2">
        <v>1490</v>
      </c>
    </row>
    <row r="59" spans="1:9" x14ac:dyDescent="0.25">
      <c r="A59" t="s">
        <v>36</v>
      </c>
      <c r="B59" t="s">
        <v>164</v>
      </c>
      <c r="C59" t="s">
        <v>37</v>
      </c>
      <c r="D59" t="s">
        <v>13</v>
      </c>
      <c r="E59" s="1">
        <v>0.46527777777777773</v>
      </c>
      <c r="F59" s="1">
        <v>0.52083333333333337</v>
      </c>
      <c r="G59" t="s">
        <v>23</v>
      </c>
      <c r="H59" t="str">
        <f t="shared" si="0"/>
        <v>CURITIBAJOGO ABERTO</v>
      </c>
      <c r="I59" s="2">
        <v>2750</v>
      </c>
    </row>
    <row r="60" spans="1:9" x14ac:dyDescent="0.25">
      <c r="A60" t="s">
        <v>36</v>
      </c>
      <c r="B60" t="s">
        <v>164</v>
      </c>
      <c r="C60" t="s">
        <v>37</v>
      </c>
      <c r="D60" t="s">
        <v>13</v>
      </c>
      <c r="E60" s="1">
        <v>0.46527777777777773</v>
      </c>
      <c r="F60" s="1">
        <v>0.52083333333333337</v>
      </c>
      <c r="G60" t="s">
        <v>24</v>
      </c>
      <c r="H60" t="str">
        <f t="shared" si="0"/>
        <v>P. ALEGREJOGO ABERTO</v>
      </c>
      <c r="I60" s="2">
        <v>6890</v>
      </c>
    </row>
    <row r="61" spans="1:9" x14ac:dyDescent="0.25">
      <c r="A61" t="s">
        <v>36</v>
      </c>
      <c r="B61" t="s">
        <v>164</v>
      </c>
      <c r="C61" t="s">
        <v>37</v>
      </c>
      <c r="D61" t="s">
        <v>13</v>
      </c>
      <c r="E61" s="1">
        <v>0.46527777777777773</v>
      </c>
      <c r="F61" s="1">
        <v>0.52083333333333337</v>
      </c>
      <c r="G61" t="s">
        <v>170</v>
      </c>
      <c r="H61" t="str">
        <f t="shared" si="0"/>
        <v>BRASÍLIAJOGO ABERTO</v>
      </c>
      <c r="I61" s="2">
        <v>2045</v>
      </c>
    </row>
    <row r="62" spans="1:9" x14ac:dyDescent="0.25">
      <c r="A62" t="s">
        <v>36</v>
      </c>
      <c r="B62" t="s">
        <v>164</v>
      </c>
      <c r="C62" t="s">
        <v>37</v>
      </c>
      <c r="D62" t="s">
        <v>13</v>
      </c>
      <c r="E62" s="1">
        <v>0.46527777777777773</v>
      </c>
      <c r="F62" s="1">
        <v>0.52083333333333337</v>
      </c>
      <c r="G62" t="s">
        <v>26</v>
      </c>
      <c r="H62" t="str">
        <f t="shared" si="0"/>
        <v>SALVADORJOGO ABERTO</v>
      </c>
      <c r="I62" s="2">
        <v>4670</v>
      </c>
    </row>
    <row r="63" spans="1:9" x14ac:dyDescent="0.25">
      <c r="A63" t="s">
        <v>36</v>
      </c>
      <c r="B63" t="s">
        <v>164</v>
      </c>
      <c r="C63" t="s">
        <v>37</v>
      </c>
      <c r="D63" t="s">
        <v>13</v>
      </c>
      <c r="E63" s="1">
        <v>0.46527777777777773</v>
      </c>
      <c r="F63" s="1">
        <v>0.52083333333333337</v>
      </c>
      <c r="G63" t="s">
        <v>27</v>
      </c>
      <c r="H63" t="str">
        <f t="shared" si="0"/>
        <v>NATALJOGO ABERTO</v>
      </c>
      <c r="I63" s="2">
        <v>1005</v>
      </c>
    </row>
    <row r="64" spans="1:9" x14ac:dyDescent="0.25">
      <c r="A64" t="s">
        <v>36</v>
      </c>
      <c r="B64" t="s">
        <v>164</v>
      </c>
      <c r="C64" t="s">
        <v>37</v>
      </c>
      <c r="D64" t="s">
        <v>13</v>
      </c>
      <c r="E64" s="1">
        <v>0.46527777777777773</v>
      </c>
      <c r="F64" s="1">
        <v>0.52083333333333337</v>
      </c>
      <c r="G64" t="s">
        <v>28</v>
      </c>
      <c r="H64" t="str">
        <f t="shared" si="0"/>
        <v>MANAUSJOGO ABERTO</v>
      </c>
      <c r="I64" s="2">
        <v>1130</v>
      </c>
    </row>
    <row r="65" spans="1:9" x14ac:dyDescent="0.25">
      <c r="A65" t="s">
        <v>36</v>
      </c>
      <c r="B65" t="s">
        <v>164</v>
      </c>
      <c r="C65" t="s">
        <v>37</v>
      </c>
      <c r="D65" t="s">
        <v>13</v>
      </c>
      <c r="E65" s="1">
        <v>0.46527777777777773</v>
      </c>
      <c r="F65" s="1">
        <v>0.52083333333333337</v>
      </c>
      <c r="G65" t="s">
        <v>29</v>
      </c>
      <c r="H65" t="str">
        <f t="shared" si="0"/>
        <v>PALMASJOGO ABERTO</v>
      </c>
      <c r="I65" s="2">
        <v>145</v>
      </c>
    </row>
    <row r="66" spans="1:9" x14ac:dyDescent="0.25">
      <c r="A66" t="s">
        <v>38</v>
      </c>
      <c r="B66" t="s">
        <v>39</v>
      </c>
      <c r="C66" t="s">
        <v>40</v>
      </c>
      <c r="D66" t="s">
        <v>13</v>
      </c>
      <c r="E66" s="1">
        <v>0.625</v>
      </c>
      <c r="F66" s="1">
        <v>0.64583333333333337</v>
      </c>
      <c r="G66" t="s">
        <v>14</v>
      </c>
      <c r="H66" t="str">
        <f t="shared" si="0"/>
        <v>NET1SABE OU NÃO SABE</v>
      </c>
      <c r="I66" s="2">
        <v>65995</v>
      </c>
    </row>
    <row r="67" spans="1:9" x14ac:dyDescent="0.25">
      <c r="A67" t="s">
        <v>38</v>
      </c>
      <c r="B67" t="s">
        <v>39</v>
      </c>
      <c r="C67" t="s">
        <v>40</v>
      </c>
      <c r="D67" t="s">
        <v>13</v>
      </c>
      <c r="E67" s="1">
        <v>0.625</v>
      </c>
      <c r="F67" s="1">
        <v>0.64583333333333337</v>
      </c>
      <c r="G67" t="s">
        <v>15</v>
      </c>
      <c r="H67" t="str">
        <f t="shared" ref="H67:H130" si="1">CONCATENATE(G67,B67)</f>
        <v>SÃO PAULOSABE OU NÃO SABE</v>
      </c>
      <c r="I67" s="2">
        <v>13585</v>
      </c>
    </row>
    <row r="68" spans="1:9" x14ac:dyDescent="0.25">
      <c r="A68" t="s">
        <v>38</v>
      </c>
      <c r="B68" t="s">
        <v>39</v>
      </c>
      <c r="C68" t="s">
        <v>40</v>
      </c>
      <c r="D68" t="s">
        <v>13</v>
      </c>
      <c r="E68" s="1">
        <v>0.625</v>
      </c>
      <c r="F68" s="1">
        <v>0.64583333333333337</v>
      </c>
      <c r="G68" t="s">
        <v>16</v>
      </c>
      <c r="H68" t="str">
        <f t="shared" si="1"/>
        <v>P.PRUD.SABE OU NÃO SABE</v>
      </c>
      <c r="I68" s="2">
        <v>3125</v>
      </c>
    </row>
    <row r="69" spans="1:9" x14ac:dyDescent="0.25">
      <c r="A69" t="s">
        <v>38</v>
      </c>
      <c r="B69" t="s">
        <v>39</v>
      </c>
      <c r="C69" t="s">
        <v>40</v>
      </c>
      <c r="D69" t="s">
        <v>13</v>
      </c>
      <c r="E69" s="1">
        <v>0.625</v>
      </c>
      <c r="F69" s="1">
        <v>0.64583333333333337</v>
      </c>
      <c r="G69" t="s">
        <v>17</v>
      </c>
      <c r="H69" t="str">
        <f t="shared" si="1"/>
        <v>CAMPINASSABE OU NÃO SABE</v>
      </c>
      <c r="I69" s="2">
        <v>3565</v>
      </c>
    </row>
    <row r="70" spans="1:9" x14ac:dyDescent="0.25">
      <c r="A70" t="s">
        <v>38</v>
      </c>
      <c r="B70" t="s">
        <v>39</v>
      </c>
      <c r="C70" t="s">
        <v>40</v>
      </c>
      <c r="D70" t="s">
        <v>13</v>
      </c>
      <c r="E70" s="1">
        <v>0.625</v>
      </c>
      <c r="F70" s="1">
        <v>0.64583333333333337</v>
      </c>
      <c r="G70" t="s">
        <v>18</v>
      </c>
      <c r="H70" t="str">
        <f t="shared" si="1"/>
        <v>TAUBATÉSABE OU NÃO SABE</v>
      </c>
      <c r="I70" s="2">
        <v>1200</v>
      </c>
    </row>
    <row r="71" spans="1:9" x14ac:dyDescent="0.25">
      <c r="A71" t="s">
        <v>38</v>
      </c>
      <c r="B71" t="s">
        <v>39</v>
      </c>
      <c r="C71" t="s">
        <v>40</v>
      </c>
      <c r="D71" t="s">
        <v>13</v>
      </c>
      <c r="E71" s="1">
        <v>0.625</v>
      </c>
      <c r="F71" s="1">
        <v>0.64583333333333337</v>
      </c>
      <c r="G71" t="s">
        <v>19</v>
      </c>
      <c r="H71" t="str">
        <f t="shared" si="1"/>
        <v>RIO DE JANEIROSABE OU NÃO SABE</v>
      </c>
      <c r="I71" s="2">
        <v>8100</v>
      </c>
    </row>
    <row r="72" spans="1:9" x14ac:dyDescent="0.25">
      <c r="A72" t="s">
        <v>38</v>
      </c>
      <c r="B72" t="s">
        <v>39</v>
      </c>
      <c r="C72" t="s">
        <v>40</v>
      </c>
      <c r="D72" t="s">
        <v>13</v>
      </c>
      <c r="E72" s="1">
        <v>0.625</v>
      </c>
      <c r="F72" s="1">
        <v>0.64583333333333337</v>
      </c>
      <c r="G72" t="s">
        <v>20</v>
      </c>
      <c r="H72" t="str">
        <f t="shared" si="1"/>
        <v>BARRA MANSASABE OU NÃO SABE</v>
      </c>
      <c r="I72" s="2">
        <v>2000</v>
      </c>
    </row>
    <row r="73" spans="1:9" x14ac:dyDescent="0.25">
      <c r="A73" t="s">
        <v>38</v>
      </c>
      <c r="B73" t="s">
        <v>39</v>
      </c>
      <c r="C73" t="s">
        <v>40</v>
      </c>
      <c r="D73" t="s">
        <v>13</v>
      </c>
      <c r="E73" s="1">
        <v>0.625</v>
      </c>
      <c r="F73" s="1">
        <v>0.64583333333333337</v>
      </c>
      <c r="G73" t="s">
        <v>169</v>
      </c>
      <c r="H73" t="str">
        <f t="shared" si="1"/>
        <v>B. HORIZSABE OU NÃO SABE</v>
      </c>
      <c r="I73" s="2">
        <v>6360</v>
      </c>
    </row>
    <row r="74" spans="1:9" x14ac:dyDescent="0.25">
      <c r="A74" t="s">
        <v>38</v>
      </c>
      <c r="B74" t="s">
        <v>39</v>
      </c>
      <c r="C74" t="s">
        <v>40</v>
      </c>
      <c r="D74" t="s">
        <v>13</v>
      </c>
      <c r="E74" s="1">
        <v>0.625</v>
      </c>
      <c r="F74" s="1">
        <v>0.64583333333333337</v>
      </c>
      <c r="G74" t="s">
        <v>22</v>
      </c>
      <c r="H74" t="str">
        <f t="shared" si="1"/>
        <v>UBERABASABE OU NÃO SABE</v>
      </c>
      <c r="I74" s="2">
        <v>1210</v>
      </c>
    </row>
    <row r="75" spans="1:9" x14ac:dyDescent="0.25">
      <c r="A75" t="s">
        <v>38</v>
      </c>
      <c r="B75" t="s">
        <v>39</v>
      </c>
      <c r="C75" t="s">
        <v>40</v>
      </c>
      <c r="D75" t="s">
        <v>13</v>
      </c>
      <c r="E75" s="1">
        <v>0.625</v>
      </c>
      <c r="F75" s="1">
        <v>0.64583333333333337</v>
      </c>
      <c r="G75" t="s">
        <v>23</v>
      </c>
      <c r="H75" t="str">
        <f t="shared" si="1"/>
        <v>CURITIBASABE OU NÃO SABE</v>
      </c>
      <c r="I75" s="2">
        <v>2390</v>
      </c>
    </row>
    <row r="76" spans="1:9" x14ac:dyDescent="0.25">
      <c r="A76" t="s">
        <v>38</v>
      </c>
      <c r="B76" t="s">
        <v>39</v>
      </c>
      <c r="C76" t="s">
        <v>40</v>
      </c>
      <c r="D76" t="s">
        <v>13</v>
      </c>
      <c r="E76" s="1">
        <v>0.625</v>
      </c>
      <c r="F76" s="1">
        <v>0.64583333333333337</v>
      </c>
      <c r="G76" t="s">
        <v>24</v>
      </c>
      <c r="H76" t="str">
        <f t="shared" si="1"/>
        <v>P. ALEGRESABE OU NÃO SABE</v>
      </c>
      <c r="I76" s="2">
        <v>5605</v>
      </c>
    </row>
    <row r="77" spans="1:9" x14ac:dyDescent="0.25">
      <c r="A77" t="s">
        <v>38</v>
      </c>
      <c r="B77" t="s">
        <v>39</v>
      </c>
      <c r="C77" t="s">
        <v>40</v>
      </c>
      <c r="D77" t="s">
        <v>13</v>
      </c>
      <c r="E77" s="1">
        <v>0.625</v>
      </c>
      <c r="F77" s="1">
        <v>0.64583333333333337</v>
      </c>
      <c r="G77" t="s">
        <v>170</v>
      </c>
      <c r="H77" t="str">
        <f t="shared" si="1"/>
        <v>BRASÍLIASABE OU NÃO SABE</v>
      </c>
      <c r="I77" s="2">
        <v>1775</v>
      </c>
    </row>
    <row r="78" spans="1:9" x14ac:dyDescent="0.25">
      <c r="A78" t="s">
        <v>38</v>
      </c>
      <c r="B78" t="s">
        <v>39</v>
      </c>
      <c r="C78" t="s">
        <v>40</v>
      </c>
      <c r="D78" t="s">
        <v>13</v>
      </c>
      <c r="E78" s="1">
        <v>0.625</v>
      </c>
      <c r="F78" s="1">
        <v>0.64583333333333337</v>
      </c>
      <c r="G78" t="s">
        <v>26</v>
      </c>
      <c r="H78" t="str">
        <f t="shared" si="1"/>
        <v>SALVADORSABE OU NÃO SABE</v>
      </c>
      <c r="I78" s="2">
        <v>3800</v>
      </c>
    </row>
    <row r="79" spans="1:9" x14ac:dyDescent="0.25">
      <c r="A79" t="s">
        <v>38</v>
      </c>
      <c r="B79" t="s">
        <v>39</v>
      </c>
      <c r="C79" t="s">
        <v>40</v>
      </c>
      <c r="D79" t="s">
        <v>13</v>
      </c>
      <c r="E79" s="1">
        <v>0.625</v>
      </c>
      <c r="F79" s="1">
        <v>0.64583333333333337</v>
      </c>
      <c r="G79" t="s">
        <v>27</v>
      </c>
      <c r="H79" t="str">
        <f t="shared" si="1"/>
        <v>NATALSABE OU NÃO SABE</v>
      </c>
      <c r="I79" s="2">
        <v>810</v>
      </c>
    </row>
    <row r="80" spans="1:9" x14ac:dyDescent="0.25">
      <c r="A80" t="s">
        <v>38</v>
      </c>
      <c r="B80" t="s">
        <v>39</v>
      </c>
      <c r="C80" t="s">
        <v>40</v>
      </c>
      <c r="D80" t="s">
        <v>13</v>
      </c>
      <c r="E80" s="1">
        <v>0.625</v>
      </c>
      <c r="F80" s="1">
        <v>0.64583333333333337</v>
      </c>
      <c r="G80" t="s">
        <v>28</v>
      </c>
      <c r="H80" t="str">
        <f t="shared" si="1"/>
        <v>MANAUSSABE OU NÃO SABE</v>
      </c>
      <c r="I80" s="2">
        <v>1000</v>
      </c>
    </row>
    <row r="81" spans="1:9" x14ac:dyDescent="0.25">
      <c r="A81" t="s">
        <v>38</v>
      </c>
      <c r="B81" t="s">
        <v>39</v>
      </c>
      <c r="C81" t="s">
        <v>40</v>
      </c>
      <c r="D81" t="s">
        <v>13</v>
      </c>
      <c r="E81" s="1">
        <v>0.625</v>
      </c>
      <c r="F81" s="1">
        <v>0.64583333333333337</v>
      </c>
      <c r="G81" t="s">
        <v>29</v>
      </c>
      <c r="H81" t="str">
        <f t="shared" si="1"/>
        <v>PALMASSABE OU NÃO SABE</v>
      </c>
      <c r="I81" s="2">
        <v>120</v>
      </c>
    </row>
    <row r="82" spans="1:9" x14ac:dyDescent="0.25">
      <c r="A82" t="s">
        <v>41</v>
      </c>
      <c r="B82" t="s">
        <v>42</v>
      </c>
      <c r="C82" t="s">
        <v>12</v>
      </c>
      <c r="D82" t="s">
        <v>13</v>
      </c>
      <c r="E82" s="1">
        <v>0.64583333333333337</v>
      </c>
      <c r="F82" s="1">
        <v>0.70833333333333337</v>
      </c>
      <c r="G82" t="s">
        <v>14</v>
      </c>
      <c r="H82" t="str">
        <f t="shared" si="1"/>
        <v>NET1TÁ NA TELA</v>
      </c>
      <c r="I82" s="2">
        <v>76315</v>
      </c>
    </row>
    <row r="83" spans="1:9" x14ac:dyDescent="0.25">
      <c r="A83" t="s">
        <v>41</v>
      </c>
      <c r="B83" t="s">
        <v>42</v>
      </c>
      <c r="C83" t="s">
        <v>12</v>
      </c>
      <c r="D83" t="s">
        <v>13</v>
      </c>
      <c r="E83" s="1">
        <v>0.64583333333333337</v>
      </c>
      <c r="F83" s="1">
        <v>0.70833333333333337</v>
      </c>
      <c r="G83" t="s">
        <v>15</v>
      </c>
      <c r="H83" t="str">
        <f t="shared" si="1"/>
        <v>SÃO PAULOTÁ NA TELA</v>
      </c>
      <c r="I83" s="2">
        <v>15175</v>
      </c>
    </row>
    <row r="84" spans="1:9" x14ac:dyDescent="0.25">
      <c r="A84" t="s">
        <v>41</v>
      </c>
      <c r="B84" t="s">
        <v>42</v>
      </c>
      <c r="C84" t="s">
        <v>12</v>
      </c>
      <c r="D84" t="s">
        <v>13</v>
      </c>
      <c r="E84" s="1">
        <v>0.64583333333333337</v>
      </c>
      <c r="F84" s="1">
        <v>0.70833333333333337</v>
      </c>
      <c r="G84" t="s">
        <v>16</v>
      </c>
      <c r="H84" t="str">
        <f t="shared" si="1"/>
        <v>P.PRUD.TÁ NA TELA</v>
      </c>
      <c r="I84" s="2">
        <v>3500</v>
      </c>
    </row>
    <row r="85" spans="1:9" x14ac:dyDescent="0.25">
      <c r="A85" t="s">
        <v>41</v>
      </c>
      <c r="B85" t="s">
        <v>42</v>
      </c>
      <c r="C85" t="s">
        <v>12</v>
      </c>
      <c r="D85" t="s">
        <v>13</v>
      </c>
      <c r="E85" s="1">
        <v>0.64583333333333337</v>
      </c>
      <c r="F85" s="1">
        <v>0.70833333333333337</v>
      </c>
      <c r="G85" t="s">
        <v>17</v>
      </c>
      <c r="H85" t="str">
        <f t="shared" si="1"/>
        <v>CAMPINASTÁ NA TELA</v>
      </c>
      <c r="I85" s="2">
        <v>3985</v>
      </c>
    </row>
    <row r="86" spans="1:9" x14ac:dyDescent="0.25">
      <c r="A86" t="s">
        <v>41</v>
      </c>
      <c r="B86" t="s">
        <v>42</v>
      </c>
      <c r="C86" t="s">
        <v>12</v>
      </c>
      <c r="D86" t="s">
        <v>13</v>
      </c>
      <c r="E86" s="1">
        <v>0.64583333333333337</v>
      </c>
      <c r="F86" s="1">
        <v>0.70833333333333337</v>
      </c>
      <c r="G86" t="s">
        <v>18</v>
      </c>
      <c r="H86" t="str">
        <f t="shared" si="1"/>
        <v>TAUBATÉTÁ NA TELA</v>
      </c>
      <c r="I86" s="2">
        <v>1345</v>
      </c>
    </row>
    <row r="87" spans="1:9" x14ac:dyDescent="0.25">
      <c r="A87" t="s">
        <v>41</v>
      </c>
      <c r="B87" t="s">
        <v>42</v>
      </c>
      <c r="C87" t="s">
        <v>12</v>
      </c>
      <c r="D87" t="s">
        <v>13</v>
      </c>
      <c r="E87" s="1">
        <v>0.64583333333333337</v>
      </c>
      <c r="F87" s="1">
        <v>0.70833333333333337</v>
      </c>
      <c r="G87" t="s">
        <v>19</v>
      </c>
      <c r="H87" t="str">
        <f t="shared" si="1"/>
        <v>RIO DE JANEIROTÁ NA TELA</v>
      </c>
      <c r="I87" s="2">
        <v>9055</v>
      </c>
    </row>
    <row r="88" spans="1:9" x14ac:dyDescent="0.25">
      <c r="A88" t="s">
        <v>41</v>
      </c>
      <c r="B88" t="s">
        <v>42</v>
      </c>
      <c r="C88" t="s">
        <v>12</v>
      </c>
      <c r="D88" t="s">
        <v>13</v>
      </c>
      <c r="E88" s="1">
        <v>0.64583333333333337</v>
      </c>
      <c r="F88" s="1">
        <v>0.70833333333333337</v>
      </c>
      <c r="G88" t="s">
        <v>20</v>
      </c>
      <c r="H88" t="str">
        <f t="shared" si="1"/>
        <v>BARRA MANSATÁ NA TELA</v>
      </c>
      <c r="I88" s="2">
        <v>2240</v>
      </c>
    </row>
    <row r="89" spans="1:9" x14ac:dyDescent="0.25">
      <c r="A89" t="s">
        <v>41</v>
      </c>
      <c r="B89" t="s">
        <v>42</v>
      </c>
      <c r="C89" t="s">
        <v>12</v>
      </c>
      <c r="D89" t="s">
        <v>13</v>
      </c>
      <c r="E89" s="1">
        <v>0.64583333333333337</v>
      </c>
      <c r="F89" s="1">
        <v>0.70833333333333337</v>
      </c>
      <c r="G89" t="s">
        <v>169</v>
      </c>
      <c r="H89" t="str">
        <f t="shared" si="1"/>
        <v>B. HORIZTÁ NA TELA</v>
      </c>
      <c r="I89" s="2">
        <v>7105</v>
      </c>
    </row>
    <row r="90" spans="1:9" x14ac:dyDescent="0.25">
      <c r="A90" t="s">
        <v>41</v>
      </c>
      <c r="B90" t="s">
        <v>42</v>
      </c>
      <c r="C90" t="s">
        <v>12</v>
      </c>
      <c r="D90" t="s">
        <v>13</v>
      </c>
      <c r="E90" s="1">
        <v>0.64583333333333337</v>
      </c>
      <c r="F90" s="1">
        <v>0.70833333333333337</v>
      </c>
      <c r="G90" t="s">
        <v>22</v>
      </c>
      <c r="H90" t="str">
        <f t="shared" si="1"/>
        <v>UBERABATÁ NA TELA</v>
      </c>
      <c r="I90" s="2">
        <v>1355</v>
      </c>
    </row>
    <row r="91" spans="1:9" x14ac:dyDescent="0.25">
      <c r="A91" t="s">
        <v>41</v>
      </c>
      <c r="B91" t="s">
        <v>42</v>
      </c>
      <c r="C91" t="s">
        <v>12</v>
      </c>
      <c r="D91" t="s">
        <v>13</v>
      </c>
      <c r="E91" s="1">
        <v>0.64583333333333337</v>
      </c>
      <c r="F91" s="1">
        <v>0.70833333333333337</v>
      </c>
      <c r="G91" t="s">
        <v>23</v>
      </c>
      <c r="H91" t="str">
        <f t="shared" si="1"/>
        <v>CURITIBATÁ NA TELA</v>
      </c>
      <c r="I91" s="2">
        <v>2750</v>
      </c>
    </row>
    <row r="92" spans="1:9" x14ac:dyDescent="0.25">
      <c r="A92" t="s">
        <v>41</v>
      </c>
      <c r="B92" t="s">
        <v>42</v>
      </c>
      <c r="C92" t="s">
        <v>12</v>
      </c>
      <c r="D92" t="s">
        <v>13</v>
      </c>
      <c r="E92" s="1">
        <v>0.64583333333333337</v>
      </c>
      <c r="F92" s="1">
        <v>0.70833333333333337</v>
      </c>
      <c r="G92" t="s">
        <v>24</v>
      </c>
      <c r="H92" t="str">
        <f t="shared" si="1"/>
        <v>P. ALEGRETÁ NA TELA</v>
      </c>
      <c r="I92" s="2">
        <v>6265</v>
      </c>
    </row>
    <row r="93" spans="1:9" x14ac:dyDescent="0.25">
      <c r="A93" t="s">
        <v>41</v>
      </c>
      <c r="B93" t="s">
        <v>42</v>
      </c>
      <c r="C93" t="s">
        <v>12</v>
      </c>
      <c r="D93" t="s">
        <v>13</v>
      </c>
      <c r="E93" s="1">
        <v>0.64583333333333337</v>
      </c>
      <c r="F93" s="1">
        <v>0.70833333333333337</v>
      </c>
      <c r="G93" t="s">
        <v>170</v>
      </c>
      <c r="H93" t="str">
        <f t="shared" si="1"/>
        <v>BRASÍLIATÁ NA TELA</v>
      </c>
      <c r="I93" s="2">
        <v>2045</v>
      </c>
    </row>
    <row r="94" spans="1:9" x14ac:dyDescent="0.25">
      <c r="A94" t="s">
        <v>41</v>
      </c>
      <c r="B94" t="s">
        <v>42</v>
      </c>
      <c r="C94" t="s">
        <v>12</v>
      </c>
      <c r="D94" t="s">
        <v>13</v>
      </c>
      <c r="E94" s="1">
        <v>0.64583333333333337</v>
      </c>
      <c r="F94" s="1">
        <v>0.70833333333333337</v>
      </c>
      <c r="G94" t="s">
        <v>26</v>
      </c>
      <c r="H94" t="str">
        <f t="shared" si="1"/>
        <v>SALVADORTÁ NA TELA</v>
      </c>
      <c r="I94" s="2">
        <v>4245</v>
      </c>
    </row>
    <row r="95" spans="1:9" x14ac:dyDescent="0.25">
      <c r="A95" t="s">
        <v>41</v>
      </c>
      <c r="B95" t="s">
        <v>42</v>
      </c>
      <c r="C95" t="s">
        <v>12</v>
      </c>
      <c r="D95" t="s">
        <v>13</v>
      </c>
      <c r="E95" s="1">
        <v>0.64583333333333337</v>
      </c>
      <c r="F95" s="1">
        <v>0.70833333333333337</v>
      </c>
      <c r="G95" t="s">
        <v>27</v>
      </c>
      <c r="H95" t="str">
        <f t="shared" si="1"/>
        <v>NATALTÁ NA TELA</v>
      </c>
      <c r="I95" s="2">
        <v>915</v>
      </c>
    </row>
    <row r="96" spans="1:9" x14ac:dyDescent="0.25">
      <c r="A96" t="s">
        <v>41</v>
      </c>
      <c r="B96" t="s">
        <v>42</v>
      </c>
      <c r="C96" t="s">
        <v>12</v>
      </c>
      <c r="D96" t="s">
        <v>13</v>
      </c>
      <c r="E96" s="1">
        <v>0.64583333333333337</v>
      </c>
      <c r="F96" s="1">
        <v>0.70833333333333337</v>
      </c>
      <c r="G96" t="s">
        <v>28</v>
      </c>
      <c r="H96" t="str">
        <f t="shared" si="1"/>
        <v>MANAUSTÁ NA TELA</v>
      </c>
      <c r="I96" s="2">
        <v>1025</v>
      </c>
    </row>
    <row r="97" spans="1:9" x14ac:dyDescent="0.25">
      <c r="A97" t="s">
        <v>41</v>
      </c>
      <c r="B97" t="s">
        <v>42</v>
      </c>
      <c r="C97" t="s">
        <v>12</v>
      </c>
      <c r="D97" t="s">
        <v>13</v>
      </c>
      <c r="E97" s="1">
        <v>0.64583333333333337</v>
      </c>
      <c r="F97" s="1">
        <v>0.70833333333333337</v>
      </c>
      <c r="G97" t="s">
        <v>29</v>
      </c>
      <c r="H97" t="str">
        <f t="shared" si="1"/>
        <v>PALMASTÁ NA TELA</v>
      </c>
      <c r="I97" s="2">
        <v>130</v>
      </c>
    </row>
    <row r="98" spans="1:9" x14ac:dyDescent="0.25">
      <c r="A98" t="s">
        <v>43</v>
      </c>
      <c r="B98" t="s">
        <v>44</v>
      </c>
      <c r="C98" t="s">
        <v>12</v>
      </c>
      <c r="D98" t="s">
        <v>13</v>
      </c>
      <c r="E98" s="1">
        <v>0.70833333333333337</v>
      </c>
      <c r="F98" s="1">
        <v>0.78472222222222221</v>
      </c>
      <c r="G98" t="s">
        <v>14</v>
      </c>
      <c r="H98" t="str">
        <f t="shared" si="1"/>
        <v>NET1BRASIL URGENTE 1</v>
      </c>
      <c r="I98" s="2">
        <v>146820</v>
      </c>
    </row>
    <row r="99" spans="1:9" x14ac:dyDescent="0.25">
      <c r="A99" t="s">
        <v>43</v>
      </c>
      <c r="B99" t="s">
        <v>44</v>
      </c>
      <c r="C99" t="s">
        <v>12</v>
      </c>
      <c r="D99" t="s">
        <v>13</v>
      </c>
      <c r="E99" s="1">
        <v>0.70833333333333337</v>
      </c>
      <c r="F99" s="1">
        <v>0.78472222222222221</v>
      </c>
      <c r="G99" t="s">
        <v>15</v>
      </c>
      <c r="H99" t="str">
        <f t="shared" si="1"/>
        <v>SÃO PAULOBRASIL URGENTE 1</v>
      </c>
      <c r="I99" s="2">
        <v>30160</v>
      </c>
    </row>
    <row r="100" spans="1:9" x14ac:dyDescent="0.25">
      <c r="A100" t="s">
        <v>43</v>
      </c>
      <c r="B100" t="s">
        <v>44</v>
      </c>
      <c r="C100" t="s">
        <v>12</v>
      </c>
      <c r="D100" t="s">
        <v>13</v>
      </c>
      <c r="E100" s="1">
        <v>0.70833333333333337</v>
      </c>
      <c r="F100" s="1">
        <v>0.78472222222222221</v>
      </c>
      <c r="G100" t="s">
        <v>16</v>
      </c>
      <c r="H100" t="str">
        <f t="shared" si="1"/>
        <v>P.PRUD.BRASIL URGENTE 1</v>
      </c>
      <c r="I100" s="2">
        <v>6945</v>
      </c>
    </row>
    <row r="101" spans="1:9" x14ac:dyDescent="0.25">
      <c r="A101" t="s">
        <v>43</v>
      </c>
      <c r="B101" t="s">
        <v>44</v>
      </c>
      <c r="C101" t="s">
        <v>12</v>
      </c>
      <c r="D101" t="s">
        <v>13</v>
      </c>
      <c r="E101" s="1">
        <v>0.70833333333333337</v>
      </c>
      <c r="F101" s="1">
        <v>0.78472222222222221</v>
      </c>
      <c r="G101" t="s">
        <v>17</v>
      </c>
      <c r="H101" t="str">
        <f t="shared" si="1"/>
        <v>CAMPINASBRASIL URGENTE 1</v>
      </c>
      <c r="I101" s="2">
        <v>7920</v>
      </c>
    </row>
    <row r="102" spans="1:9" x14ac:dyDescent="0.25">
      <c r="A102" t="s">
        <v>43</v>
      </c>
      <c r="B102" t="s">
        <v>44</v>
      </c>
      <c r="C102" t="s">
        <v>12</v>
      </c>
      <c r="D102" t="s">
        <v>13</v>
      </c>
      <c r="E102" s="1">
        <v>0.70833333333333337</v>
      </c>
      <c r="F102" s="1">
        <v>0.78472222222222221</v>
      </c>
      <c r="G102" t="s">
        <v>18</v>
      </c>
      <c r="H102" t="str">
        <f t="shared" si="1"/>
        <v>TAUBATÉBRASIL URGENTE 1</v>
      </c>
      <c r="I102" s="2">
        <v>2670</v>
      </c>
    </row>
    <row r="103" spans="1:9" x14ac:dyDescent="0.25">
      <c r="A103" t="s">
        <v>43</v>
      </c>
      <c r="B103" t="s">
        <v>44</v>
      </c>
      <c r="C103" t="s">
        <v>12</v>
      </c>
      <c r="D103" t="s">
        <v>13</v>
      </c>
      <c r="E103" s="1">
        <v>0.70833333333333337</v>
      </c>
      <c r="F103" s="1">
        <v>0.78472222222222221</v>
      </c>
      <c r="G103" t="s">
        <v>19</v>
      </c>
      <c r="H103" t="str">
        <f t="shared" si="1"/>
        <v>RIO DE JANEIROBRASIL URGENTE 1</v>
      </c>
      <c r="I103" s="2">
        <v>17995</v>
      </c>
    </row>
    <row r="104" spans="1:9" x14ac:dyDescent="0.25">
      <c r="A104" t="s">
        <v>43</v>
      </c>
      <c r="B104" t="s">
        <v>44</v>
      </c>
      <c r="C104" t="s">
        <v>12</v>
      </c>
      <c r="D104" t="s">
        <v>13</v>
      </c>
      <c r="E104" s="1">
        <v>0.70833333333333337</v>
      </c>
      <c r="F104" s="1">
        <v>0.78472222222222221</v>
      </c>
      <c r="G104" t="s">
        <v>20</v>
      </c>
      <c r="H104" t="str">
        <f t="shared" si="1"/>
        <v>BARRA MANSABRASIL URGENTE 1</v>
      </c>
      <c r="I104" s="2">
        <v>4435</v>
      </c>
    </row>
    <row r="105" spans="1:9" x14ac:dyDescent="0.25">
      <c r="A105" t="s">
        <v>43</v>
      </c>
      <c r="B105" t="s">
        <v>44</v>
      </c>
      <c r="C105" t="s">
        <v>12</v>
      </c>
      <c r="D105" t="s">
        <v>13</v>
      </c>
      <c r="E105" s="1">
        <v>0.70833333333333337</v>
      </c>
      <c r="F105" s="1">
        <v>0.78472222222222221</v>
      </c>
      <c r="G105" t="s">
        <v>169</v>
      </c>
      <c r="H105" t="str">
        <f t="shared" si="1"/>
        <v>B. HORIZBRASIL URGENTE 1</v>
      </c>
      <c r="I105" s="2">
        <v>14125</v>
      </c>
    </row>
    <row r="106" spans="1:9" x14ac:dyDescent="0.25">
      <c r="A106" t="s">
        <v>43</v>
      </c>
      <c r="B106" t="s">
        <v>44</v>
      </c>
      <c r="C106" t="s">
        <v>12</v>
      </c>
      <c r="D106" t="s">
        <v>13</v>
      </c>
      <c r="E106" s="1">
        <v>0.70833333333333337</v>
      </c>
      <c r="F106" s="1">
        <v>0.78472222222222221</v>
      </c>
      <c r="G106" t="s">
        <v>22</v>
      </c>
      <c r="H106" t="str">
        <f t="shared" si="1"/>
        <v>UBERABABRASIL URGENTE 1</v>
      </c>
      <c r="I106" s="2">
        <v>2690</v>
      </c>
    </row>
    <row r="107" spans="1:9" x14ac:dyDescent="0.25">
      <c r="A107" t="s">
        <v>43</v>
      </c>
      <c r="B107" t="s">
        <v>44</v>
      </c>
      <c r="C107" t="s">
        <v>12</v>
      </c>
      <c r="D107" t="s">
        <v>13</v>
      </c>
      <c r="E107" s="1">
        <v>0.70833333333333337</v>
      </c>
      <c r="F107" s="1">
        <v>0.78472222222222221</v>
      </c>
      <c r="G107" t="s">
        <v>23</v>
      </c>
      <c r="H107" t="str">
        <f t="shared" si="1"/>
        <v>CURITIBABRASIL URGENTE 1</v>
      </c>
      <c r="I107" s="2">
        <v>5465</v>
      </c>
    </row>
    <row r="108" spans="1:9" x14ac:dyDescent="0.25">
      <c r="A108" t="s">
        <v>43</v>
      </c>
      <c r="B108" t="s">
        <v>44</v>
      </c>
      <c r="C108" t="s">
        <v>12</v>
      </c>
      <c r="D108" t="s">
        <v>13</v>
      </c>
      <c r="E108" s="1">
        <v>0.70833333333333337</v>
      </c>
      <c r="F108" s="1">
        <v>0.78472222222222221</v>
      </c>
      <c r="G108" t="s">
        <v>24</v>
      </c>
      <c r="H108" t="str">
        <f t="shared" si="1"/>
        <v>P. ALEGREBRASIL URGENTE 1</v>
      </c>
      <c r="I108" s="2">
        <v>12445</v>
      </c>
    </row>
    <row r="109" spans="1:9" x14ac:dyDescent="0.25">
      <c r="A109" t="s">
        <v>43</v>
      </c>
      <c r="B109" t="s">
        <v>44</v>
      </c>
      <c r="C109" t="s">
        <v>12</v>
      </c>
      <c r="D109" t="s">
        <v>13</v>
      </c>
      <c r="E109" s="1">
        <v>0.70833333333333337</v>
      </c>
      <c r="F109" s="1">
        <v>0.78472222222222221</v>
      </c>
      <c r="G109" t="s">
        <v>170</v>
      </c>
      <c r="H109" t="str">
        <f t="shared" si="1"/>
        <v>BRASÍLIABRASIL URGENTE 1</v>
      </c>
      <c r="I109" s="2">
        <v>4065</v>
      </c>
    </row>
    <row r="110" spans="1:9" x14ac:dyDescent="0.25">
      <c r="A110" t="s">
        <v>43</v>
      </c>
      <c r="B110" t="s">
        <v>44</v>
      </c>
      <c r="C110" t="s">
        <v>12</v>
      </c>
      <c r="D110" t="s">
        <v>13</v>
      </c>
      <c r="E110" s="1">
        <v>0.70833333333333337</v>
      </c>
      <c r="F110" s="1">
        <v>0.78472222222222221</v>
      </c>
      <c r="G110" t="s">
        <v>26</v>
      </c>
      <c r="H110" t="str">
        <f t="shared" si="1"/>
        <v>SALVADORBRASIL URGENTE 1</v>
      </c>
      <c r="I110" s="2">
        <v>10130</v>
      </c>
    </row>
    <row r="111" spans="1:9" x14ac:dyDescent="0.25">
      <c r="A111" t="s">
        <v>43</v>
      </c>
      <c r="B111" t="s">
        <v>44</v>
      </c>
      <c r="C111" t="s">
        <v>12</v>
      </c>
      <c r="D111" t="s">
        <v>13</v>
      </c>
      <c r="E111" s="1">
        <v>0.70833333333333337</v>
      </c>
      <c r="F111" s="1">
        <v>0.78472222222222221</v>
      </c>
      <c r="G111" t="s">
        <v>27</v>
      </c>
      <c r="H111" t="str">
        <f t="shared" si="1"/>
        <v>NATALBRASIL URGENTE 1</v>
      </c>
      <c r="I111" s="2">
        <v>1805</v>
      </c>
    </row>
    <row r="112" spans="1:9" x14ac:dyDescent="0.25">
      <c r="A112" t="s">
        <v>43</v>
      </c>
      <c r="B112" t="s">
        <v>44</v>
      </c>
      <c r="C112" t="s">
        <v>12</v>
      </c>
      <c r="D112" t="s">
        <v>13</v>
      </c>
      <c r="E112" s="1">
        <v>0.70833333333333337</v>
      </c>
      <c r="F112" s="1">
        <v>0.78472222222222221</v>
      </c>
      <c r="G112" t="s">
        <v>28</v>
      </c>
      <c r="H112" t="str">
        <f t="shared" si="1"/>
        <v>MANAUSBRASIL URGENTE 1</v>
      </c>
      <c r="I112" s="2">
        <v>2020</v>
      </c>
    </row>
    <row r="113" spans="1:9" x14ac:dyDescent="0.25">
      <c r="A113" t="s">
        <v>43</v>
      </c>
      <c r="B113" t="s">
        <v>44</v>
      </c>
      <c r="C113" t="s">
        <v>12</v>
      </c>
      <c r="D113" t="s">
        <v>13</v>
      </c>
      <c r="E113" s="1">
        <v>0.70833333333333337</v>
      </c>
      <c r="F113" s="1">
        <v>0.78472222222222221</v>
      </c>
      <c r="G113" t="s">
        <v>29</v>
      </c>
      <c r="H113" t="str">
        <f t="shared" si="1"/>
        <v>PALMASBRASIL URGENTE 1</v>
      </c>
      <c r="I113" s="2">
        <v>275</v>
      </c>
    </row>
    <row r="114" spans="1:9" x14ac:dyDescent="0.25">
      <c r="A114" t="s">
        <v>45</v>
      </c>
      <c r="B114" t="s">
        <v>46</v>
      </c>
      <c r="C114" t="s">
        <v>12</v>
      </c>
      <c r="D114" t="s">
        <v>47</v>
      </c>
      <c r="E114" s="1">
        <v>0.80555555555555547</v>
      </c>
      <c r="F114" s="1">
        <v>0.85416666666666663</v>
      </c>
      <c r="G114" t="s">
        <v>14</v>
      </c>
      <c r="H114" t="str">
        <f t="shared" si="1"/>
        <v>NET1JORNAL DA BAND</v>
      </c>
      <c r="I114" s="2">
        <v>284060</v>
      </c>
    </row>
    <row r="115" spans="1:9" x14ac:dyDescent="0.25">
      <c r="A115" t="s">
        <v>45</v>
      </c>
      <c r="B115" t="s">
        <v>46</v>
      </c>
      <c r="C115" t="s">
        <v>12</v>
      </c>
      <c r="D115" t="s">
        <v>47</v>
      </c>
      <c r="E115" s="1">
        <v>0.80555555555555547</v>
      </c>
      <c r="F115" s="1">
        <v>0.85416666666666663</v>
      </c>
      <c r="G115" t="s">
        <v>15</v>
      </c>
      <c r="H115" t="str">
        <f t="shared" si="1"/>
        <v>SÃO PAULOJORNAL DA BAND</v>
      </c>
      <c r="I115" s="2">
        <v>57100</v>
      </c>
    </row>
    <row r="116" spans="1:9" x14ac:dyDescent="0.25">
      <c r="A116" t="s">
        <v>45</v>
      </c>
      <c r="B116" t="s">
        <v>46</v>
      </c>
      <c r="C116" t="s">
        <v>12</v>
      </c>
      <c r="D116" t="s">
        <v>47</v>
      </c>
      <c r="E116" s="1">
        <v>0.80555555555555547</v>
      </c>
      <c r="F116" s="1">
        <v>0.85416666666666663</v>
      </c>
      <c r="G116" t="s">
        <v>16</v>
      </c>
      <c r="H116" t="str">
        <f t="shared" si="1"/>
        <v>P.PRUD.JORNAL DA BAND</v>
      </c>
      <c r="I116" s="2">
        <v>13155</v>
      </c>
    </row>
    <row r="117" spans="1:9" x14ac:dyDescent="0.25">
      <c r="A117" t="s">
        <v>45</v>
      </c>
      <c r="B117" t="s">
        <v>46</v>
      </c>
      <c r="C117" t="s">
        <v>12</v>
      </c>
      <c r="D117" t="s">
        <v>47</v>
      </c>
      <c r="E117" s="1">
        <v>0.80555555555555547</v>
      </c>
      <c r="F117" s="1">
        <v>0.85416666666666663</v>
      </c>
      <c r="G117" t="s">
        <v>17</v>
      </c>
      <c r="H117" t="str">
        <f t="shared" si="1"/>
        <v>CAMPINASJORNAL DA BAND</v>
      </c>
      <c r="I117" s="2">
        <v>14995</v>
      </c>
    </row>
    <row r="118" spans="1:9" x14ac:dyDescent="0.25">
      <c r="A118" t="s">
        <v>45</v>
      </c>
      <c r="B118" t="s">
        <v>46</v>
      </c>
      <c r="C118" t="s">
        <v>12</v>
      </c>
      <c r="D118" t="s">
        <v>47</v>
      </c>
      <c r="E118" s="1">
        <v>0.80555555555555547</v>
      </c>
      <c r="F118" s="1">
        <v>0.85416666666666663</v>
      </c>
      <c r="G118" t="s">
        <v>18</v>
      </c>
      <c r="H118" t="str">
        <f t="shared" si="1"/>
        <v>TAUBATÉJORNAL DA BAND</v>
      </c>
      <c r="I118" s="2">
        <v>5055</v>
      </c>
    </row>
    <row r="119" spans="1:9" x14ac:dyDescent="0.25">
      <c r="A119" t="s">
        <v>45</v>
      </c>
      <c r="B119" t="s">
        <v>46</v>
      </c>
      <c r="C119" t="s">
        <v>12</v>
      </c>
      <c r="D119" t="s">
        <v>47</v>
      </c>
      <c r="E119" s="1">
        <v>0.80555555555555547</v>
      </c>
      <c r="F119" s="1">
        <v>0.85416666666666663</v>
      </c>
      <c r="G119" t="s">
        <v>19</v>
      </c>
      <c r="H119" t="str">
        <f t="shared" si="1"/>
        <v>RIO DE JANEIROJORNAL DA BAND</v>
      </c>
      <c r="I119" s="2">
        <v>34075</v>
      </c>
    </row>
    <row r="120" spans="1:9" x14ac:dyDescent="0.25">
      <c r="A120" t="s">
        <v>45</v>
      </c>
      <c r="B120" t="s">
        <v>46</v>
      </c>
      <c r="C120" t="s">
        <v>12</v>
      </c>
      <c r="D120" t="s">
        <v>47</v>
      </c>
      <c r="E120" s="1">
        <v>0.80555555555555547</v>
      </c>
      <c r="F120" s="1">
        <v>0.85416666666666663</v>
      </c>
      <c r="G120" t="s">
        <v>20</v>
      </c>
      <c r="H120" t="str">
        <f t="shared" si="1"/>
        <v>BARRA MANSAJORNAL DA BAND</v>
      </c>
      <c r="I120" s="2">
        <v>8400</v>
      </c>
    </row>
    <row r="121" spans="1:9" x14ac:dyDescent="0.25">
      <c r="A121" t="s">
        <v>45</v>
      </c>
      <c r="B121" t="s">
        <v>46</v>
      </c>
      <c r="C121" t="s">
        <v>12</v>
      </c>
      <c r="D121" t="s">
        <v>47</v>
      </c>
      <c r="E121" s="1">
        <v>0.80555555555555547</v>
      </c>
      <c r="F121" s="1">
        <v>0.85416666666666663</v>
      </c>
      <c r="G121" t="s">
        <v>169</v>
      </c>
      <c r="H121" t="str">
        <f t="shared" si="1"/>
        <v>B. HORIZJORNAL DA BAND</v>
      </c>
      <c r="I121" s="2">
        <v>26745</v>
      </c>
    </row>
    <row r="122" spans="1:9" x14ac:dyDescent="0.25">
      <c r="A122" t="s">
        <v>45</v>
      </c>
      <c r="B122" t="s">
        <v>46</v>
      </c>
      <c r="C122" t="s">
        <v>12</v>
      </c>
      <c r="D122" t="s">
        <v>47</v>
      </c>
      <c r="E122" s="1">
        <v>0.80555555555555547</v>
      </c>
      <c r="F122" s="1">
        <v>0.85416666666666663</v>
      </c>
      <c r="G122" t="s">
        <v>22</v>
      </c>
      <c r="H122" t="str">
        <f t="shared" si="1"/>
        <v>UBERABAJORNAL DA BAND</v>
      </c>
      <c r="I122" s="2">
        <v>5080</v>
      </c>
    </row>
    <row r="123" spans="1:9" x14ac:dyDescent="0.25">
      <c r="A123" t="s">
        <v>45</v>
      </c>
      <c r="B123" t="s">
        <v>46</v>
      </c>
      <c r="C123" t="s">
        <v>12</v>
      </c>
      <c r="D123" t="s">
        <v>47</v>
      </c>
      <c r="E123" s="1">
        <v>0.80555555555555547</v>
      </c>
      <c r="F123" s="1">
        <v>0.85416666666666663</v>
      </c>
      <c r="G123" t="s">
        <v>23</v>
      </c>
      <c r="H123" t="str">
        <f t="shared" si="1"/>
        <v>CURITIBAJORNAL DA BAND</v>
      </c>
      <c r="I123" s="2">
        <v>10345</v>
      </c>
    </row>
    <row r="124" spans="1:9" x14ac:dyDescent="0.25">
      <c r="A124" t="s">
        <v>45</v>
      </c>
      <c r="B124" t="s">
        <v>46</v>
      </c>
      <c r="C124" t="s">
        <v>12</v>
      </c>
      <c r="D124" t="s">
        <v>47</v>
      </c>
      <c r="E124" s="1">
        <v>0.80555555555555547</v>
      </c>
      <c r="F124" s="1">
        <v>0.85416666666666663</v>
      </c>
      <c r="G124" t="s">
        <v>24</v>
      </c>
      <c r="H124" t="str">
        <f t="shared" si="1"/>
        <v>P. ALEGREJORNAL DA BAND</v>
      </c>
      <c r="I124" s="2">
        <v>23560</v>
      </c>
    </row>
    <row r="125" spans="1:9" x14ac:dyDescent="0.25">
      <c r="A125" t="s">
        <v>45</v>
      </c>
      <c r="B125" t="s">
        <v>46</v>
      </c>
      <c r="C125" t="s">
        <v>12</v>
      </c>
      <c r="D125" t="s">
        <v>47</v>
      </c>
      <c r="E125" s="1">
        <v>0.80555555555555547</v>
      </c>
      <c r="F125" s="1">
        <v>0.85416666666666663</v>
      </c>
      <c r="G125" t="s">
        <v>170</v>
      </c>
      <c r="H125" t="str">
        <f t="shared" si="1"/>
        <v>BRASÍLIAJORNAL DA BAND</v>
      </c>
      <c r="I125" s="2">
        <v>7700</v>
      </c>
    </row>
    <row r="126" spans="1:9" x14ac:dyDescent="0.25">
      <c r="A126" t="s">
        <v>45</v>
      </c>
      <c r="B126" t="s">
        <v>46</v>
      </c>
      <c r="C126" t="s">
        <v>12</v>
      </c>
      <c r="D126" t="s">
        <v>47</v>
      </c>
      <c r="E126" s="1">
        <v>0.80555555555555547</v>
      </c>
      <c r="F126" s="1">
        <v>0.85416666666666663</v>
      </c>
      <c r="G126" t="s">
        <v>26</v>
      </c>
      <c r="H126" t="str">
        <f t="shared" si="1"/>
        <v>SALVADORJORNAL DA BAND</v>
      </c>
      <c r="I126" s="2">
        <v>17920</v>
      </c>
    </row>
    <row r="127" spans="1:9" x14ac:dyDescent="0.25">
      <c r="A127" t="s">
        <v>45</v>
      </c>
      <c r="B127" t="s">
        <v>46</v>
      </c>
      <c r="C127" t="s">
        <v>12</v>
      </c>
      <c r="D127" t="s">
        <v>47</v>
      </c>
      <c r="E127" s="1">
        <v>0.80555555555555547</v>
      </c>
      <c r="F127" s="1">
        <v>0.85416666666666663</v>
      </c>
      <c r="G127" t="s">
        <v>27</v>
      </c>
      <c r="H127" t="str">
        <f t="shared" si="1"/>
        <v>NATALJORNAL DA BAND</v>
      </c>
      <c r="I127" s="2">
        <v>3405</v>
      </c>
    </row>
    <row r="128" spans="1:9" x14ac:dyDescent="0.25">
      <c r="A128" t="s">
        <v>45</v>
      </c>
      <c r="B128" t="s">
        <v>46</v>
      </c>
      <c r="C128" t="s">
        <v>12</v>
      </c>
      <c r="D128" t="s">
        <v>47</v>
      </c>
      <c r="E128" s="1">
        <v>0.80555555555555547</v>
      </c>
      <c r="F128" s="1">
        <v>0.85416666666666663</v>
      </c>
      <c r="G128" t="s">
        <v>28</v>
      </c>
      <c r="H128" t="str">
        <f t="shared" si="1"/>
        <v>MANAUSJORNAL DA BAND</v>
      </c>
      <c r="I128" s="2">
        <v>3970</v>
      </c>
    </row>
    <row r="129" spans="1:9" x14ac:dyDescent="0.25">
      <c r="A129" t="s">
        <v>45</v>
      </c>
      <c r="B129" t="s">
        <v>46</v>
      </c>
      <c r="C129" t="s">
        <v>12</v>
      </c>
      <c r="D129" t="s">
        <v>47</v>
      </c>
      <c r="E129" s="1">
        <v>0.80555555555555547</v>
      </c>
      <c r="F129" s="1">
        <v>0.85416666666666663</v>
      </c>
      <c r="G129" t="s">
        <v>29</v>
      </c>
      <c r="H129" t="str">
        <f t="shared" si="1"/>
        <v>PALMASJORNAL DA BAND</v>
      </c>
      <c r="I129" s="2">
        <v>515</v>
      </c>
    </row>
    <row r="130" spans="1:9" x14ac:dyDescent="0.25">
      <c r="A130" t="s">
        <v>48</v>
      </c>
      <c r="B130" t="s">
        <v>49</v>
      </c>
      <c r="C130" t="s">
        <v>50</v>
      </c>
      <c r="D130" t="s">
        <v>51</v>
      </c>
      <c r="E130" s="1">
        <v>0.89583333333333337</v>
      </c>
      <c r="F130" s="1">
        <v>0.91666666666666663</v>
      </c>
      <c r="G130" t="s">
        <v>14</v>
      </c>
      <c r="H130" t="str">
        <f t="shared" si="1"/>
        <v>NET1COMO EU CONHECI SUA MÃE</v>
      </c>
      <c r="I130" s="2">
        <v>87965</v>
      </c>
    </row>
    <row r="131" spans="1:9" x14ac:dyDescent="0.25">
      <c r="A131" t="s">
        <v>48</v>
      </c>
      <c r="B131" t="s">
        <v>49</v>
      </c>
      <c r="C131" t="s">
        <v>50</v>
      </c>
      <c r="D131" t="s">
        <v>51</v>
      </c>
      <c r="E131" s="1">
        <v>0.89583333333333337</v>
      </c>
      <c r="F131" s="1">
        <v>0.91666666666666663</v>
      </c>
      <c r="G131" t="s">
        <v>15</v>
      </c>
      <c r="H131" t="str">
        <f t="shared" ref="H131:H194" si="2">CONCATENATE(G131,B131)</f>
        <v>SÃO PAULOCOMO EU CONHECI SUA MÃE</v>
      </c>
      <c r="I131" s="2">
        <v>18040</v>
      </c>
    </row>
    <row r="132" spans="1:9" x14ac:dyDescent="0.25">
      <c r="A132" t="s">
        <v>48</v>
      </c>
      <c r="B132" t="s">
        <v>49</v>
      </c>
      <c r="C132" t="s">
        <v>50</v>
      </c>
      <c r="D132" t="s">
        <v>51</v>
      </c>
      <c r="E132" s="1">
        <v>0.89583333333333337</v>
      </c>
      <c r="F132" s="1">
        <v>0.91666666666666663</v>
      </c>
      <c r="G132" t="s">
        <v>16</v>
      </c>
      <c r="H132" t="str">
        <f t="shared" si="2"/>
        <v>P.PRUD.COMO EU CONHECI SUA MÃE</v>
      </c>
      <c r="I132" s="2">
        <v>4160</v>
      </c>
    </row>
    <row r="133" spans="1:9" x14ac:dyDescent="0.25">
      <c r="A133" t="s">
        <v>48</v>
      </c>
      <c r="B133" t="s">
        <v>49</v>
      </c>
      <c r="C133" t="s">
        <v>50</v>
      </c>
      <c r="D133" t="s">
        <v>51</v>
      </c>
      <c r="E133" s="1">
        <v>0.89583333333333337</v>
      </c>
      <c r="F133" s="1">
        <v>0.91666666666666663</v>
      </c>
      <c r="G133" t="s">
        <v>17</v>
      </c>
      <c r="H133" t="str">
        <f t="shared" si="2"/>
        <v>CAMPINASCOMO EU CONHECI SUA MÃE</v>
      </c>
      <c r="I133" s="2">
        <v>4735</v>
      </c>
    </row>
    <row r="134" spans="1:9" x14ac:dyDescent="0.25">
      <c r="A134" t="s">
        <v>48</v>
      </c>
      <c r="B134" t="s">
        <v>49</v>
      </c>
      <c r="C134" t="s">
        <v>50</v>
      </c>
      <c r="D134" t="s">
        <v>51</v>
      </c>
      <c r="E134" s="1">
        <v>0.89583333333333337</v>
      </c>
      <c r="F134" s="1">
        <v>0.91666666666666663</v>
      </c>
      <c r="G134" t="s">
        <v>18</v>
      </c>
      <c r="H134" t="str">
        <f t="shared" si="2"/>
        <v>TAUBATÉCOMO EU CONHECI SUA MÃE</v>
      </c>
      <c r="I134" s="2">
        <v>1595</v>
      </c>
    </row>
    <row r="135" spans="1:9" x14ac:dyDescent="0.25">
      <c r="A135" t="s">
        <v>48</v>
      </c>
      <c r="B135" t="s">
        <v>49</v>
      </c>
      <c r="C135" t="s">
        <v>50</v>
      </c>
      <c r="D135" t="s">
        <v>51</v>
      </c>
      <c r="E135" s="1">
        <v>0.89583333333333337</v>
      </c>
      <c r="F135" s="1">
        <v>0.91666666666666663</v>
      </c>
      <c r="G135" t="s">
        <v>19</v>
      </c>
      <c r="H135" t="str">
        <f t="shared" si="2"/>
        <v>RIO DE JANEIROCOMO EU CONHECI SUA MÃE</v>
      </c>
      <c r="I135" s="2">
        <v>10765</v>
      </c>
    </row>
    <row r="136" spans="1:9" x14ac:dyDescent="0.25">
      <c r="A136" t="s">
        <v>48</v>
      </c>
      <c r="B136" t="s">
        <v>49</v>
      </c>
      <c r="C136" t="s">
        <v>50</v>
      </c>
      <c r="D136" t="s">
        <v>51</v>
      </c>
      <c r="E136" s="1">
        <v>0.89583333333333337</v>
      </c>
      <c r="F136" s="1">
        <v>0.91666666666666663</v>
      </c>
      <c r="G136" t="s">
        <v>20</v>
      </c>
      <c r="H136" t="str">
        <f t="shared" si="2"/>
        <v>BARRA MANSACOMO EU CONHECI SUA MÃE</v>
      </c>
      <c r="I136" s="2">
        <v>2655</v>
      </c>
    </row>
    <row r="137" spans="1:9" x14ac:dyDescent="0.25">
      <c r="A137" t="s">
        <v>48</v>
      </c>
      <c r="B137" t="s">
        <v>49</v>
      </c>
      <c r="C137" t="s">
        <v>50</v>
      </c>
      <c r="D137" t="s">
        <v>51</v>
      </c>
      <c r="E137" s="1">
        <v>0.89583333333333337</v>
      </c>
      <c r="F137" s="1">
        <v>0.91666666666666663</v>
      </c>
      <c r="G137" t="s">
        <v>169</v>
      </c>
      <c r="H137" t="str">
        <f t="shared" si="2"/>
        <v>B. HORIZCOMO EU CONHECI SUA MÃE</v>
      </c>
      <c r="I137" s="2">
        <v>8455</v>
      </c>
    </row>
    <row r="138" spans="1:9" x14ac:dyDescent="0.25">
      <c r="A138" t="s">
        <v>48</v>
      </c>
      <c r="B138" t="s">
        <v>49</v>
      </c>
      <c r="C138" t="s">
        <v>50</v>
      </c>
      <c r="D138" t="s">
        <v>51</v>
      </c>
      <c r="E138" s="1">
        <v>0.89583333333333337</v>
      </c>
      <c r="F138" s="1">
        <v>0.91666666666666663</v>
      </c>
      <c r="G138" t="s">
        <v>22</v>
      </c>
      <c r="H138" t="str">
        <f t="shared" si="2"/>
        <v>UBERABACOMO EU CONHECI SUA MÃE</v>
      </c>
      <c r="I138" s="2">
        <v>1605</v>
      </c>
    </row>
    <row r="139" spans="1:9" x14ac:dyDescent="0.25">
      <c r="A139" t="s">
        <v>48</v>
      </c>
      <c r="B139" t="s">
        <v>49</v>
      </c>
      <c r="C139" t="s">
        <v>50</v>
      </c>
      <c r="D139" t="s">
        <v>51</v>
      </c>
      <c r="E139" s="1">
        <v>0.89583333333333337</v>
      </c>
      <c r="F139" s="1">
        <v>0.91666666666666663</v>
      </c>
      <c r="G139" t="s">
        <v>23</v>
      </c>
      <c r="H139" t="str">
        <f t="shared" si="2"/>
        <v>CURITIBACOMO EU CONHECI SUA MÃE</v>
      </c>
      <c r="I139" s="2">
        <v>3170</v>
      </c>
    </row>
    <row r="140" spans="1:9" x14ac:dyDescent="0.25">
      <c r="A140" t="s">
        <v>48</v>
      </c>
      <c r="B140" t="s">
        <v>49</v>
      </c>
      <c r="C140" t="s">
        <v>50</v>
      </c>
      <c r="D140" t="s">
        <v>51</v>
      </c>
      <c r="E140" s="1">
        <v>0.89583333333333337</v>
      </c>
      <c r="F140" s="1">
        <v>0.91666666666666663</v>
      </c>
      <c r="G140" t="s">
        <v>24</v>
      </c>
      <c r="H140" t="str">
        <f t="shared" si="2"/>
        <v>P. ALEGRECOMO EU CONHECI SUA MÃE</v>
      </c>
      <c r="I140" s="2">
        <v>7440</v>
      </c>
    </row>
    <row r="141" spans="1:9" x14ac:dyDescent="0.25">
      <c r="A141" t="s">
        <v>48</v>
      </c>
      <c r="B141" t="s">
        <v>49</v>
      </c>
      <c r="C141" t="s">
        <v>50</v>
      </c>
      <c r="D141" t="s">
        <v>51</v>
      </c>
      <c r="E141" s="1">
        <v>0.89583333333333337</v>
      </c>
      <c r="F141" s="1">
        <v>0.91666666666666663</v>
      </c>
      <c r="G141" t="s">
        <v>170</v>
      </c>
      <c r="H141" t="str">
        <f t="shared" si="2"/>
        <v>BRASÍLIACOMO EU CONHECI SUA MÃE</v>
      </c>
      <c r="I141" s="2">
        <v>2360</v>
      </c>
    </row>
    <row r="142" spans="1:9" x14ac:dyDescent="0.25">
      <c r="A142" t="s">
        <v>48</v>
      </c>
      <c r="B142" t="s">
        <v>49</v>
      </c>
      <c r="C142" t="s">
        <v>50</v>
      </c>
      <c r="D142" t="s">
        <v>51</v>
      </c>
      <c r="E142" s="1">
        <v>0.89583333333333337</v>
      </c>
      <c r="F142" s="1">
        <v>0.91666666666666663</v>
      </c>
      <c r="G142" t="s">
        <v>26</v>
      </c>
      <c r="H142" t="str">
        <f t="shared" si="2"/>
        <v>SALVADORCOMO EU CONHECI SUA MÃE</v>
      </c>
      <c r="I142" s="2">
        <v>5050</v>
      </c>
    </row>
    <row r="143" spans="1:9" x14ac:dyDescent="0.25">
      <c r="A143" t="s">
        <v>48</v>
      </c>
      <c r="B143" t="s">
        <v>49</v>
      </c>
      <c r="C143" t="s">
        <v>50</v>
      </c>
      <c r="D143" t="s">
        <v>51</v>
      </c>
      <c r="E143" s="1">
        <v>0.89583333333333337</v>
      </c>
      <c r="F143" s="1">
        <v>0.91666666666666663</v>
      </c>
      <c r="G143" t="s">
        <v>27</v>
      </c>
      <c r="H143" t="str">
        <f t="shared" si="2"/>
        <v>NATALCOMO EU CONHECI SUA MÃE</v>
      </c>
      <c r="I143" s="2">
        <v>1080</v>
      </c>
    </row>
    <row r="144" spans="1:9" x14ac:dyDescent="0.25">
      <c r="A144" t="s">
        <v>48</v>
      </c>
      <c r="B144" t="s">
        <v>49</v>
      </c>
      <c r="C144" t="s">
        <v>50</v>
      </c>
      <c r="D144" t="s">
        <v>51</v>
      </c>
      <c r="E144" s="1">
        <v>0.89583333333333337</v>
      </c>
      <c r="F144" s="1">
        <v>0.91666666666666663</v>
      </c>
      <c r="G144" t="s">
        <v>28</v>
      </c>
      <c r="H144" t="str">
        <f t="shared" si="2"/>
        <v>MANAUSCOMO EU CONHECI SUA MÃE</v>
      </c>
      <c r="I144" s="2">
        <v>1255</v>
      </c>
    </row>
    <row r="145" spans="1:9" x14ac:dyDescent="0.25">
      <c r="A145" t="s">
        <v>48</v>
      </c>
      <c r="B145" t="s">
        <v>49</v>
      </c>
      <c r="C145" t="s">
        <v>50</v>
      </c>
      <c r="D145" t="s">
        <v>51</v>
      </c>
      <c r="E145" s="1">
        <v>0.89583333333333337</v>
      </c>
      <c r="F145" s="1">
        <v>0.91666666666666663</v>
      </c>
      <c r="G145" t="s">
        <v>29</v>
      </c>
      <c r="H145" t="str">
        <f t="shared" si="2"/>
        <v>PALMASCOMO EU CONHECI SUA MÃE</v>
      </c>
      <c r="I145" s="2">
        <v>150</v>
      </c>
    </row>
    <row r="146" spans="1:9" x14ac:dyDescent="0.25">
      <c r="A146" t="s">
        <v>52</v>
      </c>
      <c r="B146" t="s">
        <v>160</v>
      </c>
      <c r="C146" t="s">
        <v>53</v>
      </c>
      <c r="D146" t="s">
        <v>54</v>
      </c>
      <c r="E146" s="1">
        <v>0.91666666666666663</v>
      </c>
      <c r="F146" s="1">
        <v>0.94791666666666663</v>
      </c>
      <c r="G146" t="s">
        <v>14</v>
      </c>
      <c r="H146" t="str">
        <f t="shared" si="2"/>
        <v>NET1OS SIMPSONS</v>
      </c>
      <c r="I146" s="2">
        <v>96760</v>
      </c>
    </row>
    <row r="147" spans="1:9" x14ac:dyDescent="0.25">
      <c r="A147" t="s">
        <v>52</v>
      </c>
      <c r="B147" t="s">
        <v>160</v>
      </c>
      <c r="C147" t="s">
        <v>53</v>
      </c>
      <c r="D147" t="s">
        <v>54</v>
      </c>
      <c r="E147" s="1">
        <v>0.91666666666666663</v>
      </c>
      <c r="F147" s="1">
        <v>0.94791666666666663</v>
      </c>
      <c r="G147" t="s">
        <v>15</v>
      </c>
      <c r="H147" t="str">
        <f t="shared" si="2"/>
        <v>SÃO PAULOOS SIMPSONS</v>
      </c>
      <c r="I147" s="2">
        <v>19845</v>
      </c>
    </row>
    <row r="148" spans="1:9" x14ac:dyDescent="0.25">
      <c r="A148" t="s">
        <v>52</v>
      </c>
      <c r="B148" t="s">
        <v>160</v>
      </c>
      <c r="C148" t="s">
        <v>53</v>
      </c>
      <c r="D148" t="s">
        <v>54</v>
      </c>
      <c r="E148" s="1">
        <v>0.91666666666666663</v>
      </c>
      <c r="F148" s="1">
        <v>0.94791666666666663</v>
      </c>
      <c r="G148" t="s">
        <v>16</v>
      </c>
      <c r="H148" t="str">
        <f t="shared" si="2"/>
        <v>P.PRUD.OS SIMPSONS</v>
      </c>
      <c r="I148" s="2">
        <v>4580</v>
      </c>
    </row>
    <row r="149" spans="1:9" x14ac:dyDescent="0.25">
      <c r="A149" t="s">
        <v>52</v>
      </c>
      <c r="B149" t="s">
        <v>160</v>
      </c>
      <c r="C149" t="s">
        <v>53</v>
      </c>
      <c r="D149" t="s">
        <v>54</v>
      </c>
      <c r="E149" s="1">
        <v>0.91666666666666663</v>
      </c>
      <c r="F149" s="1">
        <v>0.94791666666666663</v>
      </c>
      <c r="G149" t="s">
        <v>17</v>
      </c>
      <c r="H149" t="str">
        <f t="shared" si="2"/>
        <v>CAMPINASOS SIMPSONS</v>
      </c>
      <c r="I149" s="2">
        <v>5205</v>
      </c>
    </row>
    <row r="150" spans="1:9" x14ac:dyDescent="0.25">
      <c r="A150" t="s">
        <v>52</v>
      </c>
      <c r="B150" t="s">
        <v>160</v>
      </c>
      <c r="C150" t="s">
        <v>53</v>
      </c>
      <c r="D150" t="s">
        <v>54</v>
      </c>
      <c r="E150" s="1">
        <v>0.91666666666666663</v>
      </c>
      <c r="F150" s="1">
        <v>0.94791666666666663</v>
      </c>
      <c r="G150" t="s">
        <v>18</v>
      </c>
      <c r="H150" t="str">
        <f t="shared" si="2"/>
        <v>TAUBATÉOS SIMPSONS</v>
      </c>
      <c r="I150" s="2">
        <v>1755</v>
      </c>
    </row>
    <row r="151" spans="1:9" x14ac:dyDescent="0.25">
      <c r="A151" t="s">
        <v>52</v>
      </c>
      <c r="B151" t="s">
        <v>160</v>
      </c>
      <c r="C151" t="s">
        <v>53</v>
      </c>
      <c r="D151" t="s">
        <v>54</v>
      </c>
      <c r="E151" s="1">
        <v>0.91666666666666663</v>
      </c>
      <c r="F151" s="1">
        <v>0.94791666666666663</v>
      </c>
      <c r="G151" t="s">
        <v>19</v>
      </c>
      <c r="H151" t="str">
        <f t="shared" si="2"/>
        <v>RIO DE JANEIROOS SIMPSONS</v>
      </c>
      <c r="I151" s="2">
        <v>11840</v>
      </c>
    </row>
    <row r="152" spans="1:9" x14ac:dyDescent="0.25">
      <c r="A152" t="s">
        <v>52</v>
      </c>
      <c r="B152" t="s">
        <v>160</v>
      </c>
      <c r="C152" t="s">
        <v>53</v>
      </c>
      <c r="D152" t="s">
        <v>54</v>
      </c>
      <c r="E152" s="1">
        <v>0.91666666666666663</v>
      </c>
      <c r="F152" s="1">
        <v>0.94791666666666663</v>
      </c>
      <c r="G152" t="s">
        <v>20</v>
      </c>
      <c r="H152" t="str">
        <f t="shared" si="2"/>
        <v>BARRA MANSAOS SIMPSONS</v>
      </c>
      <c r="I152" s="2">
        <v>2925</v>
      </c>
    </row>
    <row r="153" spans="1:9" x14ac:dyDescent="0.25">
      <c r="A153" t="s">
        <v>52</v>
      </c>
      <c r="B153" t="s">
        <v>160</v>
      </c>
      <c r="C153" t="s">
        <v>53</v>
      </c>
      <c r="D153" t="s">
        <v>54</v>
      </c>
      <c r="E153" s="1">
        <v>0.91666666666666663</v>
      </c>
      <c r="F153" s="1">
        <v>0.94791666666666663</v>
      </c>
      <c r="G153" t="s">
        <v>169</v>
      </c>
      <c r="H153" t="str">
        <f t="shared" si="2"/>
        <v>B. HORIZOS SIMPSONS</v>
      </c>
      <c r="I153" s="2">
        <v>9300</v>
      </c>
    </row>
    <row r="154" spans="1:9" x14ac:dyDescent="0.25">
      <c r="A154" t="s">
        <v>52</v>
      </c>
      <c r="B154" t="s">
        <v>160</v>
      </c>
      <c r="C154" t="s">
        <v>53</v>
      </c>
      <c r="D154" t="s">
        <v>54</v>
      </c>
      <c r="E154" s="1">
        <v>0.91666666666666663</v>
      </c>
      <c r="F154" s="1">
        <v>0.94791666666666663</v>
      </c>
      <c r="G154" t="s">
        <v>22</v>
      </c>
      <c r="H154" t="str">
        <f t="shared" si="2"/>
        <v>UBERABAOS SIMPSONS</v>
      </c>
      <c r="I154" s="2">
        <v>1765</v>
      </c>
    </row>
    <row r="155" spans="1:9" x14ac:dyDescent="0.25">
      <c r="A155" t="s">
        <v>52</v>
      </c>
      <c r="B155" t="s">
        <v>160</v>
      </c>
      <c r="C155" t="s">
        <v>53</v>
      </c>
      <c r="D155" t="s">
        <v>54</v>
      </c>
      <c r="E155" s="1">
        <v>0.91666666666666663</v>
      </c>
      <c r="F155" s="1">
        <v>0.94791666666666663</v>
      </c>
      <c r="G155" t="s">
        <v>23</v>
      </c>
      <c r="H155" t="str">
        <f t="shared" si="2"/>
        <v>CURITIBAOS SIMPSONS</v>
      </c>
      <c r="I155" s="2">
        <v>3485</v>
      </c>
    </row>
    <row r="156" spans="1:9" x14ac:dyDescent="0.25">
      <c r="A156" t="s">
        <v>52</v>
      </c>
      <c r="B156" t="s">
        <v>160</v>
      </c>
      <c r="C156" t="s">
        <v>53</v>
      </c>
      <c r="D156" t="s">
        <v>54</v>
      </c>
      <c r="E156" s="1">
        <v>0.91666666666666663</v>
      </c>
      <c r="F156" s="1">
        <v>0.94791666666666663</v>
      </c>
      <c r="G156" t="s">
        <v>24</v>
      </c>
      <c r="H156" t="str">
        <f t="shared" si="2"/>
        <v>P. ALEGREOS SIMPSONS</v>
      </c>
      <c r="I156" s="2">
        <v>8185</v>
      </c>
    </row>
    <row r="157" spans="1:9" x14ac:dyDescent="0.25">
      <c r="A157" t="s">
        <v>52</v>
      </c>
      <c r="B157" t="s">
        <v>160</v>
      </c>
      <c r="C157" t="s">
        <v>53</v>
      </c>
      <c r="D157" t="s">
        <v>54</v>
      </c>
      <c r="E157" s="1">
        <v>0.91666666666666663</v>
      </c>
      <c r="F157" s="1">
        <v>0.94791666666666663</v>
      </c>
      <c r="G157" t="s">
        <v>170</v>
      </c>
      <c r="H157" t="str">
        <f t="shared" si="2"/>
        <v>BRASÍLIAOS SIMPSONS</v>
      </c>
      <c r="I157" s="2">
        <v>2595</v>
      </c>
    </row>
    <row r="158" spans="1:9" x14ac:dyDescent="0.25">
      <c r="A158" t="s">
        <v>52</v>
      </c>
      <c r="B158" t="s">
        <v>160</v>
      </c>
      <c r="C158" t="s">
        <v>53</v>
      </c>
      <c r="D158" t="s">
        <v>54</v>
      </c>
      <c r="E158" s="1">
        <v>0.91666666666666663</v>
      </c>
      <c r="F158" s="1">
        <v>0.94791666666666663</v>
      </c>
      <c r="G158" t="s">
        <v>26</v>
      </c>
      <c r="H158" t="str">
        <f t="shared" si="2"/>
        <v>SALVADOROS SIMPSONS</v>
      </c>
      <c r="I158" s="2">
        <v>5555</v>
      </c>
    </row>
    <row r="159" spans="1:9" x14ac:dyDescent="0.25">
      <c r="A159" t="s">
        <v>52</v>
      </c>
      <c r="B159" t="s">
        <v>160</v>
      </c>
      <c r="C159" t="s">
        <v>53</v>
      </c>
      <c r="D159" t="s">
        <v>54</v>
      </c>
      <c r="E159" s="1">
        <v>0.91666666666666663</v>
      </c>
      <c r="F159" s="1">
        <v>0.94791666666666663</v>
      </c>
      <c r="G159" t="s">
        <v>27</v>
      </c>
      <c r="H159" t="str">
        <f t="shared" si="2"/>
        <v>NATALOS SIMPSONS</v>
      </c>
      <c r="I159" s="2">
        <v>1190</v>
      </c>
    </row>
    <row r="160" spans="1:9" x14ac:dyDescent="0.25">
      <c r="A160" t="s">
        <v>52</v>
      </c>
      <c r="B160" t="s">
        <v>160</v>
      </c>
      <c r="C160" t="s">
        <v>53</v>
      </c>
      <c r="D160" t="s">
        <v>54</v>
      </c>
      <c r="E160" s="1">
        <v>0.91666666666666663</v>
      </c>
      <c r="F160" s="1">
        <v>0.94791666666666663</v>
      </c>
      <c r="G160" t="s">
        <v>28</v>
      </c>
      <c r="H160" t="str">
        <f t="shared" si="2"/>
        <v>MANAUSOS SIMPSONS</v>
      </c>
      <c r="I160" s="2">
        <v>1380</v>
      </c>
    </row>
    <row r="161" spans="1:9" x14ac:dyDescent="0.25">
      <c r="A161" t="s">
        <v>52</v>
      </c>
      <c r="B161" t="s">
        <v>160</v>
      </c>
      <c r="C161" t="s">
        <v>53</v>
      </c>
      <c r="D161" t="s">
        <v>54</v>
      </c>
      <c r="E161" s="1">
        <v>0.91666666666666663</v>
      </c>
      <c r="F161" s="1">
        <v>0.94791666666666663</v>
      </c>
      <c r="G161" t="s">
        <v>29</v>
      </c>
      <c r="H161" t="str">
        <f t="shared" si="2"/>
        <v>PALMASOS SIMPSONS</v>
      </c>
      <c r="I161" s="2">
        <v>165</v>
      </c>
    </row>
    <row r="162" spans="1:9" x14ac:dyDescent="0.25">
      <c r="A162" t="s">
        <v>55</v>
      </c>
      <c r="B162" t="s">
        <v>161</v>
      </c>
      <c r="C162" t="s">
        <v>12</v>
      </c>
      <c r="D162" t="s">
        <v>13</v>
      </c>
      <c r="E162" s="1">
        <v>4.1666666666666664E-2</v>
      </c>
      <c r="F162" s="1">
        <v>7.2916666666666671E-2</v>
      </c>
      <c r="G162" t="s">
        <v>14</v>
      </c>
      <c r="H162" t="str">
        <f t="shared" si="2"/>
        <v>NET1JORNAL DA NOITE</v>
      </c>
      <c r="I162" s="2">
        <v>59830</v>
      </c>
    </row>
    <row r="163" spans="1:9" x14ac:dyDescent="0.25">
      <c r="A163" t="s">
        <v>55</v>
      </c>
      <c r="B163" t="s">
        <v>161</v>
      </c>
      <c r="C163" t="s">
        <v>12</v>
      </c>
      <c r="D163" t="s">
        <v>13</v>
      </c>
      <c r="E163" s="1">
        <v>4.1666666666666664E-2</v>
      </c>
      <c r="F163" s="1">
        <v>7.2916666666666671E-2</v>
      </c>
      <c r="G163" t="s">
        <v>15</v>
      </c>
      <c r="H163" t="str">
        <f t="shared" si="2"/>
        <v>SÃO PAULOJORNAL DA NOITE</v>
      </c>
      <c r="I163" s="2">
        <v>12045</v>
      </c>
    </row>
    <row r="164" spans="1:9" x14ac:dyDescent="0.25">
      <c r="A164" t="s">
        <v>55</v>
      </c>
      <c r="B164" t="s">
        <v>161</v>
      </c>
      <c r="C164" t="s">
        <v>12</v>
      </c>
      <c r="D164" t="s">
        <v>13</v>
      </c>
      <c r="E164" s="1">
        <v>4.1666666666666664E-2</v>
      </c>
      <c r="F164" s="1">
        <v>7.2916666666666671E-2</v>
      </c>
      <c r="G164" t="s">
        <v>16</v>
      </c>
      <c r="H164" t="str">
        <f t="shared" si="2"/>
        <v>P.PRUD.JORNAL DA NOITE</v>
      </c>
      <c r="I164" s="2">
        <v>2770</v>
      </c>
    </row>
    <row r="165" spans="1:9" x14ac:dyDescent="0.25">
      <c r="A165" t="s">
        <v>55</v>
      </c>
      <c r="B165" t="s">
        <v>161</v>
      </c>
      <c r="C165" t="s">
        <v>12</v>
      </c>
      <c r="D165" t="s">
        <v>13</v>
      </c>
      <c r="E165" s="1">
        <v>4.1666666666666664E-2</v>
      </c>
      <c r="F165" s="1">
        <v>7.2916666666666671E-2</v>
      </c>
      <c r="G165" t="s">
        <v>17</v>
      </c>
      <c r="H165" t="str">
        <f t="shared" si="2"/>
        <v>CAMPINASJORNAL DA NOITE</v>
      </c>
      <c r="I165" s="2">
        <v>3165</v>
      </c>
    </row>
    <row r="166" spans="1:9" x14ac:dyDescent="0.25">
      <c r="A166" t="s">
        <v>55</v>
      </c>
      <c r="B166" t="s">
        <v>161</v>
      </c>
      <c r="C166" t="s">
        <v>12</v>
      </c>
      <c r="D166" t="s">
        <v>13</v>
      </c>
      <c r="E166" s="1">
        <v>4.1666666666666664E-2</v>
      </c>
      <c r="F166" s="1">
        <v>7.2916666666666671E-2</v>
      </c>
      <c r="G166" t="s">
        <v>18</v>
      </c>
      <c r="H166" t="str">
        <f t="shared" si="2"/>
        <v>TAUBATÉJORNAL DA NOITE</v>
      </c>
      <c r="I166" s="2">
        <v>1070</v>
      </c>
    </row>
    <row r="167" spans="1:9" x14ac:dyDescent="0.25">
      <c r="A167" t="s">
        <v>55</v>
      </c>
      <c r="B167" t="s">
        <v>161</v>
      </c>
      <c r="C167" t="s">
        <v>12</v>
      </c>
      <c r="D167" t="s">
        <v>13</v>
      </c>
      <c r="E167" s="1">
        <v>4.1666666666666664E-2</v>
      </c>
      <c r="F167" s="1">
        <v>7.2916666666666671E-2</v>
      </c>
      <c r="G167" t="s">
        <v>19</v>
      </c>
      <c r="H167" t="str">
        <f t="shared" si="2"/>
        <v>RIO DE JANEIROJORNAL DA NOITE</v>
      </c>
      <c r="I167" s="2">
        <v>7185</v>
      </c>
    </row>
    <row r="168" spans="1:9" x14ac:dyDescent="0.25">
      <c r="A168" t="s">
        <v>55</v>
      </c>
      <c r="B168" t="s">
        <v>161</v>
      </c>
      <c r="C168" t="s">
        <v>12</v>
      </c>
      <c r="D168" t="s">
        <v>13</v>
      </c>
      <c r="E168" s="1">
        <v>4.1666666666666664E-2</v>
      </c>
      <c r="F168" s="1">
        <v>7.2916666666666671E-2</v>
      </c>
      <c r="G168" t="s">
        <v>20</v>
      </c>
      <c r="H168" t="str">
        <f t="shared" si="2"/>
        <v>BARRA MANSAJORNAL DA NOITE</v>
      </c>
      <c r="I168" s="2">
        <v>1770</v>
      </c>
    </row>
    <row r="169" spans="1:9" x14ac:dyDescent="0.25">
      <c r="A169" t="s">
        <v>55</v>
      </c>
      <c r="B169" t="s">
        <v>161</v>
      </c>
      <c r="C169" t="s">
        <v>12</v>
      </c>
      <c r="D169" t="s">
        <v>13</v>
      </c>
      <c r="E169" s="1">
        <v>4.1666666666666664E-2</v>
      </c>
      <c r="F169" s="1">
        <v>7.2916666666666671E-2</v>
      </c>
      <c r="G169" t="s">
        <v>169</v>
      </c>
      <c r="H169" t="str">
        <f t="shared" si="2"/>
        <v>B. HORIZJORNAL DA NOITE</v>
      </c>
      <c r="I169" s="2">
        <v>5640</v>
      </c>
    </row>
    <row r="170" spans="1:9" x14ac:dyDescent="0.25">
      <c r="A170" t="s">
        <v>55</v>
      </c>
      <c r="B170" t="s">
        <v>161</v>
      </c>
      <c r="C170" t="s">
        <v>12</v>
      </c>
      <c r="D170" t="s">
        <v>13</v>
      </c>
      <c r="E170" s="1">
        <v>4.1666666666666664E-2</v>
      </c>
      <c r="F170" s="1">
        <v>7.2916666666666671E-2</v>
      </c>
      <c r="G170" t="s">
        <v>22</v>
      </c>
      <c r="H170" t="str">
        <f t="shared" si="2"/>
        <v>UBERABAJORNAL DA NOITE</v>
      </c>
      <c r="I170" s="2">
        <v>1075</v>
      </c>
    </row>
    <row r="171" spans="1:9" x14ac:dyDescent="0.25">
      <c r="A171" t="s">
        <v>55</v>
      </c>
      <c r="B171" t="s">
        <v>161</v>
      </c>
      <c r="C171" t="s">
        <v>12</v>
      </c>
      <c r="D171" t="s">
        <v>13</v>
      </c>
      <c r="E171" s="1">
        <v>4.1666666666666664E-2</v>
      </c>
      <c r="F171" s="1">
        <v>7.2916666666666671E-2</v>
      </c>
      <c r="G171" t="s">
        <v>23</v>
      </c>
      <c r="H171" t="str">
        <f t="shared" si="2"/>
        <v>CURITIBAJORNAL DA NOITE</v>
      </c>
      <c r="I171" s="2">
        <v>2020</v>
      </c>
    </row>
    <row r="172" spans="1:9" x14ac:dyDescent="0.25">
      <c r="A172" t="s">
        <v>55</v>
      </c>
      <c r="B172" t="s">
        <v>161</v>
      </c>
      <c r="C172" t="s">
        <v>12</v>
      </c>
      <c r="D172" t="s">
        <v>13</v>
      </c>
      <c r="E172" s="1">
        <v>4.1666666666666664E-2</v>
      </c>
      <c r="F172" s="1">
        <v>7.2916666666666671E-2</v>
      </c>
      <c r="G172" t="s">
        <v>24</v>
      </c>
      <c r="H172" t="str">
        <f t="shared" si="2"/>
        <v>P. ALEGREJORNAL DA NOITE</v>
      </c>
      <c r="I172" s="2">
        <v>4970</v>
      </c>
    </row>
    <row r="173" spans="1:9" x14ac:dyDescent="0.25">
      <c r="A173" t="s">
        <v>55</v>
      </c>
      <c r="B173" t="s">
        <v>161</v>
      </c>
      <c r="C173" t="s">
        <v>12</v>
      </c>
      <c r="D173" t="s">
        <v>13</v>
      </c>
      <c r="E173" s="1">
        <v>4.1666666666666664E-2</v>
      </c>
      <c r="F173" s="1">
        <v>7.2916666666666671E-2</v>
      </c>
      <c r="G173" t="s">
        <v>170</v>
      </c>
      <c r="H173" t="str">
        <f t="shared" si="2"/>
        <v>BRASÍLIAJORNAL DA NOITE</v>
      </c>
      <c r="I173" s="2">
        <v>1510</v>
      </c>
    </row>
    <row r="174" spans="1:9" x14ac:dyDescent="0.25">
      <c r="A174" t="s">
        <v>55</v>
      </c>
      <c r="B174" t="s">
        <v>161</v>
      </c>
      <c r="C174" t="s">
        <v>12</v>
      </c>
      <c r="D174" t="s">
        <v>13</v>
      </c>
      <c r="E174" s="1">
        <v>4.1666666666666664E-2</v>
      </c>
      <c r="F174" s="1">
        <v>7.2916666666666671E-2</v>
      </c>
      <c r="G174" t="s">
        <v>26</v>
      </c>
      <c r="H174" t="str">
        <f t="shared" si="2"/>
        <v>SALVADORJORNAL DA NOITE</v>
      </c>
      <c r="I174" s="2">
        <v>3500</v>
      </c>
    </row>
    <row r="175" spans="1:9" x14ac:dyDescent="0.25">
      <c r="A175" t="s">
        <v>55</v>
      </c>
      <c r="B175" t="s">
        <v>161</v>
      </c>
      <c r="C175" t="s">
        <v>12</v>
      </c>
      <c r="D175" t="s">
        <v>13</v>
      </c>
      <c r="E175" s="1">
        <v>4.1666666666666664E-2</v>
      </c>
      <c r="F175" s="1">
        <v>7.2916666666666671E-2</v>
      </c>
      <c r="G175" t="s">
        <v>27</v>
      </c>
      <c r="H175" t="str">
        <f t="shared" si="2"/>
        <v>NATALJORNAL DA NOITE</v>
      </c>
      <c r="I175" s="2">
        <v>725</v>
      </c>
    </row>
    <row r="176" spans="1:9" x14ac:dyDescent="0.25">
      <c r="A176" t="s">
        <v>55</v>
      </c>
      <c r="B176" t="s">
        <v>161</v>
      </c>
      <c r="C176" t="s">
        <v>12</v>
      </c>
      <c r="D176" t="s">
        <v>13</v>
      </c>
      <c r="E176" s="1">
        <v>4.1666666666666664E-2</v>
      </c>
      <c r="F176" s="1">
        <v>7.2916666666666671E-2</v>
      </c>
      <c r="G176" t="s">
        <v>28</v>
      </c>
      <c r="H176" t="str">
        <f t="shared" si="2"/>
        <v>MANAUSJORNAL DA NOITE</v>
      </c>
      <c r="I176" s="2">
        <v>915</v>
      </c>
    </row>
    <row r="177" spans="1:9" x14ac:dyDescent="0.25">
      <c r="A177" t="s">
        <v>55</v>
      </c>
      <c r="B177" t="s">
        <v>161</v>
      </c>
      <c r="C177" t="s">
        <v>12</v>
      </c>
      <c r="D177" t="s">
        <v>13</v>
      </c>
      <c r="E177" s="1">
        <v>4.1666666666666664E-2</v>
      </c>
      <c r="F177" s="1">
        <v>7.2916666666666671E-2</v>
      </c>
      <c r="G177" t="s">
        <v>29</v>
      </c>
      <c r="H177" t="str">
        <f t="shared" si="2"/>
        <v>PALMASJORNAL DA NOITE</v>
      </c>
      <c r="I177" s="2">
        <v>115</v>
      </c>
    </row>
    <row r="178" spans="1:9" x14ac:dyDescent="0.25">
      <c r="A178" t="s">
        <v>56</v>
      </c>
      <c r="B178" t="s">
        <v>162</v>
      </c>
      <c r="C178" t="s">
        <v>57</v>
      </c>
      <c r="D178" t="s">
        <v>58</v>
      </c>
      <c r="E178" s="1">
        <v>1.0416666666666666E-2</v>
      </c>
      <c r="F178" s="1">
        <v>5.2083333333333336E-2</v>
      </c>
      <c r="G178" t="s">
        <v>14</v>
      </c>
      <c r="H178" t="str">
        <f t="shared" si="2"/>
        <v>NET1AGORA É TARDE</v>
      </c>
      <c r="I178" s="2">
        <v>88625</v>
      </c>
    </row>
    <row r="179" spans="1:9" x14ac:dyDescent="0.25">
      <c r="A179" t="s">
        <v>56</v>
      </c>
      <c r="B179" t="s">
        <v>162</v>
      </c>
      <c r="C179" t="s">
        <v>57</v>
      </c>
      <c r="D179" t="s">
        <v>58</v>
      </c>
      <c r="E179" s="1">
        <v>1.0416666666666666E-2</v>
      </c>
      <c r="F179" s="1">
        <v>5.2083333333333336E-2</v>
      </c>
      <c r="G179" t="s">
        <v>15</v>
      </c>
      <c r="H179" t="str">
        <f t="shared" si="2"/>
        <v>SÃO PAULOAGORA É TARDE</v>
      </c>
      <c r="I179" s="2">
        <v>18220</v>
      </c>
    </row>
    <row r="180" spans="1:9" x14ac:dyDescent="0.25">
      <c r="A180" t="s">
        <v>56</v>
      </c>
      <c r="B180" t="s">
        <v>162</v>
      </c>
      <c r="C180" t="s">
        <v>57</v>
      </c>
      <c r="D180" t="s">
        <v>58</v>
      </c>
      <c r="E180" s="1">
        <v>1.0416666666666666E-2</v>
      </c>
      <c r="F180" s="1">
        <v>5.2083333333333336E-2</v>
      </c>
      <c r="G180" t="s">
        <v>16</v>
      </c>
      <c r="H180" t="str">
        <f t="shared" si="2"/>
        <v>P.PRUD.AGORA É TARDE</v>
      </c>
      <c r="I180" s="2">
        <v>4200</v>
      </c>
    </row>
    <row r="181" spans="1:9" x14ac:dyDescent="0.25">
      <c r="A181" t="s">
        <v>56</v>
      </c>
      <c r="B181" t="s">
        <v>162</v>
      </c>
      <c r="C181" t="s">
        <v>57</v>
      </c>
      <c r="D181" t="s">
        <v>58</v>
      </c>
      <c r="E181" s="1">
        <v>1.0416666666666666E-2</v>
      </c>
      <c r="F181" s="1">
        <v>5.2083333333333336E-2</v>
      </c>
      <c r="G181" t="s">
        <v>17</v>
      </c>
      <c r="H181" t="str">
        <f t="shared" si="2"/>
        <v>CAMPINASAGORA É TARDE</v>
      </c>
      <c r="I181" s="2">
        <v>4790</v>
      </c>
    </row>
    <row r="182" spans="1:9" x14ac:dyDescent="0.25">
      <c r="A182" t="s">
        <v>56</v>
      </c>
      <c r="B182" t="s">
        <v>162</v>
      </c>
      <c r="C182" t="s">
        <v>57</v>
      </c>
      <c r="D182" t="s">
        <v>58</v>
      </c>
      <c r="E182" s="1">
        <v>1.0416666666666666E-2</v>
      </c>
      <c r="F182" s="1">
        <v>5.2083333333333336E-2</v>
      </c>
      <c r="G182" t="s">
        <v>18</v>
      </c>
      <c r="H182" t="str">
        <f t="shared" si="2"/>
        <v>TAUBATÉAGORA É TARDE</v>
      </c>
      <c r="I182" s="2">
        <v>1610</v>
      </c>
    </row>
    <row r="183" spans="1:9" x14ac:dyDescent="0.25">
      <c r="A183" t="s">
        <v>56</v>
      </c>
      <c r="B183" t="s">
        <v>162</v>
      </c>
      <c r="C183" t="s">
        <v>57</v>
      </c>
      <c r="D183" t="s">
        <v>58</v>
      </c>
      <c r="E183" s="1">
        <v>1.0416666666666666E-2</v>
      </c>
      <c r="F183" s="1">
        <v>5.2083333333333336E-2</v>
      </c>
      <c r="G183" t="s">
        <v>19</v>
      </c>
      <c r="H183" t="str">
        <f t="shared" si="2"/>
        <v>RIO DE JANEIROAGORA É TARDE</v>
      </c>
      <c r="I183" s="2">
        <v>10880</v>
      </c>
    </row>
    <row r="184" spans="1:9" x14ac:dyDescent="0.25">
      <c r="A184" t="s">
        <v>56</v>
      </c>
      <c r="B184" t="s">
        <v>162</v>
      </c>
      <c r="C184" t="s">
        <v>57</v>
      </c>
      <c r="D184" t="s">
        <v>58</v>
      </c>
      <c r="E184" s="1">
        <v>1.0416666666666666E-2</v>
      </c>
      <c r="F184" s="1">
        <v>5.2083333333333336E-2</v>
      </c>
      <c r="G184" t="s">
        <v>20</v>
      </c>
      <c r="H184" t="str">
        <f t="shared" si="2"/>
        <v>BARRA MANSAAGORA É TARDE</v>
      </c>
      <c r="I184" s="2">
        <v>2680</v>
      </c>
    </row>
    <row r="185" spans="1:9" x14ac:dyDescent="0.25">
      <c r="A185" t="s">
        <v>56</v>
      </c>
      <c r="B185" t="s">
        <v>162</v>
      </c>
      <c r="C185" t="s">
        <v>57</v>
      </c>
      <c r="D185" t="s">
        <v>58</v>
      </c>
      <c r="E185" s="1">
        <v>1.0416666666666666E-2</v>
      </c>
      <c r="F185" s="1">
        <v>5.2083333333333336E-2</v>
      </c>
      <c r="G185" t="s">
        <v>169</v>
      </c>
      <c r="H185" t="str">
        <f t="shared" si="2"/>
        <v>B. HORIZAGORA É TARDE</v>
      </c>
      <c r="I185" s="2">
        <v>8540</v>
      </c>
    </row>
    <row r="186" spans="1:9" x14ac:dyDescent="0.25">
      <c r="A186" t="s">
        <v>56</v>
      </c>
      <c r="B186" t="s">
        <v>162</v>
      </c>
      <c r="C186" t="s">
        <v>57</v>
      </c>
      <c r="D186" t="s">
        <v>58</v>
      </c>
      <c r="E186" s="1">
        <v>1.0416666666666666E-2</v>
      </c>
      <c r="F186" s="1">
        <v>5.2083333333333336E-2</v>
      </c>
      <c r="G186" t="s">
        <v>22</v>
      </c>
      <c r="H186" t="str">
        <f t="shared" si="2"/>
        <v>UBERABAAGORA É TARDE</v>
      </c>
      <c r="I186" s="2">
        <v>1620</v>
      </c>
    </row>
    <row r="187" spans="1:9" x14ac:dyDescent="0.25">
      <c r="A187" t="s">
        <v>56</v>
      </c>
      <c r="B187" t="s">
        <v>162</v>
      </c>
      <c r="C187" t="s">
        <v>57</v>
      </c>
      <c r="D187" t="s">
        <v>58</v>
      </c>
      <c r="E187" s="1">
        <v>1.0416666666666666E-2</v>
      </c>
      <c r="F187" s="1">
        <v>5.2083333333333336E-2</v>
      </c>
      <c r="G187" t="s">
        <v>23</v>
      </c>
      <c r="H187" t="str">
        <f t="shared" si="2"/>
        <v>CURITIBAAGORA É TARDE</v>
      </c>
      <c r="I187" s="2">
        <v>3300</v>
      </c>
    </row>
    <row r="188" spans="1:9" x14ac:dyDescent="0.25">
      <c r="A188" t="s">
        <v>56</v>
      </c>
      <c r="B188" t="s">
        <v>162</v>
      </c>
      <c r="C188" t="s">
        <v>57</v>
      </c>
      <c r="D188" t="s">
        <v>58</v>
      </c>
      <c r="E188" s="1">
        <v>1.0416666666666666E-2</v>
      </c>
      <c r="F188" s="1">
        <v>5.2083333333333336E-2</v>
      </c>
      <c r="G188" t="s">
        <v>24</v>
      </c>
      <c r="H188" t="str">
        <f t="shared" si="2"/>
        <v>P. ALEGREAGORA É TARDE</v>
      </c>
      <c r="I188" s="2">
        <v>7520</v>
      </c>
    </row>
    <row r="189" spans="1:9" x14ac:dyDescent="0.25">
      <c r="A189" t="s">
        <v>56</v>
      </c>
      <c r="B189" t="s">
        <v>162</v>
      </c>
      <c r="C189" t="s">
        <v>57</v>
      </c>
      <c r="D189" t="s">
        <v>58</v>
      </c>
      <c r="E189" s="1">
        <v>1.0416666666666666E-2</v>
      </c>
      <c r="F189" s="1">
        <v>5.2083333333333336E-2</v>
      </c>
      <c r="G189" t="s">
        <v>170</v>
      </c>
      <c r="H189" t="str">
        <f t="shared" si="2"/>
        <v>BRASÍLIAAGORA É TARDE</v>
      </c>
      <c r="I189" s="2">
        <v>2460</v>
      </c>
    </row>
    <row r="190" spans="1:9" x14ac:dyDescent="0.25">
      <c r="A190" t="s">
        <v>56</v>
      </c>
      <c r="B190" t="s">
        <v>162</v>
      </c>
      <c r="C190" t="s">
        <v>57</v>
      </c>
      <c r="D190" t="s">
        <v>58</v>
      </c>
      <c r="E190" s="1">
        <v>1.0416666666666666E-2</v>
      </c>
      <c r="F190" s="1">
        <v>5.2083333333333336E-2</v>
      </c>
      <c r="G190" t="s">
        <v>26</v>
      </c>
      <c r="H190" t="str">
        <f t="shared" si="2"/>
        <v>SALVADORAGORA É TARDE</v>
      </c>
      <c r="I190" s="2">
        <v>5100</v>
      </c>
    </row>
    <row r="191" spans="1:9" x14ac:dyDescent="0.25">
      <c r="A191" t="s">
        <v>56</v>
      </c>
      <c r="B191" t="s">
        <v>162</v>
      </c>
      <c r="C191" t="s">
        <v>57</v>
      </c>
      <c r="D191" t="s">
        <v>58</v>
      </c>
      <c r="E191" s="1">
        <v>1.0416666666666666E-2</v>
      </c>
      <c r="F191" s="1">
        <v>5.2083333333333336E-2</v>
      </c>
      <c r="G191" t="s">
        <v>27</v>
      </c>
      <c r="H191" t="str">
        <f t="shared" si="2"/>
        <v>NATALAGORA É TARDE</v>
      </c>
      <c r="I191" s="2">
        <v>1090</v>
      </c>
    </row>
    <row r="192" spans="1:9" x14ac:dyDescent="0.25">
      <c r="A192" t="s">
        <v>56</v>
      </c>
      <c r="B192" t="s">
        <v>162</v>
      </c>
      <c r="C192" t="s">
        <v>57</v>
      </c>
      <c r="D192" t="s">
        <v>58</v>
      </c>
      <c r="E192" s="1">
        <v>1.0416666666666666E-2</v>
      </c>
      <c r="F192" s="1">
        <v>5.2083333333333336E-2</v>
      </c>
      <c r="G192" t="s">
        <v>28</v>
      </c>
      <c r="H192" t="str">
        <f t="shared" si="2"/>
        <v>MANAUSAGORA É TARDE</v>
      </c>
      <c r="I192" s="2">
        <v>1220</v>
      </c>
    </row>
    <row r="193" spans="1:9" x14ac:dyDescent="0.25">
      <c r="A193" t="s">
        <v>56</v>
      </c>
      <c r="B193" t="s">
        <v>162</v>
      </c>
      <c r="C193" t="s">
        <v>57</v>
      </c>
      <c r="D193" t="s">
        <v>58</v>
      </c>
      <c r="E193" s="1">
        <v>1.0416666666666666E-2</v>
      </c>
      <c r="F193" s="1">
        <v>5.2083333333333336E-2</v>
      </c>
      <c r="G193" t="s">
        <v>29</v>
      </c>
      <c r="H193" t="str">
        <f t="shared" si="2"/>
        <v>PALMASAGORA É TARDE</v>
      </c>
      <c r="I193" s="2">
        <v>145</v>
      </c>
    </row>
    <row r="194" spans="1:9" x14ac:dyDescent="0.25">
      <c r="A194" t="s">
        <v>176</v>
      </c>
      <c r="B194" t="s">
        <v>60</v>
      </c>
      <c r="C194" t="s">
        <v>35</v>
      </c>
      <c r="D194" t="s">
        <v>61</v>
      </c>
      <c r="E194" s="1">
        <v>9.375E-2</v>
      </c>
      <c r="F194" s="1">
        <v>0.11458333333333333</v>
      </c>
      <c r="G194" t="s">
        <v>14</v>
      </c>
      <c r="H194" t="str">
        <f t="shared" si="2"/>
        <v>NET1POWER RANGERS</v>
      </c>
      <c r="I194" s="2">
        <v>38335</v>
      </c>
    </row>
    <row r="195" spans="1:9" x14ac:dyDescent="0.25">
      <c r="A195" t="s">
        <v>176</v>
      </c>
      <c r="B195" t="s">
        <v>60</v>
      </c>
      <c r="C195" t="s">
        <v>35</v>
      </c>
      <c r="D195" t="s">
        <v>61</v>
      </c>
      <c r="E195" s="1">
        <v>9.375E-2</v>
      </c>
      <c r="F195" s="1">
        <v>0.11458333333333333</v>
      </c>
      <c r="G195" t="s">
        <v>15</v>
      </c>
      <c r="H195" t="str">
        <f t="shared" ref="H195:H258" si="3">CONCATENATE(G195,B195)</f>
        <v>SÃO PAULOPOWER RANGERS</v>
      </c>
      <c r="I195" s="2">
        <v>7865</v>
      </c>
    </row>
    <row r="196" spans="1:9" x14ac:dyDescent="0.25">
      <c r="A196" t="s">
        <v>176</v>
      </c>
      <c r="B196" t="s">
        <v>60</v>
      </c>
      <c r="C196" t="s">
        <v>35</v>
      </c>
      <c r="D196" t="s">
        <v>61</v>
      </c>
      <c r="E196" s="1">
        <v>9.375E-2</v>
      </c>
      <c r="F196" s="1">
        <v>0.11458333333333333</v>
      </c>
      <c r="G196" t="s">
        <v>16</v>
      </c>
      <c r="H196" t="str">
        <f t="shared" si="3"/>
        <v>P.PRUD.POWER RANGERS</v>
      </c>
      <c r="I196" s="2">
        <v>1815</v>
      </c>
    </row>
    <row r="197" spans="1:9" x14ac:dyDescent="0.25">
      <c r="A197" t="s">
        <v>176</v>
      </c>
      <c r="B197" t="s">
        <v>60</v>
      </c>
      <c r="C197" t="s">
        <v>35</v>
      </c>
      <c r="D197" t="s">
        <v>61</v>
      </c>
      <c r="E197" s="1">
        <v>9.375E-2</v>
      </c>
      <c r="F197" s="1">
        <v>0.11458333333333333</v>
      </c>
      <c r="G197" t="s">
        <v>17</v>
      </c>
      <c r="H197" t="str">
        <f t="shared" si="3"/>
        <v>CAMPINASPOWER RANGERS</v>
      </c>
      <c r="I197" s="2">
        <v>2065</v>
      </c>
    </row>
    <row r="198" spans="1:9" x14ac:dyDescent="0.25">
      <c r="A198" t="s">
        <v>176</v>
      </c>
      <c r="B198" t="s">
        <v>60</v>
      </c>
      <c r="C198" t="s">
        <v>35</v>
      </c>
      <c r="D198" t="s">
        <v>61</v>
      </c>
      <c r="E198" s="1">
        <v>9.375E-2</v>
      </c>
      <c r="F198" s="1">
        <v>0.11458333333333333</v>
      </c>
      <c r="G198" t="s">
        <v>18</v>
      </c>
      <c r="H198" t="str">
        <f t="shared" si="3"/>
        <v>TAUBATÉPOWER RANGERS</v>
      </c>
      <c r="I198" s="2">
        <v>695</v>
      </c>
    </row>
    <row r="199" spans="1:9" x14ac:dyDescent="0.25">
      <c r="A199" t="s">
        <v>176</v>
      </c>
      <c r="B199" t="s">
        <v>60</v>
      </c>
      <c r="C199" t="s">
        <v>35</v>
      </c>
      <c r="D199" t="s">
        <v>61</v>
      </c>
      <c r="E199" s="1">
        <v>9.375E-2</v>
      </c>
      <c r="F199" s="1">
        <v>0.11458333333333333</v>
      </c>
      <c r="G199" t="s">
        <v>19</v>
      </c>
      <c r="H199" t="str">
        <f t="shared" si="3"/>
        <v>RIO DE JANEIROPOWER RANGERS</v>
      </c>
      <c r="I199" s="2">
        <v>4690</v>
      </c>
    </row>
    <row r="200" spans="1:9" x14ac:dyDescent="0.25">
      <c r="A200" t="s">
        <v>176</v>
      </c>
      <c r="B200" t="s">
        <v>60</v>
      </c>
      <c r="C200" t="s">
        <v>35</v>
      </c>
      <c r="D200" t="s">
        <v>61</v>
      </c>
      <c r="E200" s="1">
        <v>9.375E-2</v>
      </c>
      <c r="F200" s="1">
        <v>0.11458333333333333</v>
      </c>
      <c r="G200" t="s">
        <v>20</v>
      </c>
      <c r="H200" t="str">
        <f t="shared" si="3"/>
        <v>BARRA MANSAPOWER RANGERS</v>
      </c>
      <c r="I200" s="2">
        <v>1160</v>
      </c>
    </row>
    <row r="201" spans="1:9" x14ac:dyDescent="0.25">
      <c r="A201" t="s">
        <v>176</v>
      </c>
      <c r="B201" t="s">
        <v>60</v>
      </c>
      <c r="C201" t="s">
        <v>35</v>
      </c>
      <c r="D201" t="s">
        <v>61</v>
      </c>
      <c r="E201" s="1">
        <v>9.375E-2</v>
      </c>
      <c r="F201" s="1">
        <v>0.11458333333333333</v>
      </c>
      <c r="G201" t="s">
        <v>169</v>
      </c>
      <c r="H201" t="str">
        <f t="shared" si="3"/>
        <v>B. HORIZPOWER RANGERS</v>
      </c>
      <c r="I201" s="2">
        <v>3685</v>
      </c>
    </row>
    <row r="202" spans="1:9" x14ac:dyDescent="0.25">
      <c r="A202" t="s">
        <v>176</v>
      </c>
      <c r="B202" t="s">
        <v>60</v>
      </c>
      <c r="C202" t="s">
        <v>35</v>
      </c>
      <c r="D202" t="s">
        <v>61</v>
      </c>
      <c r="E202" s="1">
        <v>9.375E-2</v>
      </c>
      <c r="F202" s="1">
        <v>0.11458333333333333</v>
      </c>
      <c r="G202" t="s">
        <v>22</v>
      </c>
      <c r="H202" t="str">
        <f t="shared" si="3"/>
        <v>UBERABAPOWER RANGERS</v>
      </c>
      <c r="I202" s="2">
        <v>700</v>
      </c>
    </row>
    <row r="203" spans="1:9" x14ac:dyDescent="0.25">
      <c r="A203" t="s">
        <v>176</v>
      </c>
      <c r="B203" t="s">
        <v>60</v>
      </c>
      <c r="C203" t="s">
        <v>35</v>
      </c>
      <c r="D203" t="s">
        <v>61</v>
      </c>
      <c r="E203" s="1">
        <v>9.375E-2</v>
      </c>
      <c r="F203" s="1">
        <v>0.11458333333333333</v>
      </c>
      <c r="G203" t="s">
        <v>23</v>
      </c>
      <c r="H203" t="str">
        <f t="shared" si="3"/>
        <v>CURITIBAPOWER RANGERS</v>
      </c>
      <c r="I203" s="2">
        <v>1385</v>
      </c>
    </row>
    <row r="204" spans="1:9" x14ac:dyDescent="0.25">
      <c r="A204" t="s">
        <v>176</v>
      </c>
      <c r="B204" t="s">
        <v>60</v>
      </c>
      <c r="C204" t="s">
        <v>35</v>
      </c>
      <c r="D204" t="s">
        <v>61</v>
      </c>
      <c r="E204" s="1">
        <v>9.375E-2</v>
      </c>
      <c r="F204" s="1">
        <v>0.11458333333333333</v>
      </c>
      <c r="G204" t="s">
        <v>24</v>
      </c>
      <c r="H204" t="str">
        <f t="shared" si="3"/>
        <v>P. ALEGREPOWER RANGERS</v>
      </c>
      <c r="I204" s="2">
        <v>3245</v>
      </c>
    </row>
    <row r="205" spans="1:9" x14ac:dyDescent="0.25">
      <c r="A205" t="s">
        <v>176</v>
      </c>
      <c r="B205" t="s">
        <v>60</v>
      </c>
      <c r="C205" t="s">
        <v>35</v>
      </c>
      <c r="D205" t="s">
        <v>61</v>
      </c>
      <c r="E205" s="1">
        <v>9.375E-2</v>
      </c>
      <c r="F205" s="1">
        <v>0.11458333333333333</v>
      </c>
      <c r="G205" t="s">
        <v>170</v>
      </c>
      <c r="H205" t="str">
        <f t="shared" si="3"/>
        <v>BRASÍLIAPOWER RANGERS</v>
      </c>
      <c r="I205" s="2">
        <v>1030</v>
      </c>
    </row>
    <row r="206" spans="1:9" x14ac:dyDescent="0.25">
      <c r="A206" t="s">
        <v>176</v>
      </c>
      <c r="B206" t="s">
        <v>60</v>
      </c>
      <c r="C206" t="s">
        <v>35</v>
      </c>
      <c r="D206" t="s">
        <v>61</v>
      </c>
      <c r="E206" s="1">
        <v>9.375E-2</v>
      </c>
      <c r="F206" s="1">
        <v>0.11458333333333333</v>
      </c>
      <c r="G206" t="s">
        <v>26</v>
      </c>
      <c r="H206" t="str">
        <f t="shared" si="3"/>
        <v>SALVADORPOWER RANGERS</v>
      </c>
      <c r="I206" s="2">
        <v>2640</v>
      </c>
    </row>
    <row r="207" spans="1:9" x14ac:dyDescent="0.25">
      <c r="A207" t="s">
        <v>176</v>
      </c>
      <c r="B207" t="s">
        <v>60</v>
      </c>
      <c r="C207" t="s">
        <v>35</v>
      </c>
      <c r="D207" t="s">
        <v>61</v>
      </c>
      <c r="E207" s="1">
        <v>9.375E-2</v>
      </c>
      <c r="F207" s="1">
        <v>0.11458333333333333</v>
      </c>
      <c r="G207" t="s">
        <v>27</v>
      </c>
      <c r="H207" t="str">
        <f t="shared" si="3"/>
        <v>NATALPOWER RANGERS</v>
      </c>
      <c r="I207" s="2">
        <v>475</v>
      </c>
    </row>
    <row r="208" spans="1:9" x14ac:dyDescent="0.25">
      <c r="A208" t="s">
        <v>176</v>
      </c>
      <c r="B208" t="s">
        <v>60</v>
      </c>
      <c r="C208" t="s">
        <v>35</v>
      </c>
      <c r="D208" t="s">
        <v>61</v>
      </c>
      <c r="E208" s="1">
        <v>9.375E-2</v>
      </c>
      <c r="F208" s="1">
        <v>0.11458333333333333</v>
      </c>
      <c r="G208" t="s">
        <v>28</v>
      </c>
      <c r="H208" t="str">
        <f t="shared" si="3"/>
        <v>MANAUSPOWER RANGERS</v>
      </c>
      <c r="I208" s="2">
        <v>545</v>
      </c>
    </row>
    <row r="209" spans="1:9" x14ac:dyDescent="0.25">
      <c r="A209" t="s">
        <v>176</v>
      </c>
      <c r="B209" t="s">
        <v>60</v>
      </c>
      <c r="C209" t="s">
        <v>35</v>
      </c>
      <c r="D209" t="s">
        <v>61</v>
      </c>
      <c r="E209" s="1">
        <v>9.375E-2</v>
      </c>
      <c r="F209" s="1">
        <v>0.11458333333333333</v>
      </c>
      <c r="G209" t="s">
        <v>29</v>
      </c>
      <c r="H209" t="str">
        <f t="shared" si="3"/>
        <v>PALMASPOWER RANGERS</v>
      </c>
      <c r="I209" s="2">
        <v>70</v>
      </c>
    </row>
    <row r="210" spans="1:9" x14ac:dyDescent="0.25">
      <c r="A210" t="s">
        <v>62</v>
      </c>
      <c r="B210" t="s">
        <v>63</v>
      </c>
      <c r="C210" t="s">
        <v>64</v>
      </c>
      <c r="D210" t="s">
        <v>65</v>
      </c>
      <c r="E210" s="1">
        <v>0.94791666666666663</v>
      </c>
      <c r="F210" s="1">
        <v>5.2083333333333336E-2</v>
      </c>
      <c r="G210" t="s">
        <v>14</v>
      </c>
      <c r="H210" t="str">
        <f t="shared" si="3"/>
        <v>NET1CQC - CUSTE O QUE CUSTAR</v>
      </c>
      <c r="I210" s="2">
        <v>182785</v>
      </c>
    </row>
    <row r="211" spans="1:9" x14ac:dyDescent="0.25">
      <c r="A211" t="s">
        <v>62</v>
      </c>
      <c r="B211" t="s">
        <v>63</v>
      </c>
      <c r="C211" t="s">
        <v>64</v>
      </c>
      <c r="D211" t="s">
        <v>65</v>
      </c>
      <c r="E211" s="1">
        <v>0.94791666666666663</v>
      </c>
      <c r="F211" s="1">
        <v>5.2083333333333336E-2</v>
      </c>
      <c r="G211" t="s">
        <v>15</v>
      </c>
      <c r="H211" t="str">
        <f t="shared" si="3"/>
        <v>SÃO PAULOCQC - CUSTE O QUE CUSTAR</v>
      </c>
      <c r="I211" s="2">
        <v>36750</v>
      </c>
    </row>
    <row r="212" spans="1:9" x14ac:dyDescent="0.25">
      <c r="A212" t="s">
        <v>62</v>
      </c>
      <c r="B212" t="s">
        <v>63</v>
      </c>
      <c r="C212" t="s">
        <v>64</v>
      </c>
      <c r="D212" t="s">
        <v>65</v>
      </c>
      <c r="E212" s="1">
        <v>0.94791666666666663</v>
      </c>
      <c r="F212" s="1">
        <v>5.2083333333333336E-2</v>
      </c>
      <c r="G212" t="s">
        <v>16</v>
      </c>
      <c r="H212" t="str">
        <f t="shared" si="3"/>
        <v>P.PRUD.CQC - CUSTE O QUE CUSTAR</v>
      </c>
      <c r="I212" s="2">
        <v>8460</v>
      </c>
    </row>
    <row r="213" spans="1:9" x14ac:dyDescent="0.25">
      <c r="A213" t="s">
        <v>62</v>
      </c>
      <c r="B213" t="s">
        <v>63</v>
      </c>
      <c r="C213" t="s">
        <v>64</v>
      </c>
      <c r="D213" t="s">
        <v>65</v>
      </c>
      <c r="E213" s="1">
        <v>0.94791666666666663</v>
      </c>
      <c r="F213" s="1">
        <v>5.2083333333333336E-2</v>
      </c>
      <c r="G213" t="s">
        <v>17</v>
      </c>
      <c r="H213" t="str">
        <f t="shared" si="3"/>
        <v>CAMPINASCQC - CUSTE O QUE CUSTAR</v>
      </c>
      <c r="I213" s="2">
        <v>9650</v>
      </c>
    </row>
    <row r="214" spans="1:9" x14ac:dyDescent="0.25">
      <c r="A214" t="s">
        <v>62</v>
      </c>
      <c r="B214" t="s">
        <v>63</v>
      </c>
      <c r="C214" t="s">
        <v>64</v>
      </c>
      <c r="D214" t="s">
        <v>65</v>
      </c>
      <c r="E214" s="1">
        <v>0.94791666666666663</v>
      </c>
      <c r="F214" s="1">
        <v>5.2083333333333336E-2</v>
      </c>
      <c r="G214" t="s">
        <v>18</v>
      </c>
      <c r="H214" t="str">
        <f t="shared" si="3"/>
        <v>TAUBATÉCQC - CUSTE O QUE CUSTAR</v>
      </c>
      <c r="I214" s="2">
        <v>3255</v>
      </c>
    </row>
    <row r="215" spans="1:9" x14ac:dyDescent="0.25">
      <c r="A215" t="s">
        <v>62</v>
      </c>
      <c r="B215" t="s">
        <v>63</v>
      </c>
      <c r="C215" t="s">
        <v>64</v>
      </c>
      <c r="D215" t="s">
        <v>65</v>
      </c>
      <c r="E215" s="1">
        <v>0.94791666666666663</v>
      </c>
      <c r="F215" s="1">
        <v>5.2083333333333336E-2</v>
      </c>
      <c r="G215" t="s">
        <v>19</v>
      </c>
      <c r="H215" t="str">
        <f t="shared" si="3"/>
        <v>RIO DE JANEIROCQC - CUSTE O QUE CUSTAR</v>
      </c>
      <c r="I215" s="2">
        <v>21930</v>
      </c>
    </row>
    <row r="216" spans="1:9" x14ac:dyDescent="0.25">
      <c r="A216" t="s">
        <v>62</v>
      </c>
      <c r="B216" t="s">
        <v>63</v>
      </c>
      <c r="C216" t="s">
        <v>64</v>
      </c>
      <c r="D216" t="s">
        <v>65</v>
      </c>
      <c r="E216" s="1">
        <v>0.94791666666666663</v>
      </c>
      <c r="F216" s="1">
        <v>5.2083333333333336E-2</v>
      </c>
      <c r="G216" t="s">
        <v>20</v>
      </c>
      <c r="H216" t="str">
        <f t="shared" si="3"/>
        <v>BARRA MANSACQC - CUSTE O QUE CUSTAR</v>
      </c>
      <c r="I216" s="2">
        <v>5400</v>
      </c>
    </row>
    <row r="217" spans="1:9" x14ac:dyDescent="0.25">
      <c r="A217" t="s">
        <v>62</v>
      </c>
      <c r="B217" t="s">
        <v>63</v>
      </c>
      <c r="C217" t="s">
        <v>64</v>
      </c>
      <c r="D217" t="s">
        <v>65</v>
      </c>
      <c r="E217" s="1">
        <v>0.94791666666666663</v>
      </c>
      <c r="F217" s="1">
        <v>5.2083333333333336E-2</v>
      </c>
      <c r="G217" t="s">
        <v>169</v>
      </c>
      <c r="H217" t="str">
        <f t="shared" si="3"/>
        <v>B. HORIZCQC - CUSTE O QUE CUSTAR</v>
      </c>
      <c r="I217" s="2">
        <v>17215</v>
      </c>
    </row>
    <row r="218" spans="1:9" x14ac:dyDescent="0.25">
      <c r="A218" t="s">
        <v>62</v>
      </c>
      <c r="B218" t="s">
        <v>63</v>
      </c>
      <c r="C218" t="s">
        <v>64</v>
      </c>
      <c r="D218" t="s">
        <v>65</v>
      </c>
      <c r="E218" s="1">
        <v>0.94791666666666663</v>
      </c>
      <c r="F218" s="1">
        <v>5.2083333333333336E-2</v>
      </c>
      <c r="G218" t="s">
        <v>22</v>
      </c>
      <c r="H218" t="str">
        <f t="shared" si="3"/>
        <v>UBERABACQC - CUSTE O QUE CUSTAR</v>
      </c>
      <c r="I218" s="2">
        <v>3275</v>
      </c>
    </row>
    <row r="219" spans="1:9" x14ac:dyDescent="0.25">
      <c r="A219" t="s">
        <v>62</v>
      </c>
      <c r="B219" t="s">
        <v>63</v>
      </c>
      <c r="C219" t="s">
        <v>64</v>
      </c>
      <c r="D219" t="s">
        <v>65</v>
      </c>
      <c r="E219" s="1">
        <v>0.94791666666666663</v>
      </c>
      <c r="F219" s="1">
        <v>5.2083333333333336E-2</v>
      </c>
      <c r="G219" t="s">
        <v>23</v>
      </c>
      <c r="H219" t="str">
        <f t="shared" si="3"/>
        <v>CURITIBACQC - CUSTE O QUE CUSTAR</v>
      </c>
      <c r="I219" s="2">
        <v>6460</v>
      </c>
    </row>
    <row r="220" spans="1:9" x14ac:dyDescent="0.25">
      <c r="A220" t="s">
        <v>62</v>
      </c>
      <c r="B220" t="s">
        <v>63</v>
      </c>
      <c r="C220" t="s">
        <v>64</v>
      </c>
      <c r="D220" t="s">
        <v>65</v>
      </c>
      <c r="E220" s="1">
        <v>0.94791666666666663</v>
      </c>
      <c r="F220" s="1">
        <v>5.2083333333333336E-2</v>
      </c>
      <c r="G220" t="s">
        <v>24</v>
      </c>
      <c r="H220" t="str">
        <f t="shared" si="3"/>
        <v>P. ALEGRECQC - CUSTE O QUE CUSTAR</v>
      </c>
      <c r="I220" s="2">
        <v>15160</v>
      </c>
    </row>
    <row r="221" spans="1:9" x14ac:dyDescent="0.25">
      <c r="A221" t="s">
        <v>62</v>
      </c>
      <c r="B221" t="s">
        <v>63</v>
      </c>
      <c r="C221" t="s">
        <v>64</v>
      </c>
      <c r="D221" t="s">
        <v>65</v>
      </c>
      <c r="E221" s="1">
        <v>0.94791666666666663</v>
      </c>
      <c r="F221" s="1">
        <v>5.2083333333333336E-2</v>
      </c>
      <c r="G221" t="s">
        <v>170</v>
      </c>
      <c r="H221" t="str">
        <f t="shared" si="3"/>
        <v>BRASÍLIACQC - CUSTE O QUE CUSTAR</v>
      </c>
      <c r="I221" s="2">
        <v>4805</v>
      </c>
    </row>
    <row r="222" spans="1:9" x14ac:dyDescent="0.25">
      <c r="A222" t="s">
        <v>62</v>
      </c>
      <c r="B222" t="s">
        <v>63</v>
      </c>
      <c r="C222" t="s">
        <v>64</v>
      </c>
      <c r="D222" t="s">
        <v>65</v>
      </c>
      <c r="E222" s="1">
        <v>0.94791666666666663</v>
      </c>
      <c r="F222" s="1">
        <v>5.2083333333333336E-2</v>
      </c>
      <c r="G222" t="s">
        <v>26</v>
      </c>
      <c r="H222" t="str">
        <f t="shared" si="3"/>
        <v>SALVADORCQC - CUSTE O QUE CUSTAR</v>
      </c>
      <c r="I222" s="2">
        <v>10950</v>
      </c>
    </row>
    <row r="223" spans="1:9" x14ac:dyDescent="0.25">
      <c r="A223" t="s">
        <v>62</v>
      </c>
      <c r="B223" t="s">
        <v>63</v>
      </c>
      <c r="C223" t="s">
        <v>64</v>
      </c>
      <c r="D223" t="s">
        <v>65</v>
      </c>
      <c r="E223" s="1">
        <v>0.94791666666666663</v>
      </c>
      <c r="F223" s="1">
        <v>5.2083333333333336E-2</v>
      </c>
      <c r="G223" t="s">
        <v>27</v>
      </c>
      <c r="H223" t="str">
        <f t="shared" si="3"/>
        <v>NATALCQC - CUSTE O QUE CUSTAR</v>
      </c>
      <c r="I223" s="2">
        <v>2200</v>
      </c>
    </row>
    <row r="224" spans="1:9" x14ac:dyDescent="0.25">
      <c r="A224" t="s">
        <v>62</v>
      </c>
      <c r="B224" t="s">
        <v>63</v>
      </c>
      <c r="C224" t="s">
        <v>64</v>
      </c>
      <c r="D224" t="s">
        <v>65</v>
      </c>
      <c r="E224" s="1">
        <v>0.94791666666666663</v>
      </c>
      <c r="F224" s="1">
        <v>5.2083333333333336E-2</v>
      </c>
      <c r="G224" t="s">
        <v>28</v>
      </c>
      <c r="H224" t="str">
        <f t="shared" si="3"/>
        <v>MANAUSCQC - CUSTE O QUE CUSTAR</v>
      </c>
      <c r="I224" s="2">
        <v>2665</v>
      </c>
    </row>
    <row r="225" spans="1:9" x14ac:dyDescent="0.25">
      <c r="A225" t="s">
        <v>62</v>
      </c>
      <c r="B225" t="s">
        <v>63</v>
      </c>
      <c r="C225" t="s">
        <v>64</v>
      </c>
      <c r="D225" t="s">
        <v>65</v>
      </c>
      <c r="E225" s="1">
        <v>0.94791666666666663</v>
      </c>
      <c r="F225" s="1">
        <v>5.2083333333333336E-2</v>
      </c>
      <c r="G225" t="s">
        <v>29</v>
      </c>
      <c r="H225" t="str">
        <f t="shared" si="3"/>
        <v>PALMASCQC - CUSTE O QUE CUSTAR</v>
      </c>
      <c r="I225" s="2">
        <v>335</v>
      </c>
    </row>
    <row r="226" spans="1:9" x14ac:dyDescent="0.25">
      <c r="A226" t="s">
        <v>68</v>
      </c>
      <c r="B226" t="s">
        <v>69</v>
      </c>
      <c r="C226" t="s">
        <v>70</v>
      </c>
      <c r="D226" t="s">
        <v>71</v>
      </c>
      <c r="E226" s="1">
        <v>0.91666666666666663</v>
      </c>
      <c r="F226" s="1">
        <v>0.94791666666666663</v>
      </c>
      <c r="G226" t="s">
        <v>14</v>
      </c>
      <c r="H226" t="str">
        <f t="shared" si="3"/>
        <v>NET1O MUNDO SEGUNDO OS BRASILEIROS</v>
      </c>
      <c r="I226" s="2">
        <v>102455</v>
      </c>
    </row>
    <row r="227" spans="1:9" x14ac:dyDescent="0.25">
      <c r="A227" t="s">
        <v>68</v>
      </c>
      <c r="B227" t="s">
        <v>69</v>
      </c>
      <c r="C227" t="s">
        <v>70</v>
      </c>
      <c r="D227" t="s">
        <v>71</v>
      </c>
      <c r="E227" s="1">
        <v>0.91666666666666663</v>
      </c>
      <c r="F227" s="1">
        <v>0.94791666666666663</v>
      </c>
      <c r="G227" t="s">
        <v>15</v>
      </c>
      <c r="H227" t="str">
        <f t="shared" si="3"/>
        <v>SÃO PAULOO MUNDO SEGUNDO OS BRASILEIROS</v>
      </c>
      <c r="I227" s="2">
        <v>21000</v>
      </c>
    </row>
    <row r="228" spans="1:9" x14ac:dyDescent="0.25">
      <c r="A228" t="s">
        <v>68</v>
      </c>
      <c r="B228" t="s">
        <v>69</v>
      </c>
      <c r="C228" t="s">
        <v>70</v>
      </c>
      <c r="D228" t="s">
        <v>71</v>
      </c>
      <c r="E228" s="1">
        <v>0.91666666666666663</v>
      </c>
      <c r="F228" s="1">
        <v>0.94791666666666663</v>
      </c>
      <c r="G228" t="s">
        <v>16</v>
      </c>
      <c r="H228" t="str">
        <f t="shared" si="3"/>
        <v>P.PRUD.O MUNDO SEGUNDO OS BRASILEIROS</v>
      </c>
      <c r="I228" s="2">
        <v>4835</v>
      </c>
    </row>
    <row r="229" spans="1:9" x14ac:dyDescent="0.25">
      <c r="A229" t="s">
        <v>68</v>
      </c>
      <c r="B229" t="s">
        <v>69</v>
      </c>
      <c r="C229" t="s">
        <v>70</v>
      </c>
      <c r="D229" t="s">
        <v>71</v>
      </c>
      <c r="E229" s="1">
        <v>0.91666666666666663</v>
      </c>
      <c r="F229" s="1">
        <v>0.94791666666666663</v>
      </c>
      <c r="G229" t="s">
        <v>17</v>
      </c>
      <c r="H229" t="str">
        <f t="shared" si="3"/>
        <v>CAMPINASO MUNDO SEGUNDO OS BRASILEIROS</v>
      </c>
      <c r="I229" s="2">
        <v>5515</v>
      </c>
    </row>
    <row r="230" spans="1:9" x14ac:dyDescent="0.25">
      <c r="A230" t="s">
        <v>68</v>
      </c>
      <c r="B230" t="s">
        <v>69</v>
      </c>
      <c r="C230" t="s">
        <v>70</v>
      </c>
      <c r="D230" t="s">
        <v>71</v>
      </c>
      <c r="E230" s="1">
        <v>0.91666666666666663</v>
      </c>
      <c r="F230" s="1">
        <v>0.94791666666666663</v>
      </c>
      <c r="G230" t="s">
        <v>18</v>
      </c>
      <c r="H230" t="str">
        <f t="shared" si="3"/>
        <v>TAUBATÉO MUNDO SEGUNDO OS BRASILEIROS</v>
      </c>
      <c r="I230" s="2">
        <v>1860</v>
      </c>
    </row>
    <row r="231" spans="1:9" x14ac:dyDescent="0.25">
      <c r="A231" t="s">
        <v>68</v>
      </c>
      <c r="B231" t="s">
        <v>69</v>
      </c>
      <c r="C231" t="s">
        <v>70</v>
      </c>
      <c r="D231" t="s">
        <v>71</v>
      </c>
      <c r="E231" s="1">
        <v>0.91666666666666663</v>
      </c>
      <c r="F231" s="1">
        <v>0.94791666666666663</v>
      </c>
      <c r="G231" t="s">
        <v>19</v>
      </c>
      <c r="H231" t="str">
        <f t="shared" si="3"/>
        <v>RIO DE JANEIROO MUNDO SEGUNDO OS BRASILEIROS</v>
      </c>
      <c r="I231" s="2">
        <v>12535</v>
      </c>
    </row>
    <row r="232" spans="1:9" x14ac:dyDescent="0.25">
      <c r="A232" t="s">
        <v>68</v>
      </c>
      <c r="B232" t="s">
        <v>69</v>
      </c>
      <c r="C232" t="s">
        <v>70</v>
      </c>
      <c r="D232" t="s">
        <v>71</v>
      </c>
      <c r="E232" s="1">
        <v>0.91666666666666663</v>
      </c>
      <c r="F232" s="1">
        <v>0.94791666666666663</v>
      </c>
      <c r="G232" t="s">
        <v>20</v>
      </c>
      <c r="H232" t="str">
        <f t="shared" si="3"/>
        <v>BARRA MANSAO MUNDO SEGUNDO OS BRASILEIROS</v>
      </c>
      <c r="I232" s="2">
        <v>3090</v>
      </c>
    </row>
    <row r="233" spans="1:9" x14ac:dyDescent="0.25">
      <c r="A233" t="s">
        <v>68</v>
      </c>
      <c r="B233" t="s">
        <v>69</v>
      </c>
      <c r="C233" t="s">
        <v>70</v>
      </c>
      <c r="D233" t="s">
        <v>71</v>
      </c>
      <c r="E233" s="1">
        <v>0.91666666666666663</v>
      </c>
      <c r="F233" s="1">
        <v>0.94791666666666663</v>
      </c>
      <c r="G233" t="s">
        <v>169</v>
      </c>
      <c r="H233" t="str">
        <f t="shared" si="3"/>
        <v>B. HORIZO MUNDO SEGUNDO OS BRASILEIROS</v>
      </c>
      <c r="I233" s="2">
        <v>9830</v>
      </c>
    </row>
    <row r="234" spans="1:9" x14ac:dyDescent="0.25">
      <c r="A234" t="s">
        <v>68</v>
      </c>
      <c r="B234" t="s">
        <v>69</v>
      </c>
      <c r="C234" t="s">
        <v>70</v>
      </c>
      <c r="D234" t="s">
        <v>71</v>
      </c>
      <c r="E234" s="1">
        <v>0.91666666666666663</v>
      </c>
      <c r="F234" s="1">
        <v>0.94791666666666663</v>
      </c>
      <c r="G234" t="s">
        <v>22</v>
      </c>
      <c r="H234" t="str">
        <f t="shared" si="3"/>
        <v>UBERABAO MUNDO SEGUNDO OS BRASILEIROS</v>
      </c>
      <c r="I234" s="2">
        <v>1870</v>
      </c>
    </row>
    <row r="235" spans="1:9" x14ac:dyDescent="0.25">
      <c r="A235" t="s">
        <v>68</v>
      </c>
      <c r="B235" t="s">
        <v>69</v>
      </c>
      <c r="C235" t="s">
        <v>70</v>
      </c>
      <c r="D235" t="s">
        <v>71</v>
      </c>
      <c r="E235" s="1">
        <v>0.91666666666666663</v>
      </c>
      <c r="F235" s="1">
        <v>0.94791666666666663</v>
      </c>
      <c r="G235" t="s">
        <v>23</v>
      </c>
      <c r="H235" t="str">
        <f t="shared" si="3"/>
        <v>CURITIBAO MUNDO SEGUNDO OS BRASILEIROS</v>
      </c>
      <c r="I235" s="2">
        <v>3690</v>
      </c>
    </row>
    <row r="236" spans="1:9" x14ac:dyDescent="0.25">
      <c r="A236" t="s">
        <v>68</v>
      </c>
      <c r="B236" t="s">
        <v>69</v>
      </c>
      <c r="C236" t="s">
        <v>70</v>
      </c>
      <c r="D236" t="s">
        <v>71</v>
      </c>
      <c r="E236" s="1">
        <v>0.91666666666666663</v>
      </c>
      <c r="F236" s="1">
        <v>0.94791666666666663</v>
      </c>
      <c r="G236" t="s">
        <v>24</v>
      </c>
      <c r="H236" t="str">
        <f t="shared" si="3"/>
        <v>P. ALEGREO MUNDO SEGUNDO OS BRASILEIROS</v>
      </c>
      <c r="I236" s="2">
        <v>8665</v>
      </c>
    </row>
    <row r="237" spans="1:9" x14ac:dyDescent="0.25">
      <c r="A237" t="s">
        <v>68</v>
      </c>
      <c r="B237" t="s">
        <v>69</v>
      </c>
      <c r="C237" t="s">
        <v>70</v>
      </c>
      <c r="D237" t="s">
        <v>71</v>
      </c>
      <c r="E237" s="1">
        <v>0.91666666666666663</v>
      </c>
      <c r="F237" s="1">
        <v>0.94791666666666663</v>
      </c>
      <c r="G237" t="s">
        <v>170</v>
      </c>
      <c r="H237" t="str">
        <f t="shared" si="3"/>
        <v>BRASÍLIAO MUNDO SEGUNDO OS BRASILEIROS</v>
      </c>
      <c r="I237" s="2">
        <v>2750</v>
      </c>
    </row>
    <row r="238" spans="1:9" x14ac:dyDescent="0.25">
      <c r="A238" t="s">
        <v>68</v>
      </c>
      <c r="B238" t="s">
        <v>69</v>
      </c>
      <c r="C238" t="s">
        <v>70</v>
      </c>
      <c r="D238" t="s">
        <v>71</v>
      </c>
      <c r="E238" s="1">
        <v>0.91666666666666663</v>
      </c>
      <c r="F238" s="1">
        <v>0.94791666666666663</v>
      </c>
      <c r="G238" t="s">
        <v>26</v>
      </c>
      <c r="H238" t="str">
        <f t="shared" si="3"/>
        <v>SALVADORO MUNDO SEGUNDO OS BRASILEIROS</v>
      </c>
      <c r="I238" s="2">
        <v>7055</v>
      </c>
    </row>
    <row r="239" spans="1:9" x14ac:dyDescent="0.25">
      <c r="A239" t="s">
        <v>68</v>
      </c>
      <c r="B239" t="s">
        <v>69</v>
      </c>
      <c r="C239" t="s">
        <v>70</v>
      </c>
      <c r="D239" t="s">
        <v>71</v>
      </c>
      <c r="E239" s="1">
        <v>0.91666666666666663</v>
      </c>
      <c r="F239" s="1">
        <v>0.94791666666666663</v>
      </c>
      <c r="G239" t="s">
        <v>27</v>
      </c>
      <c r="H239" t="str">
        <f t="shared" si="3"/>
        <v>NATALO MUNDO SEGUNDO OS BRASILEIROS</v>
      </c>
      <c r="I239" s="2">
        <v>1250</v>
      </c>
    </row>
    <row r="240" spans="1:9" x14ac:dyDescent="0.25">
      <c r="A240" t="s">
        <v>68</v>
      </c>
      <c r="B240" t="s">
        <v>69</v>
      </c>
      <c r="C240" t="s">
        <v>70</v>
      </c>
      <c r="D240" t="s">
        <v>71</v>
      </c>
      <c r="E240" s="1">
        <v>0.91666666666666663</v>
      </c>
      <c r="F240" s="1">
        <v>0.94791666666666663</v>
      </c>
      <c r="G240" t="s">
        <v>28</v>
      </c>
      <c r="H240" t="str">
        <f t="shared" si="3"/>
        <v>MANAUSO MUNDO SEGUNDO OS BRASILEIROS</v>
      </c>
      <c r="I240" s="2">
        <v>1475</v>
      </c>
    </row>
    <row r="241" spans="1:9" x14ac:dyDescent="0.25">
      <c r="A241" t="s">
        <v>68</v>
      </c>
      <c r="B241" t="s">
        <v>69</v>
      </c>
      <c r="C241" t="s">
        <v>70</v>
      </c>
      <c r="D241" t="s">
        <v>71</v>
      </c>
      <c r="E241" s="1">
        <v>0.91666666666666663</v>
      </c>
      <c r="F241" s="1">
        <v>0.94791666666666663</v>
      </c>
      <c r="G241" t="s">
        <v>29</v>
      </c>
      <c r="H241" t="str">
        <f t="shared" si="3"/>
        <v>PALMASO MUNDO SEGUNDO OS BRASILEIROS</v>
      </c>
      <c r="I241" s="2">
        <v>190</v>
      </c>
    </row>
    <row r="242" spans="1:9" x14ac:dyDescent="0.25">
      <c r="A242" t="s">
        <v>72</v>
      </c>
      <c r="B242" t="s">
        <v>73</v>
      </c>
      <c r="C242" t="s">
        <v>74</v>
      </c>
      <c r="D242" t="s">
        <v>71</v>
      </c>
      <c r="E242" s="1">
        <v>0.94791666666666663</v>
      </c>
      <c r="F242" s="1">
        <v>1.0416666666666666E-2</v>
      </c>
      <c r="G242" t="s">
        <v>14</v>
      </c>
      <c r="H242" t="str">
        <f t="shared" si="3"/>
        <v>NET1MASTERCHEF</v>
      </c>
      <c r="I242" s="2">
        <v>118835</v>
      </c>
    </row>
    <row r="243" spans="1:9" x14ac:dyDescent="0.25">
      <c r="A243" t="s">
        <v>72</v>
      </c>
      <c r="B243" t="s">
        <v>73</v>
      </c>
      <c r="C243" t="s">
        <v>74</v>
      </c>
      <c r="D243" t="s">
        <v>71</v>
      </c>
      <c r="E243" s="1">
        <v>0.94791666666666663</v>
      </c>
      <c r="F243" s="1">
        <v>1.0416666666666666E-2</v>
      </c>
      <c r="G243" t="s">
        <v>15</v>
      </c>
      <c r="H243" t="str">
        <f t="shared" si="3"/>
        <v>SÃO PAULOMASTERCHEF</v>
      </c>
      <c r="I243" s="2">
        <v>24380</v>
      </c>
    </row>
    <row r="244" spans="1:9" x14ac:dyDescent="0.25">
      <c r="A244" t="s">
        <v>72</v>
      </c>
      <c r="B244" t="s">
        <v>73</v>
      </c>
      <c r="C244" t="s">
        <v>74</v>
      </c>
      <c r="D244" t="s">
        <v>71</v>
      </c>
      <c r="E244" s="1">
        <v>0.94791666666666663</v>
      </c>
      <c r="F244" s="1">
        <v>1.0416666666666666E-2</v>
      </c>
      <c r="G244" t="s">
        <v>16</v>
      </c>
      <c r="H244" t="str">
        <f t="shared" si="3"/>
        <v>P.PRUD.MASTERCHEF</v>
      </c>
      <c r="I244" s="2">
        <v>5615</v>
      </c>
    </row>
    <row r="245" spans="1:9" x14ac:dyDescent="0.25">
      <c r="A245" t="s">
        <v>72</v>
      </c>
      <c r="B245" t="s">
        <v>73</v>
      </c>
      <c r="C245" t="s">
        <v>74</v>
      </c>
      <c r="D245" t="s">
        <v>71</v>
      </c>
      <c r="E245" s="1">
        <v>0.94791666666666663</v>
      </c>
      <c r="F245" s="1">
        <v>1.0416666666666666E-2</v>
      </c>
      <c r="G245" t="s">
        <v>17</v>
      </c>
      <c r="H245" t="str">
        <f t="shared" si="3"/>
        <v>CAMPINASMASTERCHEF</v>
      </c>
      <c r="I245" s="2">
        <v>6400</v>
      </c>
    </row>
    <row r="246" spans="1:9" x14ac:dyDescent="0.25">
      <c r="A246" t="s">
        <v>72</v>
      </c>
      <c r="B246" t="s">
        <v>73</v>
      </c>
      <c r="C246" t="s">
        <v>74</v>
      </c>
      <c r="D246" t="s">
        <v>71</v>
      </c>
      <c r="E246" s="1">
        <v>0.94791666666666663</v>
      </c>
      <c r="F246" s="1">
        <v>1.0416666666666666E-2</v>
      </c>
      <c r="G246" t="s">
        <v>18</v>
      </c>
      <c r="H246" t="str">
        <f t="shared" si="3"/>
        <v>TAUBATÉMASTERCHEF</v>
      </c>
      <c r="I246" s="2">
        <v>2155</v>
      </c>
    </row>
    <row r="247" spans="1:9" x14ac:dyDescent="0.25">
      <c r="A247" t="s">
        <v>72</v>
      </c>
      <c r="B247" t="s">
        <v>73</v>
      </c>
      <c r="C247" t="s">
        <v>74</v>
      </c>
      <c r="D247" t="s">
        <v>71</v>
      </c>
      <c r="E247" s="1">
        <v>0.94791666666666663</v>
      </c>
      <c r="F247" s="1">
        <v>1.0416666666666666E-2</v>
      </c>
      <c r="G247" t="s">
        <v>19</v>
      </c>
      <c r="H247" t="str">
        <f t="shared" si="3"/>
        <v>RIO DE JANEIROMASTERCHEF</v>
      </c>
      <c r="I247" s="2">
        <v>14555</v>
      </c>
    </row>
    <row r="248" spans="1:9" x14ac:dyDescent="0.25">
      <c r="A248" t="s">
        <v>72</v>
      </c>
      <c r="B248" t="s">
        <v>73</v>
      </c>
      <c r="C248" t="s">
        <v>74</v>
      </c>
      <c r="D248" t="s">
        <v>71</v>
      </c>
      <c r="E248" s="1">
        <v>0.94791666666666663</v>
      </c>
      <c r="F248" s="1">
        <v>1.0416666666666666E-2</v>
      </c>
      <c r="G248" t="s">
        <v>20</v>
      </c>
      <c r="H248" t="str">
        <f t="shared" si="3"/>
        <v>BARRA MANSAMASTERCHEF</v>
      </c>
      <c r="I248" s="2">
        <v>3590</v>
      </c>
    </row>
    <row r="249" spans="1:9" x14ac:dyDescent="0.25">
      <c r="A249" t="s">
        <v>72</v>
      </c>
      <c r="B249" t="s">
        <v>73</v>
      </c>
      <c r="C249" t="s">
        <v>74</v>
      </c>
      <c r="D249" t="s">
        <v>71</v>
      </c>
      <c r="E249" s="1">
        <v>0.94791666666666663</v>
      </c>
      <c r="F249" s="1">
        <v>1.0416666666666666E-2</v>
      </c>
      <c r="G249" t="s">
        <v>169</v>
      </c>
      <c r="H249" t="str">
        <f t="shared" si="3"/>
        <v>B. HORIZMASTERCHEF</v>
      </c>
      <c r="I249" s="2">
        <v>11425</v>
      </c>
    </row>
    <row r="250" spans="1:9" x14ac:dyDescent="0.25">
      <c r="A250" t="s">
        <v>72</v>
      </c>
      <c r="B250" t="s">
        <v>73</v>
      </c>
      <c r="C250" t="s">
        <v>74</v>
      </c>
      <c r="D250" t="s">
        <v>71</v>
      </c>
      <c r="E250" s="1">
        <v>0.94791666666666663</v>
      </c>
      <c r="F250" s="1">
        <v>1.0416666666666666E-2</v>
      </c>
      <c r="G250" t="s">
        <v>22</v>
      </c>
      <c r="H250" t="str">
        <f t="shared" si="3"/>
        <v>UBERABAMASTERCHEF</v>
      </c>
      <c r="I250" s="2">
        <v>2175</v>
      </c>
    </row>
    <row r="251" spans="1:9" x14ac:dyDescent="0.25">
      <c r="A251" t="s">
        <v>72</v>
      </c>
      <c r="B251" t="s">
        <v>73</v>
      </c>
      <c r="C251" t="s">
        <v>74</v>
      </c>
      <c r="D251" t="s">
        <v>71</v>
      </c>
      <c r="E251" s="1">
        <v>0.94791666666666663</v>
      </c>
      <c r="F251" s="1">
        <v>1.0416666666666666E-2</v>
      </c>
      <c r="G251" t="s">
        <v>23</v>
      </c>
      <c r="H251" t="str">
        <f t="shared" si="3"/>
        <v>CURITIBAMASTERCHEF</v>
      </c>
      <c r="I251" s="2">
        <v>4415</v>
      </c>
    </row>
    <row r="252" spans="1:9" x14ac:dyDescent="0.25">
      <c r="A252" t="s">
        <v>72</v>
      </c>
      <c r="B252" t="s">
        <v>73</v>
      </c>
      <c r="C252" t="s">
        <v>74</v>
      </c>
      <c r="D252" t="s">
        <v>71</v>
      </c>
      <c r="E252" s="1">
        <v>0.94791666666666663</v>
      </c>
      <c r="F252" s="1">
        <v>1.0416666666666666E-2</v>
      </c>
      <c r="G252" t="s">
        <v>24</v>
      </c>
      <c r="H252" t="str">
        <f t="shared" si="3"/>
        <v>P. ALEGREMASTERCHEF</v>
      </c>
      <c r="I252" s="2">
        <v>10065</v>
      </c>
    </row>
    <row r="253" spans="1:9" x14ac:dyDescent="0.25">
      <c r="A253" t="s">
        <v>72</v>
      </c>
      <c r="B253" t="s">
        <v>73</v>
      </c>
      <c r="C253" t="s">
        <v>74</v>
      </c>
      <c r="D253" t="s">
        <v>71</v>
      </c>
      <c r="E253" s="1">
        <v>0.94791666666666663</v>
      </c>
      <c r="F253" s="1">
        <v>1.0416666666666666E-2</v>
      </c>
      <c r="G253" t="s">
        <v>170</v>
      </c>
      <c r="H253" t="str">
        <f t="shared" si="3"/>
        <v>BRASÍLIAMASTERCHEF</v>
      </c>
      <c r="I253" s="2">
        <v>3290</v>
      </c>
    </row>
    <row r="254" spans="1:9" x14ac:dyDescent="0.25">
      <c r="A254" t="s">
        <v>72</v>
      </c>
      <c r="B254" t="s">
        <v>73</v>
      </c>
      <c r="C254" t="s">
        <v>74</v>
      </c>
      <c r="D254" t="s">
        <v>71</v>
      </c>
      <c r="E254" s="1">
        <v>0.94791666666666663</v>
      </c>
      <c r="F254" s="1">
        <v>1.0416666666666666E-2</v>
      </c>
      <c r="G254" t="s">
        <v>26</v>
      </c>
      <c r="H254" t="str">
        <f t="shared" si="3"/>
        <v>SALVADORMASTERCHEF</v>
      </c>
      <c r="I254" s="2">
        <v>6825</v>
      </c>
    </row>
    <row r="255" spans="1:9" x14ac:dyDescent="0.25">
      <c r="A255" t="s">
        <v>72</v>
      </c>
      <c r="B255" t="s">
        <v>73</v>
      </c>
      <c r="C255" t="s">
        <v>74</v>
      </c>
      <c r="D255" t="s">
        <v>71</v>
      </c>
      <c r="E255" s="1">
        <v>0.94791666666666663</v>
      </c>
      <c r="F255" s="1">
        <v>1.0416666666666666E-2</v>
      </c>
      <c r="G255" t="s">
        <v>27</v>
      </c>
      <c r="H255" t="str">
        <f t="shared" si="3"/>
        <v>NATALMASTERCHEF</v>
      </c>
      <c r="I255" s="2">
        <v>1450</v>
      </c>
    </row>
    <row r="256" spans="1:9" x14ac:dyDescent="0.25">
      <c r="A256" t="s">
        <v>72</v>
      </c>
      <c r="B256" t="s">
        <v>73</v>
      </c>
      <c r="C256" t="s">
        <v>74</v>
      </c>
      <c r="D256" t="s">
        <v>71</v>
      </c>
      <c r="E256" s="1">
        <v>0.94791666666666663</v>
      </c>
      <c r="F256" s="1">
        <v>1.0416666666666666E-2</v>
      </c>
      <c r="G256" t="s">
        <v>28</v>
      </c>
      <c r="H256" t="str">
        <f t="shared" si="3"/>
        <v>MANAUSMASTERCHEF</v>
      </c>
      <c r="I256" s="2">
        <v>1690</v>
      </c>
    </row>
    <row r="257" spans="1:9" x14ac:dyDescent="0.25">
      <c r="A257" t="s">
        <v>72</v>
      </c>
      <c r="B257" t="s">
        <v>73</v>
      </c>
      <c r="C257" t="s">
        <v>74</v>
      </c>
      <c r="D257" t="s">
        <v>71</v>
      </c>
      <c r="E257" s="1">
        <v>0.94791666666666663</v>
      </c>
      <c r="F257" s="1">
        <v>1.0416666666666666E-2</v>
      </c>
      <c r="G257" t="s">
        <v>29</v>
      </c>
      <c r="H257" t="str">
        <f t="shared" si="3"/>
        <v>PALMASMASTERCHEF</v>
      </c>
      <c r="I257" s="2">
        <v>200</v>
      </c>
    </row>
    <row r="258" spans="1:9" x14ac:dyDescent="0.25">
      <c r="A258" t="s">
        <v>75</v>
      </c>
      <c r="B258" t="s">
        <v>76</v>
      </c>
      <c r="C258" t="s">
        <v>70</v>
      </c>
      <c r="D258" t="s">
        <v>71</v>
      </c>
      <c r="E258" s="1">
        <v>9.375E-2</v>
      </c>
      <c r="F258" s="1">
        <v>0.11458333333333333</v>
      </c>
      <c r="G258" t="s">
        <v>14</v>
      </c>
      <c r="H258" t="str">
        <f t="shared" si="3"/>
        <v>NET1TRIP TV - Reprise</v>
      </c>
      <c r="I258" s="2">
        <v>37220</v>
      </c>
    </row>
    <row r="259" spans="1:9" x14ac:dyDescent="0.25">
      <c r="A259" t="s">
        <v>75</v>
      </c>
      <c r="B259" t="s">
        <v>76</v>
      </c>
      <c r="C259" t="s">
        <v>70</v>
      </c>
      <c r="D259" t="s">
        <v>71</v>
      </c>
      <c r="E259" s="1">
        <v>9.375E-2</v>
      </c>
      <c r="F259" s="1">
        <v>0.11458333333333333</v>
      </c>
      <c r="G259" t="s">
        <v>15</v>
      </c>
      <c r="H259" t="str">
        <f t="shared" ref="H259:H322" si="4">CONCATENATE(G259,B259)</f>
        <v>SÃO PAULOTRIP TV - Reprise</v>
      </c>
      <c r="I259" s="2">
        <v>7635</v>
      </c>
    </row>
    <row r="260" spans="1:9" x14ac:dyDescent="0.25">
      <c r="A260" t="s">
        <v>75</v>
      </c>
      <c r="B260" t="s">
        <v>76</v>
      </c>
      <c r="C260" t="s">
        <v>70</v>
      </c>
      <c r="D260" t="s">
        <v>71</v>
      </c>
      <c r="E260" s="1">
        <v>9.375E-2</v>
      </c>
      <c r="F260" s="1">
        <v>0.11458333333333333</v>
      </c>
      <c r="G260" t="s">
        <v>16</v>
      </c>
      <c r="H260" t="str">
        <f t="shared" si="4"/>
        <v>P.PRUD.TRIP TV - Reprise</v>
      </c>
      <c r="I260" s="2">
        <v>1760</v>
      </c>
    </row>
    <row r="261" spans="1:9" x14ac:dyDescent="0.25">
      <c r="A261" t="s">
        <v>75</v>
      </c>
      <c r="B261" t="s">
        <v>76</v>
      </c>
      <c r="C261" t="s">
        <v>70</v>
      </c>
      <c r="D261" t="s">
        <v>71</v>
      </c>
      <c r="E261" s="1">
        <v>9.375E-2</v>
      </c>
      <c r="F261" s="1">
        <v>0.11458333333333333</v>
      </c>
      <c r="G261" t="s">
        <v>17</v>
      </c>
      <c r="H261" t="str">
        <f t="shared" si="4"/>
        <v>CAMPINASTRIP TV - Reprise</v>
      </c>
      <c r="I261" s="2">
        <v>2005</v>
      </c>
    </row>
    <row r="262" spans="1:9" x14ac:dyDescent="0.25">
      <c r="A262" t="s">
        <v>75</v>
      </c>
      <c r="B262" t="s">
        <v>76</v>
      </c>
      <c r="C262" t="s">
        <v>70</v>
      </c>
      <c r="D262" t="s">
        <v>71</v>
      </c>
      <c r="E262" s="1">
        <v>9.375E-2</v>
      </c>
      <c r="F262" s="1">
        <v>0.11458333333333333</v>
      </c>
      <c r="G262" t="s">
        <v>18</v>
      </c>
      <c r="H262" t="str">
        <f t="shared" si="4"/>
        <v>TAUBATÉTRIP TV - Reprise</v>
      </c>
      <c r="I262" s="2">
        <v>675</v>
      </c>
    </row>
    <row r="263" spans="1:9" x14ac:dyDescent="0.25">
      <c r="A263" t="s">
        <v>75</v>
      </c>
      <c r="B263" t="s">
        <v>76</v>
      </c>
      <c r="C263" t="s">
        <v>70</v>
      </c>
      <c r="D263" t="s">
        <v>71</v>
      </c>
      <c r="E263" s="1">
        <v>9.375E-2</v>
      </c>
      <c r="F263" s="1">
        <v>0.11458333333333333</v>
      </c>
      <c r="G263" t="s">
        <v>19</v>
      </c>
      <c r="H263" t="str">
        <f t="shared" si="4"/>
        <v>RIO DE JANEIROTRIP TV - Reprise</v>
      </c>
      <c r="I263" s="2">
        <v>4555</v>
      </c>
    </row>
    <row r="264" spans="1:9" x14ac:dyDescent="0.25">
      <c r="A264" t="s">
        <v>75</v>
      </c>
      <c r="B264" t="s">
        <v>76</v>
      </c>
      <c r="C264" t="s">
        <v>70</v>
      </c>
      <c r="D264" t="s">
        <v>71</v>
      </c>
      <c r="E264" s="1">
        <v>9.375E-2</v>
      </c>
      <c r="F264" s="1">
        <v>0.11458333333333333</v>
      </c>
      <c r="G264" t="s">
        <v>20</v>
      </c>
      <c r="H264" t="str">
        <f t="shared" si="4"/>
        <v>BARRA MANSATRIP TV - Reprise</v>
      </c>
      <c r="I264" s="2">
        <v>1125</v>
      </c>
    </row>
    <row r="265" spans="1:9" x14ac:dyDescent="0.25">
      <c r="A265" t="s">
        <v>75</v>
      </c>
      <c r="B265" t="s">
        <v>76</v>
      </c>
      <c r="C265" t="s">
        <v>70</v>
      </c>
      <c r="D265" t="s">
        <v>71</v>
      </c>
      <c r="E265" s="1">
        <v>9.375E-2</v>
      </c>
      <c r="F265" s="1">
        <v>0.11458333333333333</v>
      </c>
      <c r="G265" t="s">
        <v>169</v>
      </c>
      <c r="H265" t="str">
        <f t="shared" si="4"/>
        <v>B. HORIZTRIP TV - Reprise</v>
      </c>
      <c r="I265" s="2">
        <v>3580</v>
      </c>
    </row>
    <row r="266" spans="1:9" x14ac:dyDescent="0.25">
      <c r="A266" t="s">
        <v>75</v>
      </c>
      <c r="B266" t="s">
        <v>76</v>
      </c>
      <c r="C266" t="s">
        <v>70</v>
      </c>
      <c r="D266" t="s">
        <v>71</v>
      </c>
      <c r="E266" s="1">
        <v>9.375E-2</v>
      </c>
      <c r="F266" s="1">
        <v>0.11458333333333333</v>
      </c>
      <c r="G266" t="s">
        <v>22</v>
      </c>
      <c r="H266" t="str">
        <f t="shared" si="4"/>
        <v>UBERABATRIP TV - Reprise</v>
      </c>
      <c r="I266" s="2">
        <v>680</v>
      </c>
    </row>
    <row r="267" spans="1:9" x14ac:dyDescent="0.25">
      <c r="A267" t="s">
        <v>75</v>
      </c>
      <c r="B267" t="s">
        <v>76</v>
      </c>
      <c r="C267" t="s">
        <v>70</v>
      </c>
      <c r="D267" t="s">
        <v>71</v>
      </c>
      <c r="E267" s="1">
        <v>9.375E-2</v>
      </c>
      <c r="F267" s="1">
        <v>0.11458333333333333</v>
      </c>
      <c r="G267" t="s">
        <v>23</v>
      </c>
      <c r="H267" t="str">
        <f t="shared" si="4"/>
        <v>CURITIBATRIP TV - Reprise</v>
      </c>
      <c r="I267" s="2">
        <v>1385</v>
      </c>
    </row>
    <row r="268" spans="1:9" x14ac:dyDescent="0.25">
      <c r="A268" t="s">
        <v>75</v>
      </c>
      <c r="B268" t="s">
        <v>76</v>
      </c>
      <c r="C268" t="s">
        <v>70</v>
      </c>
      <c r="D268" t="s">
        <v>71</v>
      </c>
      <c r="E268" s="1">
        <v>9.375E-2</v>
      </c>
      <c r="F268" s="1">
        <v>0.11458333333333333</v>
      </c>
      <c r="G268" t="s">
        <v>24</v>
      </c>
      <c r="H268" t="str">
        <f t="shared" si="4"/>
        <v>P. ALEGRETRIP TV - Reprise</v>
      </c>
      <c r="I268" s="2">
        <v>3150</v>
      </c>
    </row>
    <row r="269" spans="1:9" x14ac:dyDescent="0.25">
      <c r="A269" t="s">
        <v>75</v>
      </c>
      <c r="B269" t="s">
        <v>76</v>
      </c>
      <c r="C269" t="s">
        <v>70</v>
      </c>
      <c r="D269" t="s">
        <v>71</v>
      </c>
      <c r="E269" s="1">
        <v>9.375E-2</v>
      </c>
      <c r="F269" s="1">
        <v>0.11458333333333333</v>
      </c>
      <c r="G269" t="s">
        <v>170</v>
      </c>
      <c r="H269" t="str">
        <f t="shared" si="4"/>
        <v>BRASÍLIATRIP TV - Reprise</v>
      </c>
      <c r="I269" s="2">
        <v>1030</v>
      </c>
    </row>
    <row r="270" spans="1:9" x14ac:dyDescent="0.25">
      <c r="A270" t="s">
        <v>75</v>
      </c>
      <c r="B270" t="s">
        <v>76</v>
      </c>
      <c r="C270" t="s">
        <v>70</v>
      </c>
      <c r="D270" t="s">
        <v>71</v>
      </c>
      <c r="E270" s="1">
        <v>9.375E-2</v>
      </c>
      <c r="F270" s="1">
        <v>0.11458333333333333</v>
      </c>
      <c r="G270" t="s">
        <v>26</v>
      </c>
      <c r="H270" t="str">
        <f t="shared" si="4"/>
        <v>SALVADORTRIP TV - Reprise</v>
      </c>
      <c r="I270" s="2">
        <v>2565</v>
      </c>
    </row>
    <row r="271" spans="1:9" x14ac:dyDescent="0.25">
      <c r="A271" t="s">
        <v>75</v>
      </c>
      <c r="B271" t="s">
        <v>76</v>
      </c>
      <c r="C271" t="s">
        <v>70</v>
      </c>
      <c r="D271" t="s">
        <v>71</v>
      </c>
      <c r="E271" s="1">
        <v>9.375E-2</v>
      </c>
      <c r="F271" s="1">
        <v>0.11458333333333333</v>
      </c>
      <c r="G271" t="s">
        <v>27</v>
      </c>
      <c r="H271" t="str">
        <f t="shared" si="4"/>
        <v>NATALTRIP TV - Reprise</v>
      </c>
      <c r="I271" s="2">
        <v>460</v>
      </c>
    </row>
    <row r="272" spans="1:9" x14ac:dyDescent="0.25">
      <c r="A272" t="s">
        <v>75</v>
      </c>
      <c r="B272" t="s">
        <v>76</v>
      </c>
      <c r="C272" t="s">
        <v>70</v>
      </c>
      <c r="D272" t="s">
        <v>71</v>
      </c>
      <c r="E272" s="1">
        <v>9.375E-2</v>
      </c>
      <c r="F272" s="1">
        <v>0.11458333333333333</v>
      </c>
      <c r="G272" t="s">
        <v>28</v>
      </c>
      <c r="H272" t="str">
        <f t="shared" si="4"/>
        <v>MANAUSTRIP TV - Reprise</v>
      </c>
      <c r="I272" s="2">
        <v>530</v>
      </c>
    </row>
    <row r="273" spans="1:9" x14ac:dyDescent="0.25">
      <c r="A273" t="s">
        <v>75</v>
      </c>
      <c r="B273" t="s">
        <v>76</v>
      </c>
      <c r="C273" t="s">
        <v>70</v>
      </c>
      <c r="D273" t="s">
        <v>71</v>
      </c>
      <c r="E273" s="1">
        <v>9.375E-2</v>
      </c>
      <c r="F273" s="1">
        <v>0.11458333333333333</v>
      </c>
      <c r="G273" t="s">
        <v>29</v>
      </c>
      <c r="H273" t="str">
        <f t="shared" si="4"/>
        <v>PALMASTRIP TV - Reprise</v>
      </c>
      <c r="I273" s="2">
        <v>70</v>
      </c>
    </row>
    <row r="274" spans="1:9" x14ac:dyDescent="0.25">
      <c r="A274" t="s">
        <v>77</v>
      </c>
      <c r="B274" t="s">
        <v>163</v>
      </c>
      <c r="C274" t="s">
        <v>78</v>
      </c>
      <c r="D274" t="s">
        <v>79</v>
      </c>
      <c r="E274" s="1">
        <v>0.66666666666666663</v>
      </c>
      <c r="F274" s="1">
        <v>0.75</v>
      </c>
      <c r="G274" t="s">
        <v>14</v>
      </c>
      <c r="H274" t="str">
        <f t="shared" si="4"/>
        <v>NET1LIGA DOS CAMPEÕES</v>
      </c>
      <c r="I274" s="2">
        <v>237885</v>
      </c>
    </row>
    <row r="275" spans="1:9" x14ac:dyDescent="0.25">
      <c r="A275" t="s">
        <v>77</v>
      </c>
      <c r="B275" t="s">
        <v>163</v>
      </c>
      <c r="C275" t="s">
        <v>78</v>
      </c>
      <c r="D275" t="s">
        <v>79</v>
      </c>
      <c r="E275" s="1">
        <v>0.66666666666666663</v>
      </c>
      <c r="F275" s="1">
        <v>0.75</v>
      </c>
      <c r="G275" t="s">
        <v>15</v>
      </c>
      <c r="H275" t="str">
        <f t="shared" si="4"/>
        <v>SÃO PAULOLIGA DOS CAMPEÕES</v>
      </c>
      <c r="I275" s="2">
        <v>49065</v>
      </c>
    </row>
    <row r="276" spans="1:9" x14ac:dyDescent="0.25">
      <c r="A276" t="s">
        <v>77</v>
      </c>
      <c r="B276" t="s">
        <v>163</v>
      </c>
      <c r="C276" t="s">
        <v>78</v>
      </c>
      <c r="D276" t="s">
        <v>79</v>
      </c>
      <c r="E276" s="1">
        <v>0.66666666666666663</v>
      </c>
      <c r="F276" s="1">
        <v>0.75</v>
      </c>
      <c r="G276" t="s">
        <v>16</v>
      </c>
      <c r="H276" t="str">
        <f t="shared" si="4"/>
        <v>P.PRUD.LIGA DOS CAMPEÕES</v>
      </c>
      <c r="I276" s="2">
        <v>11305</v>
      </c>
    </row>
    <row r="277" spans="1:9" x14ac:dyDescent="0.25">
      <c r="A277" t="s">
        <v>77</v>
      </c>
      <c r="B277" t="s">
        <v>163</v>
      </c>
      <c r="C277" t="s">
        <v>78</v>
      </c>
      <c r="D277" t="s">
        <v>79</v>
      </c>
      <c r="E277" s="1">
        <v>0.66666666666666663</v>
      </c>
      <c r="F277" s="1">
        <v>0.75</v>
      </c>
      <c r="G277" t="s">
        <v>17</v>
      </c>
      <c r="H277" t="str">
        <f t="shared" si="4"/>
        <v>CAMPINASLIGA DOS CAMPEÕES</v>
      </c>
      <c r="I277" s="2">
        <v>12885</v>
      </c>
    </row>
    <row r="278" spans="1:9" x14ac:dyDescent="0.25">
      <c r="A278" t="s">
        <v>77</v>
      </c>
      <c r="B278" t="s">
        <v>163</v>
      </c>
      <c r="C278" t="s">
        <v>78</v>
      </c>
      <c r="D278" t="s">
        <v>79</v>
      </c>
      <c r="E278" s="1">
        <v>0.66666666666666663</v>
      </c>
      <c r="F278" s="1">
        <v>0.75</v>
      </c>
      <c r="G278" t="s">
        <v>18</v>
      </c>
      <c r="H278" t="str">
        <f t="shared" si="4"/>
        <v>TAUBATÉLIGA DOS CAMPEÕES</v>
      </c>
      <c r="I278" s="2">
        <v>4340</v>
      </c>
    </row>
    <row r="279" spans="1:9" x14ac:dyDescent="0.25">
      <c r="A279" t="s">
        <v>77</v>
      </c>
      <c r="B279" t="s">
        <v>163</v>
      </c>
      <c r="C279" t="s">
        <v>78</v>
      </c>
      <c r="D279" t="s">
        <v>79</v>
      </c>
      <c r="E279" s="1">
        <v>0.66666666666666663</v>
      </c>
      <c r="F279" s="1">
        <v>0.75</v>
      </c>
      <c r="G279" t="s">
        <v>19</v>
      </c>
      <c r="H279" t="str">
        <f t="shared" si="4"/>
        <v>RIO DE JANEIROLIGA DOS CAMPEÕES</v>
      </c>
      <c r="I279" s="2">
        <v>29280</v>
      </c>
    </row>
    <row r="280" spans="1:9" x14ac:dyDescent="0.25">
      <c r="A280" t="s">
        <v>77</v>
      </c>
      <c r="B280" t="s">
        <v>163</v>
      </c>
      <c r="C280" t="s">
        <v>78</v>
      </c>
      <c r="D280" t="s">
        <v>79</v>
      </c>
      <c r="E280" s="1">
        <v>0.66666666666666663</v>
      </c>
      <c r="F280" s="1">
        <v>0.75</v>
      </c>
      <c r="G280" t="s">
        <v>20</v>
      </c>
      <c r="H280" t="str">
        <f t="shared" si="4"/>
        <v>BARRA MANSALIGA DOS CAMPEÕES</v>
      </c>
      <c r="I280" s="2">
        <v>7215</v>
      </c>
    </row>
    <row r="281" spans="1:9" x14ac:dyDescent="0.25">
      <c r="A281" t="s">
        <v>77</v>
      </c>
      <c r="B281" t="s">
        <v>163</v>
      </c>
      <c r="C281" t="s">
        <v>78</v>
      </c>
      <c r="D281" t="s">
        <v>79</v>
      </c>
      <c r="E281" s="1">
        <v>0.66666666666666663</v>
      </c>
      <c r="F281" s="1">
        <v>0.75</v>
      </c>
      <c r="G281" t="s">
        <v>169</v>
      </c>
      <c r="H281" t="str">
        <f t="shared" si="4"/>
        <v>B. HORIZLIGA DOS CAMPEÕES</v>
      </c>
      <c r="I281" s="2">
        <v>22975</v>
      </c>
    </row>
    <row r="282" spans="1:9" x14ac:dyDescent="0.25">
      <c r="A282" t="s">
        <v>77</v>
      </c>
      <c r="B282" t="s">
        <v>163</v>
      </c>
      <c r="C282" t="s">
        <v>78</v>
      </c>
      <c r="D282" t="s">
        <v>79</v>
      </c>
      <c r="E282" s="1">
        <v>0.66666666666666663</v>
      </c>
      <c r="F282" s="1">
        <v>0.75</v>
      </c>
      <c r="G282" t="s">
        <v>22</v>
      </c>
      <c r="H282" t="str">
        <f t="shared" si="4"/>
        <v>UBERABALIGA DOS CAMPEÕES</v>
      </c>
      <c r="I282" s="2">
        <v>4370</v>
      </c>
    </row>
    <row r="283" spans="1:9" x14ac:dyDescent="0.25">
      <c r="A283" t="s">
        <v>77</v>
      </c>
      <c r="B283" t="s">
        <v>163</v>
      </c>
      <c r="C283" t="s">
        <v>78</v>
      </c>
      <c r="D283" t="s">
        <v>79</v>
      </c>
      <c r="E283" s="1">
        <v>0.66666666666666663</v>
      </c>
      <c r="F283" s="1">
        <v>0.75</v>
      </c>
      <c r="G283" t="s">
        <v>23</v>
      </c>
      <c r="H283" t="str">
        <f t="shared" si="4"/>
        <v>CURITIBALIGA DOS CAMPEÕES</v>
      </c>
      <c r="I283" s="2">
        <v>8625</v>
      </c>
    </row>
    <row r="284" spans="1:9" x14ac:dyDescent="0.25">
      <c r="A284" t="s">
        <v>77</v>
      </c>
      <c r="B284" t="s">
        <v>163</v>
      </c>
      <c r="C284" t="s">
        <v>78</v>
      </c>
      <c r="D284" t="s">
        <v>79</v>
      </c>
      <c r="E284" s="1">
        <v>0.66666666666666663</v>
      </c>
      <c r="F284" s="1">
        <v>0.75</v>
      </c>
      <c r="G284" t="s">
        <v>24</v>
      </c>
      <c r="H284" t="str">
        <f t="shared" si="4"/>
        <v>P. ALEGRELIGA DOS CAMPEÕES</v>
      </c>
      <c r="I284" s="2">
        <v>20245</v>
      </c>
    </row>
    <row r="285" spans="1:9" x14ac:dyDescent="0.25">
      <c r="A285" t="s">
        <v>77</v>
      </c>
      <c r="B285" t="s">
        <v>163</v>
      </c>
      <c r="C285" t="s">
        <v>78</v>
      </c>
      <c r="D285" t="s">
        <v>79</v>
      </c>
      <c r="E285" s="1">
        <v>0.66666666666666663</v>
      </c>
      <c r="F285" s="1">
        <v>0.75</v>
      </c>
      <c r="G285" t="s">
        <v>170</v>
      </c>
      <c r="H285" t="str">
        <f t="shared" si="4"/>
        <v>BRASÍLIALIGA DOS CAMPEÕES</v>
      </c>
      <c r="I285" s="2">
        <v>6420</v>
      </c>
    </row>
    <row r="286" spans="1:9" x14ac:dyDescent="0.25">
      <c r="A286" t="s">
        <v>77</v>
      </c>
      <c r="B286" t="s">
        <v>163</v>
      </c>
      <c r="C286" t="s">
        <v>78</v>
      </c>
      <c r="D286" t="s">
        <v>79</v>
      </c>
      <c r="E286" s="1">
        <v>0.66666666666666663</v>
      </c>
      <c r="F286" s="1">
        <v>0.75</v>
      </c>
      <c r="G286" t="s">
        <v>26</v>
      </c>
      <c r="H286" t="str">
        <f t="shared" si="4"/>
        <v>SALVADORLIGA DOS CAMPEÕES</v>
      </c>
      <c r="I286" s="2">
        <v>16475</v>
      </c>
    </row>
    <row r="287" spans="1:9" x14ac:dyDescent="0.25">
      <c r="A287" t="s">
        <v>77</v>
      </c>
      <c r="B287" t="s">
        <v>163</v>
      </c>
      <c r="C287" t="s">
        <v>78</v>
      </c>
      <c r="D287" t="s">
        <v>79</v>
      </c>
      <c r="E287" s="1">
        <v>0.66666666666666663</v>
      </c>
      <c r="F287" s="1">
        <v>0.75</v>
      </c>
      <c r="G287" t="s">
        <v>27</v>
      </c>
      <c r="H287" t="str">
        <f t="shared" si="4"/>
        <v>NATALLIGA DOS CAMPEÕES</v>
      </c>
      <c r="I287" s="2">
        <v>2930</v>
      </c>
    </row>
    <row r="288" spans="1:9" x14ac:dyDescent="0.25">
      <c r="A288" t="s">
        <v>77</v>
      </c>
      <c r="B288" t="s">
        <v>163</v>
      </c>
      <c r="C288" t="s">
        <v>78</v>
      </c>
      <c r="D288" t="s">
        <v>79</v>
      </c>
      <c r="E288" s="1">
        <v>0.66666666666666663</v>
      </c>
      <c r="F288" s="1">
        <v>0.75</v>
      </c>
      <c r="G288" t="s">
        <v>28</v>
      </c>
      <c r="H288" t="str">
        <f t="shared" si="4"/>
        <v>MANAUSLIGA DOS CAMPEÕES</v>
      </c>
      <c r="I288" s="2">
        <v>3270</v>
      </c>
    </row>
    <row r="289" spans="1:9" x14ac:dyDescent="0.25">
      <c r="A289" t="s">
        <v>77</v>
      </c>
      <c r="B289" t="s">
        <v>163</v>
      </c>
      <c r="C289" t="s">
        <v>78</v>
      </c>
      <c r="D289" t="s">
        <v>79</v>
      </c>
      <c r="E289" s="1">
        <v>0.66666666666666663</v>
      </c>
      <c r="F289" s="1">
        <v>0.75</v>
      </c>
      <c r="G289" t="s">
        <v>29</v>
      </c>
      <c r="H289" t="str">
        <f t="shared" si="4"/>
        <v>PALMASLIGA DOS CAMPEÕES</v>
      </c>
      <c r="I289" s="2">
        <v>435</v>
      </c>
    </row>
    <row r="290" spans="1:9" x14ac:dyDescent="0.25">
      <c r="A290" t="s">
        <v>80</v>
      </c>
      <c r="B290" t="s">
        <v>81</v>
      </c>
      <c r="C290" t="s">
        <v>37</v>
      </c>
      <c r="D290" t="s">
        <v>79</v>
      </c>
      <c r="E290" s="1">
        <v>0.88888888888888884</v>
      </c>
      <c r="F290" s="1">
        <v>0.89583333333333337</v>
      </c>
      <c r="G290" t="s">
        <v>14</v>
      </c>
      <c r="H290" t="str">
        <f t="shared" si="4"/>
        <v>NET1PRÉ-JOGO</v>
      </c>
      <c r="I290" s="2">
        <v>96645</v>
      </c>
    </row>
    <row r="291" spans="1:9" x14ac:dyDescent="0.25">
      <c r="A291" t="s">
        <v>80</v>
      </c>
      <c r="B291" t="s">
        <v>81</v>
      </c>
      <c r="C291" t="s">
        <v>37</v>
      </c>
      <c r="D291" t="s">
        <v>79</v>
      </c>
      <c r="E291" s="1">
        <v>0.88888888888888884</v>
      </c>
      <c r="F291" s="1">
        <v>0.89583333333333337</v>
      </c>
      <c r="G291" t="s">
        <v>15</v>
      </c>
      <c r="H291" t="str">
        <f t="shared" si="4"/>
        <v>SÃO PAULOPRÉ-JOGO</v>
      </c>
      <c r="I291" s="2">
        <v>19880</v>
      </c>
    </row>
    <row r="292" spans="1:9" x14ac:dyDescent="0.25">
      <c r="A292" t="s">
        <v>80</v>
      </c>
      <c r="B292" t="s">
        <v>81</v>
      </c>
      <c r="C292" t="s">
        <v>37</v>
      </c>
      <c r="D292" t="s">
        <v>79</v>
      </c>
      <c r="E292" s="1">
        <v>0.88888888888888884</v>
      </c>
      <c r="F292" s="1">
        <v>0.89583333333333337</v>
      </c>
      <c r="G292" t="s">
        <v>16</v>
      </c>
      <c r="H292" t="str">
        <f t="shared" si="4"/>
        <v>P.PRUD.PRÉ-JOGO</v>
      </c>
      <c r="I292" s="2">
        <v>4580</v>
      </c>
    </row>
    <row r="293" spans="1:9" x14ac:dyDescent="0.25">
      <c r="A293" t="s">
        <v>80</v>
      </c>
      <c r="B293" t="s">
        <v>81</v>
      </c>
      <c r="C293" t="s">
        <v>37</v>
      </c>
      <c r="D293" t="s">
        <v>79</v>
      </c>
      <c r="E293" s="1">
        <v>0.88888888888888884</v>
      </c>
      <c r="F293" s="1">
        <v>0.89583333333333337</v>
      </c>
      <c r="G293" t="s">
        <v>17</v>
      </c>
      <c r="H293" t="str">
        <f t="shared" si="4"/>
        <v>CAMPINASPRÉ-JOGO</v>
      </c>
      <c r="I293" s="2">
        <v>5215</v>
      </c>
    </row>
    <row r="294" spans="1:9" x14ac:dyDescent="0.25">
      <c r="A294" t="s">
        <v>80</v>
      </c>
      <c r="B294" t="s">
        <v>81</v>
      </c>
      <c r="C294" t="s">
        <v>37</v>
      </c>
      <c r="D294" t="s">
        <v>79</v>
      </c>
      <c r="E294" s="1">
        <v>0.88888888888888884</v>
      </c>
      <c r="F294" s="1">
        <v>0.89583333333333337</v>
      </c>
      <c r="G294" t="s">
        <v>18</v>
      </c>
      <c r="H294" t="str">
        <f t="shared" si="4"/>
        <v>TAUBATÉPRÉ-JOGO</v>
      </c>
      <c r="I294" s="2">
        <v>1760</v>
      </c>
    </row>
    <row r="295" spans="1:9" x14ac:dyDescent="0.25">
      <c r="A295" t="s">
        <v>80</v>
      </c>
      <c r="B295" t="s">
        <v>81</v>
      </c>
      <c r="C295" t="s">
        <v>37</v>
      </c>
      <c r="D295" t="s">
        <v>79</v>
      </c>
      <c r="E295" s="1">
        <v>0.88888888888888884</v>
      </c>
      <c r="F295" s="1">
        <v>0.89583333333333337</v>
      </c>
      <c r="G295" t="s">
        <v>19</v>
      </c>
      <c r="H295" t="str">
        <f t="shared" si="4"/>
        <v>RIO DE JANEIROPRÉ-JOGO</v>
      </c>
      <c r="I295" s="2">
        <v>11860</v>
      </c>
    </row>
    <row r="296" spans="1:9" x14ac:dyDescent="0.25">
      <c r="A296" t="s">
        <v>80</v>
      </c>
      <c r="B296" t="s">
        <v>81</v>
      </c>
      <c r="C296" t="s">
        <v>37</v>
      </c>
      <c r="D296" t="s">
        <v>79</v>
      </c>
      <c r="E296" s="1">
        <v>0.88888888888888884</v>
      </c>
      <c r="F296" s="1">
        <v>0.89583333333333337</v>
      </c>
      <c r="G296" t="s">
        <v>20</v>
      </c>
      <c r="H296" t="str">
        <f t="shared" si="4"/>
        <v>BARRA MANSAPRÉ-JOGO</v>
      </c>
      <c r="I296" s="2">
        <v>2925</v>
      </c>
    </row>
    <row r="297" spans="1:9" x14ac:dyDescent="0.25">
      <c r="A297" t="s">
        <v>80</v>
      </c>
      <c r="B297" t="s">
        <v>81</v>
      </c>
      <c r="C297" t="s">
        <v>37</v>
      </c>
      <c r="D297" t="s">
        <v>79</v>
      </c>
      <c r="E297" s="1">
        <v>0.88888888888888884</v>
      </c>
      <c r="F297" s="1">
        <v>0.89583333333333337</v>
      </c>
      <c r="G297" t="s">
        <v>169</v>
      </c>
      <c r="H297" t="str">
        <f t="shared" si="4"/>
        <v>B. HORIZPRÉ-JOGO</v>
      </c>
      <c r="I297" s="2">
        <v>9305</v>
      </c>
    </row>
    <row r="298" spans="1:9" x14ac:dyDescent="0.25">
      <c r="A298" t="s">
        <v>80</v>
      </c>
      <c r="B298" t="s">
        <v>81</v>
      </c>
      <c r="C298" t="s">
        <v>37</v>
      </c>
      <c r="D298" t="s">
        <v>79</v>
      </c>
      <c r="E298" s="1">
        <v>0.88888888888888884</v>
      </c>
      <c r="F298" s="1">
        <v>0.89583333333333337</v>
      </c>
      <c r="G298" t="s">
        <v>22</v>
      </c>
      <c r="H298" t="str">
        <f t="shared" si="4"/>
        <v>UBERABAPRÉ-JOGO</v>
      </c>
      <c r="I298" s="2">
        <v>1770</v>
      </c>
    </row>
    <row r="299" spans="1:9" x14ac:dyDescent="0.25">
      <c r="A299" t="s">
        <v>80</v>
      </c>
      <c r="B299" t="s">
        <v>81</v>
      </c>
      <c r="C299" t="s">
        <v>37</v>
      </c>
      <c r="D299" t="s">
        <v>79</v>
      </c>
      <c r="E299" s="1">
        <v>0.88888888888888884</v>
      </c>
      <c r="F299" s="1">
        <v>0.89583333333333337</v>
      </c>
      <c r="G299" t="s">
        <v>23</v>
      </c>
      <c r="H299" t="str">
        <f t="shared" si="4"/>
        <v>CURITIBAPRÉ-JOGO</v>
      </c>
      <c r="I299" s="2">
        <v>3490</v>
      </c>
    </row>
    <row r="300" spans="1:9" x14ac:dyDescent="0.25">
      <c r="A300" t="s">
        <v>80</v>
      </c>
      <c r="B300" t="s">
        <v>81</v>
      </c>
      <c r="C300" t="s">
        <v>37</v>
      </c>
      <c r="D300" t="s">
        <v>79</v>
      </c>
      <c r="E300" s="1">
        <v>0.88888888888888884</v>
      </c>
      <c r="F300" s="1">
        <v>0.89583333333333337</v>
      </c>
      <c r="G300" t="s">
        <v>24</v>
      </c>
      <c r="H300" t="str">
        <f t="shared" si="4"/>
        <v>P. ALEGREPRÉ-JOGO</v>
      </c>
      <c r="I300" s="2">
        <v>8205</v>
      </c>
    </row>
    <row r="301" spans="1:9" x14ac:dyDescent="0.25">
      <c r="A301" t="s">
        <v>80</v>
      </c>
      <c r="B301" t="s">
        <v>81</v>
      </c>
      <c r="C301" t="s">
        <v>37</v>
      </c>
      <c r="D301" t="s">
        <v>79</v>
      </c>
      <c r="E301" s="1">
        <v>0.88888888888888884</v>
      </c>
      <c r="F301" s="1">
        <v>0.89583333333333337</v>
      </c>
      <c r="G301" t="s">
        <v>170</v>
      </c>
      <c r="H301" t="str">
        <f t="shared" si="4"/>
        <v>BRASÍLIAPRÉ-JOGO</v>
      </c>
      <c r="I301" s="2">
        <v>2600</v>
      </c>
    </row>
    <row r="302" spans="1:9" x14ac:dyDescent="0.25">
      <c r="A302" t="s">
        <v>80</v>
      </c>
      <c r="B302" t="s">
        <v>81</v>
      </c>
      <c r="C302" t="s">
        <v>37</v>
      </c>
      <c r="D302" t="s">
        <v>79</v>
      </c>
      <c r="E302" s="1">
        <v>0.88888888888888884</v>
      </c>
      <c r="F302" s="1">
        <v>0.89583333333333337</v>
      </c>
      <c r="G302" t="s">
        <v>26</v>
      </c>
      <c r="H302" t="str">
        <f t="shared" si="4"/>
        <v>SALVADORPRÉ-JOGO</v>
      </c>
      <c r="I302" s="2">
        <v>6065</v>
      </c>
    </row>
    <row r="303" spans="1:9" x14ac:dyDescent="0.25">
      <c r="A303" t="s">
        <v>80</v>
      </c>
      <c r="B303" t="s">
        <v>81</v>
      </c>
      <c r="C303" t="s">
        <v>37</v>
      </c>
      <c r="D303" t="s">
        <v>79</v>
      </c>
      <c r="E303" s="1">
        <v>0.88888888888888884</v>
      </c>
      <c r="F303" s="1">
        <v>0.89583333333333337</v>
      </c>
      <c r="G303" t="s">
        <v>27</v>
      </c>
      <c r="H303" t="str">
        <f t="shared" si="4"/>
        <v>NATALPRÉ-JOGO</v>
      </c>
      <c r="I303" s="2">
        <v>1190</v>
      </c>
    </row>
    <row r="304" spans="1:9" x14ac:dyDescent="0.25">
      <c r="A304" t="s">
        <v>80</v>
      </c>
      <c r="B304" t="s">
        <v>81</v>
      </c>
      <c r="C304" t="s">
        <v>37</v>
      </c>
      <c r="D304" t="s">
        <v>79</v>
      </c>
      <c r="E304" s="1">
        <v>0.88888888888888884</v>
      </c>
      <c r="F304" s="1">
        <v>0.89583333333333337</v>
      </c>
      <c r="G304" t="s">
        <v>28</v>
      </c>
      <c r="H304" t="str">
        <f t="shared" si="4"/>
        <v>MANAUSPRÉ-JOGO</v>
      </c>
      <c r="I304" s="2">
        <v>1330</v>
      </c>
    </row>
    <row r="305" spans="1:9" x14ac:dyDescent="0.25">
      <c r="A305" t="s">
        <v>80</v>
      </c>
      <c r="B305" t="s">
        <v>81</v>
      </c>
      <c r="C305" t="s">
        <v>37</v>
      </c>
      <c r="D305" t="s">
        <v>79</v>
      </c>
      <c r="E305" s="1">
        <v>0.88888888888888884</v>
      </c>
      <c r="F305" s="1">
        <v>0.89583333333333337</v>
      </c>
      <c r="G305" t="s">
        <v>29</v>
      </c>
      <c r="H305" t="str">
        <f t="shared" si="4"/>
        <v>PALMASPRÉ-JOGO</v>
      </c>
      <c r="I305" s="2">
        <v>155</v>
      </c>
    </row>
    <row r="306" spans="1:9" x14ac:dyDescent="0.25">
      <c r="A306" t="s">
        <v>82</v>
      </c>
      <c r="B306" t="s">
        <v>83</v>
      </c>
      <c r="C306" t="s">
        <v>78</v>
      </c>
      <c r="D306" t="s">
        <v>79</v>
      </c>
      <c r="E306" s="1">
        <v>0.89583333333333337</v>
      </c>
      <c r="F306" s="1">
        <v>0</v>
      </c>
      <c r="G306" t="s">
        <v>14</v>
      </c>
      <c r="H306" t="str">
        <f t="shared" si="4"/>
        <v>NET1FUTEBOL BAND</v>
      </c>
      <c r="I306" s="2">
        <v>274995</v>
      </c>
    </row>
    <row r="307" spans="1:9" x14ac:dyDescent="0.25">
      <c r="A307" t="s">
        <v>82</v>
      </c>
      <c r="B307" t="s">
        <v>83</v>
      </c>
      <c r="C307" t="s">
        <v>78</v>
      </c>
      <c r="D307" t="s">
        <v>79</v>
      </c>
      <c r="E307" s="1">
        <v>0.89583333333333337</v>
      </c>
      <c r="F307" s="1">
        <v>0</v>
      </c>
      <c r="G307" t="s">
        <v>15</v>
      </c>
      <c r="H307" t="str">
        <f t="shared" si="4"/>
        <v>SÃO PAULOFUTEBOL BAND</v>
      </c>
      <c r="I307" s="2">
        <v>56440</v>
      </c>
    </row>
    <row r="308" spans="1:9" x14ac:dyDescent="0.25">
      <c r="A308" t="s">
        <v>82</v>
      </c>
      <c r="B308" t="s">
        <v>83</v>
      </c>
      <c r="C308" t="s">
        <v>78</v>
      </c>
      <c r="D308" t="s">
        <v>79</v>
      </c>
      <c r="E308" s="1">
        <v>0.89583333333333337</v>
      </c>
      <c r="F308" s="1">
        <v>0</v>
      </c>
      <c r="G308" t="s">
        <v>16</v>
      </c>
      <c r="H308" t="str">
        <f t="shared" si="4"/>
        <v>P.PRUD.FUTEBOL BAND</v>
      </c>
      <c r="I308" s="2">
        <v>13005</v>
      </c>
    </row>
    <row r="309" spans="1:9" x14ac:dyDescent="0.25">
      <c r="A309" t="s">
        <v>82</v>
      </c>
      <c r="B309" t="s">
        <v>83</v>
      </c>
      <c r="C309" t="s">
        <v>78</v>
      </c>
      <c r="D309" t="s">
        <v>79</v>
      </c>
      <c r="E309" s="1">
        <v>0.89583333333333337</v>
      </c>
      <c r="F309" s="1">
        <v>0</v>
      </c>
      <c r="G309" t="s">
        <v>17</v>
      </c>
      <c r="H309" t="str">
        <f t="shared" si="4"/>
        <v>CAMPINASFUTEBOL BAND</v>
      </c>
      <c r="I309" s="2">
        <v>14820</v>
      </c>
    </row>
    <row r="310" spans="1:9" x14ac:dyDescent="0.25">
      <c r="A310" t="s">
        <v>82</v>
      </c>
      <c r="B310" t="s">
        <v>83</v>
      </c>
      <c r="C310" t="s">
        <v>78</v>
      </c>
      <c r="D310" t="s">
        <v>79</v>
      </c>
      <c r="E310" s="1">
        <v>0.89583333333333337</v>
      </c>
      <c r="F310" s="1">
        <v>0</v>
      </c>
      <c r="G310" t="s">
        <v>18</v>
      </c>
      <c r="H310" t="str">
        <f t="shared" si="4"/>
        <v>TAUBATÉFUTEBOL BAND</v>
      </c>
      <c r="I310" s="2">
        <v>4990</v>
      </c>
    </row>
    <row r="311" spans="1:9" x14ac:dyDescent="0.25">
      <c r="A311" t="s">
        <v>82</v>
      </c>
      <c r="B311" t="s">
        <v>83</v>
      </c>
      <c r="C311" t="s">
        <v>78</v>
      </c>
      <c r="D311" t="s">
        <v>79</v>
      </c>
      <c r="E311" s="1">
        <v>0.89583333333333337</v>
      </c>
      <c r="F311" s="1">
        <v>0</v>
      </c>
      <c r="G311" t="s">
        <v>19</v>
      </c>
      <c r="H311" t="str">
        <f t="shared" si="4"/>
        <v>RIO DE JANEIROFUTEBOL BAND</v>
      </c>
      <c r="I311" s="2">
        <v>33675</v>
      </c>
    </row>
    <row r="312" spans="1:9" x14ac:dyDescent="0.25">
      <c r="A312" t="s">
        <v>82</v>
      </c>
      <c r="B312" t="s">
        <v>83</v>
      </c>
      <c r="C312" t="s">
        <v>78</v>
      </c>
      <c r="D312" t="s">
        <v>79</v>
      </c>
      <c r="E312" s="1">
        <v>0.89583333333333337</v>
      </c>
      <c r="F312" s="1">
        <v>0</v>
      </c>
      <c r="G312" t="s">
        <v>20</v>
      </c>
      <c r="H312" t="str">
        <f t="shared" si="4"/>
        <v>BARRA MANSAFUTEBOL BAND</v>
      </c>
      <c r="I312" s="2">
        <v>8305</v>
      </c>
    </row>
    <row r="313" spans="1:9" x14ac:dyDescent="0.25">
      <c r="A313" t="s">
        <v>82</v>
      </c>
      <c r="B313" t="s">
        <v>83</v>
      </c>
      <c r="C313" t="s">
        <v>78</v>
      </c>
      <c r="D313" t="s">
        <v>79</v>
      </c>
      <c r="E313" s="1">
        <v>0.89583333333333337</v>
      </c>
      <c r="F313" s="1">
        <v>0</v>
      </c>
      <c r="G313" t="s">
        <v>169</v>
      </c>
      <c r="H313" t="str">
        <f t="shared" si="4"/>
        <v>B. HORIZFUTEBOL BAND</v>
      </c>
      <c r="I313" s="2">
        <v>26430</v>
      </c>
    </row>
    <row r="314" spans="1:9" x14ac:dyDescent="0.25">
      <c r="A314" t="s">
        <v>82</v>
      </c>
      <c r="B314" t="s">
        <v>83</v>
      </c>
      <c r="C314" t="s">
        <v>78</v>
      </c>
      <c r="D314" t="s">
        <v>79</v>
      </c>
      <c r="E314" s="1">
        <v>0.89583333333333337</v>
      </c>
      <c r="F314" s="1">
        <v>0</v>
      </c>
      <c r="G314" t="s">
        <v>22</v>
      </c>
      <c r="H314" t="str">
        <f t="shared" si="4"/>
        <v>UBERABAFUTEBOL BAND</v>
      </c>
      <c r="I314" s="2">
        <v>5020</v>
      </c>
    </row>
    <row r="315" spans="1:9" x14ac:dyDescent="0.25">
      <c r="A315" t="s">
        <v>82</v>
      </c>
      <c r="B315" t="s">
        <v>83</v>
      </c>
      <c r="C315" t="s">
        <v>78</v>
      </c>
      <c r="D315" t="s">
        <v>79</v>
      </c>
      <c r="E315" s="1">
        <v>0.89583333333333337</v>
      </c>
      <c r="F315" s="1">
        <v>0</v>
      </c>
      <c r="G315" t="s">
        <v>23</v>
      </c>
      <c r="H315" t="str">
        <f t="shared" si="4"/>
        <v>CURITIBAFUTEBOL BAND</v>
      </c>
      <c r="I315" s="2">
        <v>9925</v>
      </c>
    </row>
    <row r="316" spans="1:9" x14ac:dyDescent="0.25">
      <c r="A316" t="s">
        <v>82</v>
      </c>
      <c r="B316" t="s">
        <v>83</v>
      </c>
      <c r="C316" t="s">
        <v>78</v>
      </c>
      <c r="D316" t="s">
        <v>79</v>
      </c>
      <c r="E316" s="1">
        <v>0.89583333333333337</v>
      </c>
      <c r="F316" s="1">
        <v>0</v>
      </c>
      <c r="G316" t="s">
        <v>24</v>
      </c>
      <c r="H316" t="str">
        <f t="shared" si="4"/>
        <v>P. ALEGREFUTEBOL BAND</v>
      </c>
      <c r="I316" s="2">
        <v>23285</v>
      </c>
    </row>
    <row r="317" spans="1:9" x14ac:dyDescent="0.25">
      <c r="A317" t="s">
        <v>82</v>
      </c>
      <c r="B317" t="s">
        <v>83</v>
      </c>
      <c r="C317" t="s">
        <v>78</v>
      </c>
      <c r="D317" t="s">
        <v>79</v>
      </c>
      <c r="E317" s="1">
        <v>0.89583333333333337</v>
      </c>
      <c r="F317" s="1">
        <v>0</v>
      </c>
      <c r="G317" t="s">
        <v>170</v>
      </c>
      <c r="H317" t="str">
        <f t="shared" si="4"/>
        <v>BRASÍLIAFUTEBOL BAND</v>
      </c>
      <c r="I317" s="2">
        <v>7385</v>
      </c>
    </row>
    <row r="318" spans="1:9" x14ac:dyDescent="0.25">
      <c r="A318" t="s">
        <v>82</v>
      </c>
      <c r="B318" t="s">
        <v>83</v>
      </c>
      <c r="C318" t="s">
        <v>78</v>
      </c>
      <c r="D318" t="s">
        <v>79</v>
      </c>
      <c r="E318" s="1">
        <v>0.89583333333333337</v>
      </c>
      <c r="F318" s="1">
        <v>0</v>
      </c>
      <c r="G318" t="s">
        <v>26</v>
      </c>
      <c r="H318" t="str">
        <f t="shared" si="4"/>
        <v>SALVADORFUTEBOL BAND</v>
      </c>
      <c r="I318" s="2">
        <v>17230</v>
      </c>
    </row>
    <row r="319" spans="1:9" x14ac:dyDescent="0.25">
      <c r="A319" t="s">
        <v>82</v>
      </c>
      <c r="B319" t="s">
        <v>83</v>
      </c>
      <c r="C319" t="s">
        <v>78</v>
      </c>
      <c r="D319" t="s">
        <v>79</v>
      </c>
      <c r="E319" s="1">
        <v>0.89583333333333337</v>
      </c>
      <c r="F319" s="1">
        <v>0</v>
      </c>
      <c r="G319" t="s">
        <v>27</v>
      </c>
      <c r="H319" t="str">
        <f t="shared" si="4"/>
        <v>NATALFUTEBOL BAND</v>
      </c>
      <c r="I319" s="2">
        <v>3380</v>
      </c>
    </row>
    <row r="320" spans="1:9" x14ac:dyDescent="0.25">
      <c r="A320" t="s">
        <v>82</v>
      </c>
      <c r="B320" t="s">
        <v>83</v>
      </c>
      <c r="C320" t="s">
        <v>78</v>
      </c>
      <c r="D320" t="s">
        <v>79</v>
      </c>
      <c r="E320" s="1">
        <v>0.89583333333333337</v>
      </c>
      <c r="F320" s="1">
        <v>0</v>
      </c>
      <c r="G320" t="s">
        <v>28</v>
      </c>
      <c r="H320" t="str">
        <f t="shared" si="4"/>
        <v>MANAUSFUTEBOL BAND</v>
      </c>
      <c r="I320" s="2">
        <v>3785</v>
      </c>
    </row>
    <row r="321" spans="1:9" x14ac:dyDescent="0.25">
      <c r="A321" t="s">
        <v>82</v>
      </c>
      <c r="B321" t="s">
        <v>83</v>
      </c>
      <c r="C321" t="s">
        <v>78</v>
      </c>
      <c r="D321" t="s">
        <v>79</v>
      </c>
      <c r="E321" s="1">
        <v>0.89583333333333337</v>
      </c>
      <c r="F321" s="1">
        <v>0</v>
      </c>
      <c r="G321" t="s">
        <v>29</v>
      </c>
      <c r="H321" t="str">
        <f t="shared" si="4"/>
        <v>PALMASFUTEBOL BAND</v>
      </c>
      <c r="I321" s="2">
        <v>500</v>
      </c>
    </row>
    <row r="322" spans="1:9" x14ac:dyDescent="0.25">
      <c r="A322" t="s">
        <v>84</v>
      </c>
      <c r="B322" t="s">
        <v>85</v>
      </c>
      <c r="C322" t="s">
        <v>74</v>
      </c>
      <c r="D322" t="s">
        <v>86</v>
      </c>
      <c r="E322" s="1">
        <v>0.94791666666666663</v>
      </c>
      <c r="F322" s="1">
        <v>1.0416666666666666E-2</v>
      </c>
      <c r="G322" t="s">
        <v>14</v>
      </c>
      <c r="H322" t="str">
        <f t="shared" si="4"/>
        <v>NET1POLÍCIA 24 HORAS</v>
      </c>
      <c r="I322" s="2">
        <v>122400</v>
      </c>
    </row>
    <row r="323" spans="1:9" x14ac:dyDescent="0.25">
      <c r="A323" t="s">
        <v>84</v>
      </c>
      <c r="B323" t="s">
        <v>85</v>
      </c>
      <c r="C323" t="s">
        <v>74</v>
      </c>
      <c r="D323" t="s">
        <v>86</v>
      </c>
      <c r="E323" s="1">
        <v>0.94791666666666663</v>
      </c>
      <c r="F323" s="1">
        <v>1.0416666666666666E-2</v>
      </c>
      <c r="G323" t="s">
        <v>15</v>
      </c>
      <c r="H323" t="str">
        <f t="shared" ref="H323:H386" si="5">CONCATENATE(G323,B323)</f>
        <v>SÃO PAULOPOLÍCIA 24 HORAS</v>
      </c>
      <c r="I323" s="2">
        <v>25110</v>
      </c>
    </row>
    <row r="324" spans="1:9" x14ac:dyDescent="0.25">
      <c r="A324" t="s">
        <v>84</v>
      </c>
      <c r="B324" t="s">
        <v>85</v>
      </c>
      <c r="C324" t="s">
        <v>74</v>
      </c>
      <c r="D324" t="s">
        <v>86</v>
      </c>
      <c r="E324" s="1">
        <v>0.94791666666666663</v>
      </c>
      <c r="F324" s="1">
        <v>1.0416666666666666E-2</v>
      </c>
      <c r="G324" t="s">
        <v>16</v>
      </c>
      <c r="H324" t="str">
        <f t="shared" si="5"/>
        <v>P.PRUD.POLÍCIA 24 HORAS</v>
      </c>
      <c r="I324" s="2">
        <v>5785</v>
      </c>
    </row>
    <row r="325" spans="1:9" x14ac:dyDescent="0.25">
      <c r="A325" t="s">
        <v>84</v>
      </c>
      <c r="B325" t="s">
        <v>85</v>
      </c>
      <c r="C325" t="s">
        <v>74</v>
      </c>
      <c r="D325" t="s">
        <v>86</v>
      </c>
      <c r="E325" s="1">
        <v>0.94791666666666663</v>
      </c>
      <c r="F325" s="1">
        <v>1.0416666666666666E-2</v>
      </c>
      <c r="G325" t="s">
        <v>17</v>
      </c>
      <c r="H325" t="str">
        <f t="shared" si="5"/>
        <v>CAMPINASPOLÍCIA 24 HORAS</v>
      </c>
      <c r="I325" s="2">
        <v>6590</v>
      </c>
    </row>
    <row r="326" spans="1:9" x14ac:dyDescent="0.25">
      <c r="A326" t="s">
        <v>84</v>
      </c>
      <c r="B326" t="s">
        <v>85</v>
      </c>
      <c r="C326" t="s">
        <v>74</v>
      </c>
      <c r="D326" t="s">
        <v>86</v>
      </c>
      <c r="E326" s="1">
        <v>0.94791666666666663</v>
      </c>
      <c r="F326" s="1">
        <v>1.0416666666666666E-2</v>
      </c>
      <c r="G326" t="s">
        <v>18</v>
      </c>
      <c r="H326" t="str">
        <f t="shared" si="5"/>
        <v>TAUBATÉPOLÍCIA 24 HORAS</v>
      </c>
      <c r="I326" s="2">
        <v>2220</v>
      </c>
    </row>
    <row r="327" spans="1:9" x14ac:dyDescent="0.25">
      <c r="A327" t="s">
        <v>84</v>
      </c>
      <c r="B327" t="s">
        <v>85</v>
      </c>
      <c r="C327" t="s">
        <v>74</v>
      </c>
      <c r="D327" t="s">
        <v>86</v>
      </c>
      <c r="E327" s="1">
        <v>0.94791666666666663</v>
      </c>
      <c r="F327" s="1">
        <v>1.0416666666666666E-2</v>
      </c>
      <c r="G327" t="s">
        <v>19</v>
      </c>
      <c r="H327" t="str">
        <f t="shared" si="5"/>
        <v>RIO DE JANEIROPOLÍCIA 24 HORAS</v>
      </c>
      <c r="I327" s="2">
        <v>14990</v>
      </c>
    </row>
    <row r="328" spans="1:9" x14ac:dyDescent="0.25">
      <c r="A328" t="s">
        <v>84</v>
      </c>
      <c r="B328" t="s">
        <v>85</v>
      </c>
      <c r="C328" t="s">
        <v>74</v>
      </c>
      <c r="D328" t="s">
        <v>86</v>
      </c>
      <c r="E328" s="1">
        <v>0.94791666666666663</v>
      </c>
      <c r="F328" s="1">
        <v>1.0416666666666666E-2</v>
      </c>
      <c r="G328" t="s">
        <v>20</v>
      </c>
      <c r="H328" t="str">
        <f t="shared" si="5"/>
        <v>BARRA MANSAPOLÍCIA 24 HORAS</v>
      </c>
      <c r="I328" s="2">
        <v>3700</v>
      </c>
    </row>
    <row r="329" spans="1:9" x14ac:dyDescent="0.25">
      <c r="A329" t="s">
        <v>84</v>
      </c>
      <c r="B329" t="s">
        <v>85</v>
      </c>
      <c r="C329" t="s">
        <v>74</v>
      </c>
      <c r="D329" t="s">
        <v>86</v>
      </c>
      <c r="E329" s="1">
        <v>0.94791666666666663</v>
      </c>
      <c r="F329" s="1">
        <v>1.0416666666666666E-2</v>
      </c>
      <c r="G329" t="s">
        <v>169</v>
      </c>
      <c r="H329" t="str">
        <f t="shared" si="5"/>
        <v>B. HORIZPOLÍCIA 24 HORAS</v>
      </c>
      <c r="I329" s="2">
        <v>11770</v>
      </c>
    </row>
    <row r="330" spans="1:9" x14ac:dyDescent="0.25">
      <c r="A330" t="s">
        <v>84</v>
      </c>
      <c r="B330" t="s">
        <v>85</v>
      </c>
      <c r="C330" t="s">
        <v>74</v>
      </c>
      <c r="D330" t="s">
        <v>86</v>
      </c>
      <c r="E330" s="1">
        <v>0.94791666666666663</v>
      </c>
      <c r="F330" s="1">
        <v>1.0416666666666666E-2</v>
      </c>
      <c r="G330" t="s">
        <v>22</v>
      </c>
      <c r="H330" t="str">
        <f t="shared" si="5"/>
        <v>UBERABAPOLÍCIA 24 HORAS</v>
      </c>
      <c r="I330" s="2">
        <v>2240</v>
      </c>
    </row>
    <row r="331" spans="1:9" x14ac:dyDescent="0.25">
      <c r="A331" t="s">
        <v>84</v>
      </c>
      <c r="B331" t="s">
        <v>85</v>
      </c>
      <c r="C331" t="s">
        <v>74</v>
      </c>
      <c r="D331" t="s">
        <v>86</v>
      </c>
      <c r="E331" s="1">
        <v>0.94791666666666663</v>
      </c>
      <c r="F331" s="1">
        <v>1.0416666666666666E-2</v>
      </c>
      <c r="G331" t="s">
        <v>23</v>
      </c>
      <c r="H331" t="str">
        <f t="shared" si="5"/>
        <v>CURITIBAPOLÍCIA 24 HORAS</v>
      </c>
      <c r="I331" s="2">
        <v>4415</v>
      </c>
    </row>
    <row r="332" spans="1:9" x14ac:dyDescent="0.25">
      <c r="A332" t="s">
        <v>84</v>
      </c>
      <c r="B332" t="s">
        <v>85</v>
      </c>
      <c r="C332" t="s">
        <v>74</v>
      </c>
      <c r="D332" t="s">
        <v>86</v>
      </c>
      <c r="E332" s="1">
        <v>0.94791666666666663</v>
      </c>
      <c r="F332" s="1">
        <v>1.0416666666666666E-2</v>
      </c>
      <c r="G332" t="s">
        <v>24</v>
      </c>
      <c r="H332" t="str">
        <f t="shared" si="5"/>
        <v>P. ALEGREPOLÍCIA 24 HORAS</v>
      </c>
      <c r="I332" s="2">
        <v>10365</v>
      </c>
    </row>
    <row r="333" spans="1:9" x14ac:dyDescent="0.25">
      <c r="A333" t="s">
        <v>84</v>
      </c>
      <c r="B333" t="s">
        <v>85</v>
      </c>
      <c r="C333" t="s">
        <v>74</v>
      </c>
      <c r="D333" t="s">
        <v>86</v>
      </c>
      <c r="E333" s="1">
        <v>0.94791666666666663</v>
      </c>
      <c r="F333" s="1">
        <v>1.0416666666666666E-2</v>
      </c>
      <c r="G333" t="s">
        <v>170</v>
      </c>
      <c r="H333" t="str">
        <f t="shared" si="5"/>
        <v>BRASÍLIAPOLÍCIA 24 HORAS</v>
      </c>
      <c r="I333" s="2">
        <v>3290</v>
      </c>
    </row>
    <row r="334" spans="1:9" x14ac:dyDescent="0.25">
      <c r="A334" t="s">
        <v>84</v>
      </c>
      <c r="B334" t="s">
        <v>85</v>
      </c>
      <c r="C334" t="s">
        <v>74</v>
      </c>
      <c r="D334" t="s">
        <v>86</v>
      </c>
      <c r="E334" s="1">
        <v>0.94791666666666663</v>
      </c>
      <c r="F334" s="1">
        <v>1.0416666666666666E-2</v>
      </c>
      <c r="G334" t="s">
        <v>26</v>
      </c>
      <c r="H334" t="str">
        <f t="shared" si="5"/>
        <v>SALVADORPOLÍCIA 24 HORAS</v>
      </c>
      <c r="I334" s="2">
        <v>7030</v>
      </c>
    </row>
    <row r="335" spans="1:9" x14ac:dyDescent="0.25">
      <c r="A335" t="s">
        <v>84</v>
      </c>
      <c r="B335" t="s">
        <v>85</v>
      </c>
      <c r="C335" t="s">
        <v>74</v>
      </c>
      <c r="D335" t="s">
        <v>86</v>
      </c>
      <c r="E335" s="1">
        <v>0.94791666666666663</v>
      </c>
      <c r="F335" s="1">
        <v>1.0416666666666666E-2</v>
      </c>
      <c r="G335" t="s">
        <v>27</v>
      </c>
      <c r="H335" t="str">
        <f t="shared" si="5"/>
        <v>NATALPOLÍCIA 24 HORAS</v>
      </c>
      <c r="I335" s="2">
        <v>1495</v>
      </c>
    </row>
    <row r="336" spans="1:9" x14ac:dyDescent="0.25">
      <c r="A336" t="s">
        <v>84</v>
      </c>
      <c r="B336" t="s">
        <v>85</v>
      </c>
      <c r="C336" t="s">
        <v>74</v>
      </c>
      <c r="D336" t="s">
        <v>86</v>
      </c>
      <c r="E336" s="1">
        <v>0.94791666666666663</v>
      </c>
      <c r="F336" s="1">
        <v>1.0416666666666666E-2</v>
      </c>
      <c r="G336" t="s">
        <v>28</v>
      </c>
      <c r="H336" t="str">
        <f t="shared" si="5"/>
        <v>MANAUSPOLÍCIA 24 HORAS</v>
      </c>
      <c r="I336" s="2">
        <v>1740</v>
      </c>
    </row>
    <row r="337" spans="1:9" x14ac:dyDescent="0.25">
      <c r="A337" t="s">
        <v>84</v>
      </c>
      <c r="B337" t="s">
        <v>85</v>
      </c>
      <c r="C337" t="s">
        <v>74</v>
      </c>
      <c r="D337" t="s">
        <v>86</v>
      </c>
      <c r="E337" s="1">
        <v>0.94791666666666663</v>
      </c>
      <c r="F337" s="1">
        <v>1.0416666666666666E-2</v>
      </c>
      <c r="G337" t="s">
        <v>29</v>
      </c>
      <c r="H337" t="str">
        <f t="shared" si="5"/>
        <v>PALMASPOLÍCIA 24 HORAS</v>
      </c>
      <c r="I337" s="2">
        <v>205</v>
      </c>
    </row>
    <row r="338" spans="1:9" x14ac:dyDescent="0.25">
      <c r="A338" t="s">
        <v>87</v>
      </c>
      <c r="B338" t="s">
        <v>88</v>
      </c>
      <c r="C338" t="s">
        <v>70</v>
      </c>
      <c r="D338" t="s">
        <v>86</v>
      </c>
      <c r="E338" s="1">
        <v>9.375E-2</v>
      </c>
      <c r="F338" s="1">
        <v>0.11458333333333333</v>
      </c>
      <c r="G338" t="s">
        <v>14</v>
      </c>
      <c r="H338" t="str">
        <f t="shared" si="5"/>
        <v>NET1TRIP TV</v>
      </c>
      <c r="I338" s="2">
        <v>55400</v>
      </c>
    </row>
    <row r="339" spans="1:9" x14ac:dyDescent="0.25">
      <c r="A339" t="s">
        <v>87</v>
      </c>
      <c r="B339" t="s">
        <v>88</v>
      </c>
      <c r="C339" t="s">
        <v>70</v>
      </c>
      <c r="D339" t="s">
        <v>86</v>
      </c>
      <c r="E339" s="1">
        <v>9.375E-2</v>
      </c>
      <c r="F339" s="1">
        <v>0.11458333333333333</v>
      </c>
      <c r="G339" t="s">
        <v>15</v>
      </c>
      <c r="H339" t="str">
        <f t="shared" si="5"/>
        <v>SÃO PAULOTRIP TV</v>
      </c>
      <c r="I339" s="2">
        <v>11155</v>
      </c>
    </row>
    <row r="340" spans="1:9" x14ac:dyDescent="0.25">
      <c r="A340" t="s">
        <v>87</v>
      </c>
      <c r="B340" t="s">
        <v>88</v>
      </c>
      <c r="C340" t="s">
        <v>70</v>
      </c>
      <c r="D340" t="s">
        <v>86</v>
      </c>
      <c r="E340" s="1">
        <v>9.375E-2</v>
      </c>
      <c r="F340" s="1">
        <v>0.11458333333333333</v>
      </c>
      <c r="G340" t="s">
        <v>16</v>
      </c>
      <c r="H340" t="str">
        <f t="shared" si="5"/>
        <v>P.PRUD.TRIP TV</v>
      </c>
      <c r="I340" s="2">
        <v>2565</v>
      </c>
    </row>
    <row r="341" spans="1:9" x14ac:dyDescent="0.25">
      <c r="A341" t="s">
        <v>87</v>
      </c>
      <c r="B341" t="s">
        <v>88</v>
      </c>
      <c r="C341" t="s">
        <v>70</v>
      </c>
      <c r="D341" t="s">
        <v>86</v>
      </c>
      <c r="E341" s="1">
        <v>9.375E-2</v>
      </c>
      <c r="F341" s="1">
        <v>0.11458333333333333</v>
      </c>
      <c r="G341" t="s">
        <v>17</v>
      </c>
      <c r="H341" t="str">
        <f t="shared" si="5"/>
        <v>CAMPINASTRIP TV</v>
      </c>
      <c r="I341" s="2">
        <v>2930</v>
      </c>
    </row>
    <row r="342" spans="1:9" x14ac:dyDescent="0.25">
      <c r="A342" t="s">
        <v>87</v>
      </c>
      <c r="B342" t="s">
        <v>88</v>
      </c>
      <c r="C342" t="s">
        <v>70</v>
      </c>
      <c r="D342" t="s">
        <v>86</v>
      </c>
      <c r="E342" s="1">
        <v>9.375E-2</v>
      </c>
      <c r="F342" s="1">
        <v>0.11458333333333333</v>
      </c>
      <c r="G342" t="s">
        <v>18</v>
      </c>
      <c r="H342" t="str">
        <f t="shared" si="5"/>
        <v>TAUBATÉTRIP TV</v>
      </c>
      <c r="I342" s="2">
        <v>990</v>
      </c>
    </row>
    <row r="343" spans="1:9" x14ac:dyDescent="0.25">
      <c r="A343" t="s">
        <v>87</v>
      </c>
      <c r="B343" t="s">
        <v>88</v>
      </c>
      <c r="C343" t="s">
        <v>70</v>
      </c>
      <c r="D343" t="s">
        <v>86</v>
      </c>
      <c r="E343" s="1">
        <v>9.375E-2</v>
      </c>
      <c r="F343" s="1">
        <v>0.11458333333333333</v>
      </c>
      <c r="G343" t="s">
        <v>19</v>
      </c>
      <c r="H343" t="str">
        <f t="shared" si="5"/>
        <v>RIO DE JANEIROTRIP TV</v>
      </c>
      <c r="I343" s="2">
        <v>6655</v>
      </c>
    </row>
    <row r="344" spans="1:9" x14ac:dyDescent="0.25">
      <c r="A344" t="s">
        <v>87</v>
      </c>
      <c r="B344" t="s">
        <v>88</v>
      </c>
      <c r="C344" t="s">
        <v>70</v>
      </c>
      <c r="D344" t="s">
        <v>86</v>
      </c>
      <c r="E344" s="1">
        <v>9.375E-2</v>
      </c>
      <c r="F344" s="1">
        <v>0.11458333333333333</v>
      </c>
      <c r="G344" t="s">
        <v>20</v>
      </c>
      <c r="H344" t="str">
        <f t="shared" si="5"/>
        <v>BARRA MANSATRIP TV</v>
      </c>
      <c r="I344" s="2">
        <v>1640</v>
      </c>
    </row>
    <row r="345" spans="1:9" x14ac:dyDescent="0.25">
      <c r="A345" t="s">
        <v>87</v>
      </c>
      <c r="B345" t="s">
        <v>88</v>
      </c>
      <c r="C345" t="s">
        <v>70</v>
      </c>
      <c r="D345" t="s">
        <v>86</v>
      </c>
      <c r="E345" s="1">
        <v>9.375E-2</v>
      </c>
      <c r="F345" s="1">
        <v>0.11458333333333333</v>
      </c>
      <c r="G345" t="s">
        <v>169</v>
      </c>
      <c r="H345" t="str">
        <f t="shared" si="5"/>
        <v>B. HORIZTRIP TV</v>
      </c>
      <c r="I345" s="2">
        <v>5220</v>
      </c>
    </row>
    <row r="346" spans="1:9" x14ac:dyDescent="0.25">
      <c r="A346" t="s">
        <v>87</v>
      </c>
      <c r="B346" t="s">
        <v>88</v>
      </c>
      <c r="C346" t="s">
        <v>70</v>
      </c>
      <c r="D346" t="s">
        <v>86</v>
      </c>
      <c r="E346" s="1">
        <v>9.375E-2</v>
      </c>
      <c r="F346" s="1">
        <v>0.11458333333333333</v>
      </c>
      <c r="G346" t="s">
        <v>22</v>
      </c>
      <c r="H346" t="str">
        <f t="shared" si="5"/>
        <v>UBERABATRIP TV</v>
      </c>
      <c r="I346" s="2">
        <v>995</v>
      </c>
    </row>
    <row r="347" spans="1:9" x14ac:dyDescent="0.25">
      <c r="A347" t="s">
        <v>87</v>
      </c>
      <c r="B347" t="s">
        <v>88</v>
      </c>
      <c r="C347" t="s">
        <v>70</v>
      </c>
      <c r="D347" t="s">
        <v>86</v>
      </c>
      <c r="E347" s="1">
        <v>9.375E-2</v>
      </c>
      <c r="F347" s="1">
        <v>0.11458333333333333</v>
      </c>
      <c r="G347" t="s">
        <v>23</v>
      </c>
      <c r="H347" t="str">
        <f t="shared" si="5"/>
        <v>CURITIBATRIP TV</v>
      </c>
      <c r="I347" s="2">
        <v>2020</v>
      </c>
    </row>
    <row r="348" spans="1:9" x14ac:dyDescent="0.25">
      <c r="A348" t="s">
        <v>87</v>
      </c>
      <c r="B348" t="s">
        <v>88</v>
      </c>
      <c r="C348" t="s">
        <v>70</v>
      </c>
      <c r="D348" t="s">
        <v>86</v>
      </c>
      <c r="E348" s="1">
        <v>9.375E-2</v>
      </c>
      <c r="F348" s="1">
        <v>0.11458333333333333</v>
      </c>
      <c r="G348" t="s">
        <v>24</v>
      </c>
      <c r="H348" t="str">
        <f t="shared" si="5"/>
        <v>P. ALEGRETRIP TV</v>
      </c>
      <c r="I348" s="2">
        <v>4600</v>
      </c>
    </row>
    <row r="349" spans="1:9" x14ac:dyDescent="0.25">
      <c r="A349" t="s">
        <v>87</v>
      </c>
      <c r="B349" t="s">
        <v>88</v>
      </c>
      <c r="C349" t="s">
        <v>70</v>
      </c>
      <c r="D349" t="s">
        <v>86</v>
      </c>
      <c r="E349" s="1">
        <v>9.375E-2</v>
      </c>
      <c r="F349" s="1">
        <v>0.11458333333333333</v>
      </c>
      <c r="G349" t="s">
        <v>170</v>
      </c>
      <c r="H349" t="str">
        <f t="shared" si="5"/>
        <v>BRASÍLIATRIP TV</v>
      </c>
      <c r="I349" s="2">
        <v>1510</v>
      </c>
    </row>
    <row r="350" spans="1:9" x14ac:dyDescent="0.25">
      <c r="A350" t="s">
        <v>87</v>
      </c>
      <c r="B350" t="s">
        <v>88</v>
      </c>
      <c r="C350" t="s">
        <v>70</v>
      </c>
      <c r="D350" t="s">
        <v>86</v>
      </c>
      <c r="E350" s="1">
        <v>9.375E-2</v>
      </c>
      <c r="F350" s="1">
        <v>0.11458333333333333</v>
      </c>
      <c r="G350" t="s">
        <v>26</v>
      </c>
      <c r="H350" t="str">
        <f t="shared" si="5"/>
        <v>SALVADORTRIP TV</v>
      </c>
      <c r="I350" s="2">
        <v>3240</v>
      </c>
    </row>
    <row r="351" spans="1:9" x14ac:dyDescent="0.25">
      <c r="A351" t="s">
        <v>87</v>
      </c>
      <c r="B351" t="s">
        <v>88</v>
      </c>
      <c r="C351" t="s">
        <v>70</v>
      </c>
      <c r="D351" t="s">
        <v>86</v>
      </c>
      <c r="E351" s="1">
        <v>9.375E-2</v>
      </c>
      <c r="F351" s="1">
        <v>0.11458333333333333</v>
      </c>
      <c r="G351" t="s">
        <v>27</v>
      </c>
      <c r="H351" t="str">
        <f t="shared" si="5"/>
        <v>NATALTRIP TV</v>
      </c>
      <c r="I351" s="2">
        <v>670</v>
      </c>
    </row>
    <row r="352" spans="1:9" x14ac:dyDescent="0.25">
      <c r="A352" t="s">
        <v>87</v>
      </c>
      <c r="B352" t="s">
        <v>88</v>
      </c>
      <c r="C352" t="s">
        <v>70</v>
      </c>
      <c r="D352" t="s">
        <v>86</v>
      </c>
      <c r="E352" s="1">
        <v>9.375E-2</v>
      </c>
      <c r="F352" s="1">
        <v>0.11458333333333333</v>
      </c>
      <c r="G352" t="s">
        <v>28</v>
      </c>
      <c r="H352" t="str">
        <f t="shared" si="5"/>
        <v>MANAUSTRIP TV</v>
      </c>
      <c r="I352" s="2">
        <v>845</v>
      </c>
    </row>
    <row r="353" spans="1:9" x14ac:dyDescent="0.25">
      <c r="A353" t="s">
        <v>87</v>
      </c>
      <c r="B353" t="s">
        <v>88</v>
      </c>
      <c r="C353" t="s">
        <v>70</v>
      </c>
      <c r="D353" t="s">
        <v>86</v>
      </c>
      <c r="E353" s="1">
        <v>9.375E-2</v>
      </c>
      <c r="F353" s="1">
        <v>0.11458333333333333</v>
      </c>
      <c r="G353" t="s">
        <v>29</v>
      </c>
      <c r="H353" t="str">
        <f t="shared" si="5"/>
        <v>PALMASTRIP TV</v>
      </c>
      <c r="I353" s="2">
        <v>105</v>
      </c>
    </row>
    <row r="354" spans="1:9" x14ac:dyDescent="0.25">
      <c r="A354" t="s">
        <v>89</v>
      </c>
      <c r="B354" t="s">
        <v>90</v>
      </c>
      <c r="C354" t="s">
        <v>64</v>
      </c>
      <c r="D354" t="s">
        <v>91</v>
      </c>
      <c r="E354" s="1">
        <v>0.94791666666666663</v>
      </c>
      <c r="F354" s="1">
        <v>1.0416666666666666E-2</v>
      </c>
      <c r="G354" t="s">
        <v>14</v>
      </c>
      <c r="H354" t="str">
        <f t="shared" si="5"/>
        <v>NET1PÂNICO NA BAND - Reprise</v>
      </c>
      <c r="I354" s="2">
        <v>196185</v>
      </c>
    </row>
    <row r="355" spans="1:9" x14ac:dyDescent="0.25">
      <c r="A355" t="s">
        <v>89</v>
      </c>
      <c r="B355" t="s">
        <v>90</v>
      </c>
      <c r="C355" t="s">
        <v>64</v>
      </c>
      <c r="D355" t="s">
        <v>91</v>
      </c>
      <c r="E355" s="1">
        <v>0.94791666666666663</v>
      </c>
      <c r="F355" s="1">
        <v>1.0416666666666666E-2</v>
      </c>
      <c r="G355" t="s">
        <v>15</v>
      </c>
      <c r="H355" t="str">
        <f t="shared" si="5"/>
        <v>SÃO PAULOPÂNICO NA BAND - Reprise</v>
      </c>
      <c r="I355" s="2">
        <v>37770</v>
      </c>
    </row>
    <row r="356" spans="1:9" x14ac:dyDescent="0.25">
      <c r="A356" t="s">
        <v>89</v>
      </c>
      <c r="B356" t="s">
        <v>90</v>
      </c>
      <c r="C356" t="s">
        <v>64</v>
      </c>
      <c r="D356" t="s">
        <v>91</v>
      </c>
      <c r="E356" s="1">
        <v>0.94791666666666663</v>
      </c>
      <c r="F356" s="1">
        <v>1.0416666666666666E-2</v>
      </c>
      <c r="G356" t="s">
        <v>16</v>
      </c>
      <c r="H356" t="str">
        <f t="shared" si="5"/>
        <v>P.PRUD.PÂNICO NA BAND - Reprise</v>
      </c>
      <c r="I356" s="2">
        <v>8705</v>
      </c>
    </row>
    <row r="357" spans="1:9" x14ac:dyDescent="0.25">
      <c r="A357" t="s">
        <v>89</v>
      </c>
      <c r="B357" t="s">
        <v>90</v>
      </c>
      <c r="C357" t="s">
        <v>64</v>
      </c>
      <c r="D357" t="s">
        <v>91</v>
      </c>
      <c r="E357" s="1">
        <v>0.94791666666666663</v>
      </c>
      <c r="F357" s="1">
        <v>1.0416666666666666E-2</v>
      </c>
      <c r="G357" t="s">
        <v>17</v>
      </c>
      <c r="H357" t="str">
        <f t="shared" si="5"/>
        <v>CAMPINASPÂNICO NA BAND - Reprise</v>
      </c>
      <c r="I357" s="2">
        <v>9920</v>
      </c>
    </row>
    <row r="358" spans="1:9" x14ac:dyDescent="0.25">
      <c r="A358" t="s">
        <v>89</v>
      </c>
      <c r="B358" t="s">
        <v>90</v>
      </c>
      <c r="C358" t="s">
        <v>64</v>
      </c>
      <c r="D358" t="s">
        <v>91</v>
      </c>
      <c r="E358" s="1">
        <v>0.94791666666666663</v>
      </c>
      <c r="F358" s="1">
        <v>1.0416666666666666E-2</v>
      </c>
      <c r="G358" t="s">
        <v>18</v>
      </c>
      <c r="H358" t="str">
        <f t="shared" si="5"/>
        <v>TAUBATÉPÂNICO NA BAND - Reprise</v>
      </c>
      <c r="I358" s="2">
        <v>3340</v>
      </c>
    </row>
    <row r="359" spans="1:9" x14ac:dyDescent="0.25">
      <c r="A359" t="s">
        <v>89</v>
      </c>
      <c r="B359" t="s">
        <v>90</v>
      </c>
      <c r="C359" t="s">
        <v>64</v>
      </c>
      <c r="D359" t="s">
        <v>91</v>
      </c>
      <c r="E359" s="1">
        <v>0.94791666666666663</v>
      </c>
      <c r="F359" s="1">
        <v>1.0416666666666666E-2</v>
      </c>
      <c r="G359" t="s">
        <v>19</v>
      </c>
      <c r="H359" t="str">
        <f t="shared" si="5"/>
        <v>RIO DE JANEIROPÂNICO NA BAND - Reprise</v>
      </c>
      <c r="I359" s="2">
        <v>22540</v>
      </c>
    </row>
    <row r="360" spans="1:9" x14ac:dyDescent="0.25">
      <c r="A360" t="s">
        <v>89</v>
      </c>
      <c r="B360" t="s">
        <v>90</v>
      </c>
      <c r="C360" t="s">
        <v>64</v>
      </c>
      <c r="D360" t="s">
        <v>91</v>
      </c>
      <c r="E360" s="1">
        <v>0.94791666666666663</v>
      </c>
      <c r="F360" s="1">
        <v>1.0416666666666666E-2</v>
      </c>
      <c r="G360" t="s">
        <v>20</v>
      </c>
      <c r="H360" t="str">
        <f t="shared" si="5"/>
        <v>BARRA MANSAPÂNICO NA BAND - Reprise</v>
      </c>
      <c r="I360" s="2">
        <v>5555</v>
      </c>
    </row>
    <row r="361" spans="1:9" x14ac:dyDescent="0.25">
      <c r="A361" t="s">
        <v>89</v>
      </c>
      <c r="B361" t="s">
        <v>90</v>
      </c>
      <c r="C361" t="s">
        <v>64</v>
      </c>
      <c r="D361" t="s">
        <v>91</v>
      </c>
      <c r="E361" s="1">
        <v>0.94791666666666663</v>
      </c>
      <c r="F361" s="1">
        <v>1.0416666666666666E-2</v>
      </c>
      <c r="G361" t="s">
        <v>169</v>
      </c>
      <c r="H361" t="str">
        <f t="shared" si="5"/>
        <v>B. HORIZPÂNICO NA BAND - Reprise</v>
      </c>
      <c r="I361" s="2">
        <v>17690</v>
      </c>
    </row>
    <row r="362" spans="1:9" x14ac:dyDescent="0.25">
      <c r="A362" t="s">
        <v>89</v>
      </c>
      <c r="B362" t="s">
        <v>90</v>
      </c>
      <c r="C362" t="s">
        <v>64</v>
      </c>
      <c r="D362" t="s">
        <v>91</v>
      </c>
      <c r="E362" s="1">
        <v>0.94791666666666663</v>
      </c>
      <c r="F362" s="1">
        <v>1.0416666666666666E-2</v>
      </c>
      <c r="G362" t="s">
        <v>22</v>
      </c>
      <c r="H362" t="str">
        <f t="shared" si="5"/>
        <v>UBERABAPÂNICO NA BAND - Reprise</v>
      </c>
      <c r="I362" s="2">
        <v>3365</v>
      </c>
    </row>
    <row r="363" spans="1:9" x14ac:dyDescent="0.25">
      <c r="A363" t="s">
        <v>89</v>
      </c>
      <c r="B363" t="s">
        <v>90</v>
      </c>
      <c r="C363" t="s">
        <v>64</v>
      </c>
      <c r="D363" t="s">
        <v>91</v>
      </c>
      <c r="E363" s="1">
        <v>0.94791666666666663</v>
      </c>
      <c r="F363" s="1">
        <v>1.0416666666666666E-2</v>
      </c>
      <c r="G363" t="s">
        <v>23</v>
      </c>
      <c r="H363" t="str">
        <f t="shared" si="5"/>
        <v>CURITIBAPÂNICO NA BAND - Reprise</v>
      </c>
      <c r="I363" s="2">
        <v>6640</v>
      </c>
    </row>
    <row r="364" spans="1:9" x14ac:dyDescent="0.25">
      <c r="A364" t="s">
        <v>89</v>
      </c>
      <c r="B364" t="s">
        <v>90</v>
      </c>
      <c r="C364" t="s">
        <v>64</v>
      </c>
      <c r="D364" t="s">
        <v>91</v>
      </c>
      <c r="E364" s="1">
        <v>0.94791666666666663</v>
      </c>
      <c r="F364" s="1">
        <v>1.0416666666666666E-2</v>
      </c>
      <c r="G364" t="s">
        <v>24</v>
      </c>
      <c r="H364" t="str">
        <f t="shared" si="5"/>
        <v>P. ALEGREPÂNICO NA BAND - Reprise</v>
      </c>
      <c r="I364" s="2">
        <v>15590</v>
      </c>
    </row>
    <row r="365" spans="1:9" x14ac:dyDescent="0.25">
      <c r="A365" t="s">
        <v>89</v>
      </c>
      <c r="B365" t="s">
        <v>90</v>
      </c>
      <c r="C365" t="s">
        <v>64</v>
      </c>
      <c r="D365" t="s">
        <v>91</v>
      </c>
      <c r="E365" s="1">
        <v>0.94791666666666663</v>
      </c>
      <c r="F365" s="1">
        <v>1.0416666666666666E-2</v>
      </c>
      <c r="G365" t="s">
        <v>170</v>
      </c>
      <c r="H365" t="str">
        <f t="shared" si="5"/>
        <v>BRASÍLIAPÂNICO NA BAND - Reprise</v>
      </c>
      <c r="I365" s="2">
        <v>4945</v>
      </c>
    </row>
    <row r="366" spans="1:9" x14ac:dyDescent="0.25">
      <c r="A366" t="s">
        <v>89</v>
      </c>
      <c r="B366" t="s">
        <v>90</v>
      </c>
      <c r="C366" t="s">
        <v>64</v>
      </c>
      <c r="D366" t="s">
        <v>91</v>
      </c>
      <c r="E366" s="1">
        <v>0.94791666666666663</v>
      </c>
      <c r="F366" s="1">
        <v>1.0416666666666666E-2</v>
      </c>
      <c r="G366" t="s">
        <v>26</v>
      </c>
      <c r="H366" t="str">
        <f t="shared" si="5"/>
        <v>SALVADORPÂNICO NA BAND - Reprise</v>
      </c>
      <c r="I366" s="2">
        <v>12685</v>
      </c>
    </row>
    <row r="367" spans="1:9" x14ac:dyDescent="0.25">
      <c r="A367" t="s">
        <v>89</v>
      </c>
      <c r="B367" t="s">
        <v>90</v>
      </c>
      <c r="C367" t="s">
        <v>64</v>
      </c>
      <c r="D367" t="s">
        <v>91</v>
      </c>
      <c r="E367" s="1">
        <v>0.94791666666666663</v>
      </c>
      <c r="F367" s="1">
        <v>1.0416666666666666E-2</v>
      </c>
      <c r="G367" t="s">
        <v>27</v>
      </c>
      <c r="H367" t="str">
        <f t="shared" si="5"/>
        <v>NATALPÂNICO NA BAND - Reprise</v>
      </c>
      <c r="I367" s="2">
        <v>2255</v>
      </c>
    </row>
    <row r="368" spans="1:9" x14ac:dyDescent="0.25">
      <c r="A368" t="s">
        <v>89</v>
      </c>
      <c r="B368" t="s">
        <v>90</v>
      </c>
      <c r="C368" t="s">
        <v>64</v>
      </c>
      <c r="D368" t="s">
        <v>91</v>
      </c>
      <c r="E368" s="1">
        <v>0.94791666666666663</v>
      </c>
      <c r="F368" s="1">
        <v>1.0416666666666666E-2</v>
      </c>
      <c r="G368" t="s">
        <v>28</v>
      </c>
      <c r="H368" t="str">
        <f t="shared" si="5"/>
        <v>MANAUSPÂNICO NA BAND - Reprise</v>
      </c>
      <c r="I368" s="2">
        <v>2450</v>
      </c>
    </row>
    <row r="369" spans="1:9" x14ac:dyDescent="0.25">
      <c r="A369" t="s">
        <v>89</v>
      </c>
      <c r="B369" t="s">
        <v>90</v>
      </c>
      <c r="C369" t="s">
        <v>64</v>
      </c>
      <c r="D369" t="s">
        <v>91</v>
      </c>
      <c r="E369" s="1">
        <v>0.94791666666666663</v>
      </c>
      <c r="F369" s="1">
        <v>1.0416666666666666E-2</v>
      </c>
      <c r="G369" t="s">
        <v>29</v>
      </c>
      <c r="H369" t="str">
        <f t="shared" si="5"/>
        <v>PALMASPÂNICO NA BAND - Reprise</v>
      </c>
      <c r="I369" s="2">
        <v>325</v>
      </c>
    </row>
    <row r="370" spans="1:9" x14ac:dyDescent="0.25">
      <c r="A370" t="s">
        <v>178</v>
      </c>
      <c r="B370" t="s">
        <v>179</v>
      </c>
      <c r="C370" t="s">
        <v>50</v>
      </c>
      <c r="D370" t="s">
        <v>93</v>
      </c>
      <c r="E370" s="1">
        <v>0.25</v>
      </c>
      <c r="F370" s="1">
        <v>0.29166666666666669</v>
      </c>
      <c r="G370" t="s">
        <v>14</v>
      </c>
      <c r="H370" t="str">
        <f t="shared" si="5"/>
        <v>NET1TARTARUGAS NINJAS</v>
      </c>
      <c r="I370" s="2">
        <v>10010</v>
      </c>
    </row>
    <row r="371" spans="1:9" x14ac:dyDescent="0.25">
      <c r="A371" t="s">
        <v>178</v>
      </c>
      <c r="B371" t="s">
        <v>179</v>
      </c>
      <c r="C371" t="s">
        <v>50</v>
      </c>
      <c r="D371" t="s">
        <v>93</v>
      </c>
      <c r="E371" s="1">
        <v>0.25</v>
      </c>
      <c r="F371" s="1">
        <v>0.29166666666666669</v>
      </c>
      <c r="G371" t="s">
        <v>15</v>
      </c>
      <c r="H371" t="str">
        <f t="shared" si="5"/>
        <v>SÃO PAULOTARTARUGAS NINJAS</v>
      </c>
      <c r="I371" s="2">
        <v>3190</v>
      </c>
    </row>
    <row r="372" spans="1:9" x14ac:dyDescent="0.25">
      <c r="A372" t="s">
        <v>178</v>
      </c>
      <c r="B372" t="s">
        <v>179</v>
      </c>
      <c r="C372" t="s">
        <v>50</v>
      </c>
      <c r="D372" t="s">
        <v>93</v>
      </c>
      <c r="E372" s="1">
        <v>0.25</v>
      </c>
      <c r="F372" s="1">
        <v>0.29166666666666669</v>
      </c>
      <c r="G372" t="s">
        <v>16</v>
      </c>
      <c r="H372" t="str">
        <f t="shared" si="5"/>
        <v>P.PRUD.TARTARUGAS NINJAS</v>
      </c>
      <c r="I372" s="2">
        <v>710</v>
      </c>
    </row>
    <row r="373" spans="1:9" x14ac:dyDescent="0.25">
      <c r="A373" t="s">
        <v>178</v>
      </c>
      <c r="B373" t="s">
        <v>179</v>
      </c>
      <c r="C373" t="s">
        <v>50</v>
      </c>
      <c r="D373" t="s">
        <v>93</v>
      </c>
      <c r="E373" s="1">
        <v>0.25</v>
      </c>
      <c r="F373" s="1">
        <v>0.29166666666666669</v>
      </c>
      <c r="G373" t="s">
        <v>17</v>
      </c>
      <c r="H373" t="str">
        <f t="shared" si="5"/>
        <v>CAMPINASTARTARUGAS NINJAS</v>
      </c>
      <c r="I373" s="2">
        <v>675</v>
      </c>
    </row>
    <row r="374" spans="1:9" x14ac:dyDescent="0.25">
      <c r="A374" t="s">
        <v>178</v>
      </c>
      <c r="B374" t="s">
        <v>179</v>
      </c>
      <c r="C374" t="s">
        <v>50</v>
      </c>
      <c r="D374" t="s">
        <v>93</v>
      </c>
      <c r="E374" s="1">
        <v>0.25</v>
      </c>
      <c r="F374" s="1">
        <v>0.29166666666666669</v>
      </c>
      <c r="G374" t="s">
        <v>18</v>
      </c>
      <c r="H374" t="str">
        <f t="shared" si="5"/>
        <v>TAUBATÉTARTARUGAS NINJAS</v>
      </c>
      <c r="I374" s="2">
        <v>320</v>
      </c>
    </row>
    <row r="375" spans="1:9" x14ac:dyDescent="0.25">
      <c r="A375" t="s">
        <v>178</v>
      </c>
      <c r="B375" t="s">
        <v>179</v>
      </c>
      <c r="C375" t="s">
        <v>50</v>
      </c>
      <c r="D375" t="s">
        <v>93</v>
      </c>
      <c r="E375" s="1">
        <v>0.25</v>
      </c>
      <c r="F375" s="1">
        <v>0.29166666666666669</v>
      </c>
      <c r="G375" t="s">
        <v>19</v>
      </c>
      <c r="H375" t="str">
        <f t="shared" si="5"/>
        <v>RIO DE JANEIROTARTARUGAS NINJAS</v>
      </c>
      <c r="I375" s="2">
        <v>1740</v>
      </c>
    </row>
    <row r="376" spans="1:9" x14ac:dyDescent="0.25">
      <c r="A376" t="s">
        <v>178</v>
      </c>
      <c r="B376" t="s">
        <v>179</v>
      </c>
      <c r="C376" t="s">
        <v>50</v>
      </c>
      <c r="D376" t="s">
        <v>93</v>
      </c>
      <c r="E376" s="1">
        <v>0.25</v>
      </c>
      <c r="F376" s="1">
        <v>0.29166666666666669</v>
      </c>
      <c r="G376" t="s">
        <v>20</v>
      </c>
      <c r="H376" t="str">
        <f t="shared" si="5"/>
        <v>BARRA MANSATARTARUGAS NINJAS</v>
      </c>
      <c r="I376" s="2">
        <v>405</v>
      </c>
    </row>
    <row r="377" spans="1:9" x14ac:dyDescent="0.25">
      <c r="A377" t="s">
        <v>178</v>
      </c>
      <c r="B377" t="s">
        <v>179</v>
      </c>
      <c r="C377" t="s">
        <v>50</v>
      </c>
      <c r="D377" t="s">
        <v>93</v>
      </c>
      <c r="E377" s="1">
        <v>0.25</v>
      </c>
      <c r="F377" s="1">
        <v>0.29166666666666669</v>
      </c>
      <c r="G377" t="s">
        <v>169</v>
      </c>
      <c r="H377" t="str">
        <f t="shared" si="5"/>
        <v>B. HORIZTARTARUGAS NINJAS</v>
      </c>
      <c r="I377" s="2">
        <v>1550</v>
      </c>
    </row>
    <row r="378" spans="1:9" x14ac:dyDescent="0.25">
      <c r="A378" t="s">
        <v>178</v>
      </c>
      <c r="B378" t="s">
        <v>179</v>
      </c>
      <c r="C378" t="s">
        <v>50</v>
      </c>
      <c r="D378" t="s">
        <v>93</v>
      </c>
      <c r="E378" s="1">
        <v>0.25</v>
      </c>
      <c r="F378" s="1">
        <v>0.29166666666666669</v>
      </c>
      <c r="G378" t="s">
        <v>22</v>
      </c>
      <c r="H378" t="str">
        <f t="shared" si="5"/>
        <v>UBERABATARTARUGAS NINJAS</v>
      </c>
      <c r="I378" s="2">
        <v>245</v>
      </c>
    </row>
    <row r="379" spans="1:9" x14ac:dyDescent="0.25">
      <c r="A379" t="s">
        <v>178</v>
      </c>
      <c r="B379" t="s">
        <v>179</v>
      </c>
      <c r="C379" t="s">
        <v>50</v>
      </c>
      <c r="D379" t="s">
        <v>93</v>
      </c>
      <c r="E379" s="1">
        <v>0.25</v>
      </c>
      <c r="F379" s="1">
        <v>0.29166666666666669</v>
      </c>
      <c r="G379" t="s">
        <v>23</v>
      </c>
      <c r="H379" t="str">
        <f t="shared" si="5"/>
        <v>CURITIBATARTARUGAS NINJAS</v>
      </c>
      <c r="I379" s="2">
        <v>600</v>
      </c>
    </row>
    <row r="380" spans="1:9" x14ac:dyDescent="0.25">
      <c r="A380" t="s">
        <v>178</v>
      </c>
      <c r="B380" t="s">
        <v>179</v>
      </c>
      <c r="C380" t="s">
        <v>50</v>
      </c>
      <c r="D380" t="s">
        <v>93</v>
      </c>
      <c r="E380" s="1">
        <v>0.25</v>
      </c>
      <c r="F380" s="1">
        <v>0.29166666666666669</v>
      </c>
      <c r="G380" t="s">
        <v>24</v>
      </c>
      <c r="H380" t="str">
        <f t="shared" si="5"/>
        <v>P. ALEGRETARTARUGAS NINJAS</v>
      </c>
      <c r="I380" s="2">
        <v>1035</v>
      </c>
    </row>
    <row r="381" spans="1:9" x14ac:dyDescent="0.25">
      <c r="A381" t="s">
        <v>178</v>
      </c>
      <c r="B381" t="s">
        <v>179</v>
      </c>
      <c r="C381" t="s">
        <v>50</v>
      </c>
      <c r="D381" t="s">
        <v>93</v>
      </c>
      <c r="E381" s="1">
        <v>0.25</v>
      </c>
      <c r="F381" s="1">
        <v>0.29166666666666669</v>
      </c>
      <c r="G381" t="s">
        <v>170</v>
      </c>
      <c r="H381" t="str">
        <f t="shared" si="5"/>
        <v>BRASÍLIATARTARUGAS NINJAS</v>
      </c>
      <c r="I381" s="2">
        <v>420</v>
      </c>
    </row>
    <row r="382" spans="1:9" x14ac:dyDescent="0.25">
      <c r="A382" t="s">
        <v>178</v>
      </c>
      <c r="B382" t="s">
        <v>179</v>
      </c>
      <c r="C382" t="s">
        <v>50</v>
      </c>
      <c r="D382" t="s">
        <v>93</v>
      </c>
      <c r="E382" s="1">
        <v>0.25</v>
      </c>
      <c r="F382" s="1">
        <v>0.29166666666666669</v>
      </c>
      <c r="G382" t="s">
        <v>26</v>
      </c>
      <c r="H382" t="str">
        <f t="shared" si="5"/>
        <v>SALVADORTARTARUGAS NINJAS</v>
      </c>
      <c r="I382" s="2">
        <v>790</v>
      </c>
    </row>
    <row r="383" spans="1:9" x14ac:dyDescent="0.25">
      <c r="A383" t="s">
        <v>178</v>
      </c>
      <c r="B383" t="s">
        <v>179</v>
      </c>
      <c r="C383" t="s">
        <v>50</v>
      </c>
      <c r="D383" t="s">
        <v>93</v>
      </c>
      <c r="E383" s="1">
        <v>0.25</v>
      </c>
      <c r="F383" s="1">
        <v>0.29166666666666669</v>
      </c>
      <c r="G383" t="s">
        <v>27</v>
      </c>
      <c r="H383" t="str">
        <f t="shared" si="5"/>
        <v>NATALTARTARUGAS NINJAS</v>
      </c>
      <c r="I383" s="2">
        <v>150</v>
      </c>
    </row>
    <row r="384" spans="1:9" x14ac:dyDescent="0.25">
      <c r="A384" t="s">
        <v>178</v>
      </c>
      <c r="B384" t="s">
        <v>179</v>
      </c>
      <c r="C384" t="s">
        <v>50</v>
      </c>
      <c r="D384" t="s">
        <v>93</v>
      </c>
      <c r="E384" s="1">
        <v>0.25</v>
      </c>
      <c r="F384" s="1">
        <v>0.29166666666666669</v>
      </c>
      <c r="G384" t="s">
        <v>28</v>
      </c>
      <c r="H384" t="str">
        <f t="shared" si="5"/>
        <v>MANAUSTARTARUGAS NINJAS</v>
      </c>
      <c r="I384" s="2">
        <v>530</v>
      </c>
    </row>
    <row r="385" spans="1:9" x14ac:dyDescent="0.25">
      <c r="A385" t="s">
        <v>178</v>
      </c>
      <c r="B385" t="s">
        <v>179</v>
      </c>
      <c r="C385" t="s">
        <v>50</v>
      </c>
      <c r="D385" t="s">
        <v>93</v>
      </c>
      <c r="E385" s="1">
        <v>0.25</v>
      </c>
      <c r="F385" s="1">
        <v>0.29166666666666669</v>
      </c>
      <c r="G385" t="s">
        <v>29</v>
      </c>
      <c r="H385" t="str">
        <f t="shared" si="5"/>
        <v>PALMASTARTARUGAS NINJAS</v>
      </c>
      <c r="I385" s="2">
        <v>65</v>
      </c>
    </row>
    <row r="386" spans="1:9" x14ac:dyDescent="0.25">
      <c r="A386" t="s">
        <v>94</v>
      </c>
      <c r="B386" t="s">
        <v>95</v>
      </c>
      <c r="C386" t="s">
        <v>37</v>
      </c>
      <c r="D386" t="s">
        <v>96</v>
      </c>
      <c r="E386" s="1">
        <v>0.55902777777777779</v>
      </c>
      <c r="F386" s="1">
        <v>0.625</v>
      </c>
      <c r="G386" t="s">
        <v>14</v>
      </c>
      <c r="H386" t="str">
        <f t="shared" si="5"/>
        <v>NET1BAND ESPORTE CLUBE - SÁBADO</v>
      </c>
      <c r="I386" s="2">
        <v>87450</v>
      </c>
    </row>
    <row r="387" spans="1:9" x14ac:dyDescent="0.25">
      <c r="A387" t="s">
        <v>94</v>
      </c>
      <c r="B387" t="s">
        <v>95</v>
      </c>
      <c r="C387" t="s">
        <v>37</v>
      </c>
      <c r="D387" t="s">
        <v>96</v>
      </c>
      <c r="E387" s="1">
        <v>0.55902777777777779</v>
      </c>
      <c r="F387" s="1">
        <v>0.625</v>
      </c>
      <c r="G387" t="s">
        <v>15</v>
      </c>
      <c r="H387" t="str">
        <f t="shared" ref="H387:H450" si="6">CONCATENATE(G387,B387)</f>
        <v>SÃO PAULOBAND ESPORTE CLUBE - SÁBADO</v>
      </c>
      <c r="I387" s="2">
        <v>16620</v>
      </c>
    </row>
    <row r="388" spans="1:9" x14ac:dyDescent="0.25">
      <c r="A388" t="s">
        <v>94</v>
      </c>
      <c r="B388" t="s">
        <v>95</v>
      </c>
      <c r="C388" t="s">
        <v>37</v>
      </c>
      <c r="D388" t="s">
        <v>96</v>
      </c>
      <c r="E388" s="1">
        <v>0.55902777777777779</v>
      </c>
      <c r="F388" s="1">
        <v>0.625</v>
      </c>
      <c r="G388" t="s">
        <v>16</v>
      </c>
      <c r="H388" t="str">
        <f t="shared" si="6"/>
        <v>P.PRUD.BAND ESPORTE CLUBE - SÁBADO</v>
      </c>
      <c r="I388" s="2">
        <v>3825</v>
      </c>
    </row>
    <row r="389" spans="1:9" x14ac:dyDescent="0.25">
      <c r="A389" t="s">
        <v>94</v>
      </c>
      <c r="B389" t="s">
        <v>95</v>
      </c>
      <c r="C389" t="s">
        <v>37</v>
      </c>
      <c r="D389" t="s">
        <v>96</v>
      </c>
      <c r="E389" s="1">
        <v>0.55902777777777779</v>
      </c>
      <c r="F389" s="1">
        <v>0.625</v>
      </c>
      <c r="G389" t="s">
        <v>17</v>
      </c>
      <c r="H389" t="str">
        <f t="shared" si="6"/>
        <v>CAMPINASBAND ESPORTE CLUBE - SÁBADO</v>
      </c>
      <c r="I389" s="2">
        <v>4360</v>
      </c>
    </row>
    <row r="390" spans="1:9" x14ac:dyDescent="0.25">
      <c r="A390" t="s">
        <v>94</v>
      </c>
      <c r="B390" t="s">
        <v>95</v>
      </c>
      <c r="C390" t="s">
        <v>37</v>
      </c>
      <c r="D390" t="s">
        <v>96</v>
      </c>
      <c r="E390" s="1">
        <v>0.55902777777777779</v>
      </c>
      <c r="F390" s="1">
        <v>0.625</v>
      </c>
      <c r="G390" t="s">
        <v>18</v>
      </c>
      <c r="H390" t="str">
        <f t="shared" si="6"/>
        <v>TAUBATÉBAND ESPORTE CLUBE - SÁBADO</v>
      </c>
      <c r="I390" s="2">
        <v>1475</v>
      </c>
    </row>
    <row r="391" spans="1:9" x14ac:dyDescent="0.25">
      <c r="A391" t="s">
        <v>94</v>
      </c>
      <c r="B391" t="s">
        <v>95</v>
      </c>
      <c r="C391" t="s">
        <v>37</v>
      </c>
      <c r="D391" t="s">
        <v>96</v>
      </c>
      <c r="E391" s="1">
        <v>0.55902777777777779</v>
      </c>
      <c r="F391" s="1">
        <v>0.625</v>
      </c>
      <c r="G391" t="s">
        <v>19</v>
      </c>
      <c r="H391" t="str">
        <f t="shared" si="6"/>
        <v>RIO DE JANEIROBAND ESPORTE CLUBE - SÁBADO</v>
      </c>
      <c r="I391" s="2">
        <v>9920</v>
      </c>
    </row>
    <row r="392" spans="1:9" x14ac:dyDescent="0.25">
      <c r="A392" t="s">
        <v>94</v>
      </c>
      <c r="B392" t="s">
        <v>95</v>
      </c>
      <c r="C392" t="s">
        <v>37</v>
      </c>
      <c r="D392" t="s">
        <v>96</v>
      </c>
      <c r="E392" s="1">
        <v>0.55902777777777779</v>
      </c>
      <c r="F392" s="1">
        <v>0.625</v>
      </c>
      <c r="G392" t="s">
        <v>20</v>
      </c>
      <c r="H392" t="str">
        <f t="shared" si="6"/>
        <v>BARRA MANSABAND ESPORTE CLUBE - SÁBADO</v>
      </c>
      <c r="I392" s="2">
        <v>2440</v>
      </c>
    </row>
    <row r="393" spans="1:9" x14ac:dyDescent="0.25">
      <c r="A393" t="s">
        <v>94</v>
      </c>
      <c r="B393" t="s">
        <v>95</v>
      </c>
      <c r="C393" t="s">
        <v>37</v>
      </c>
      <c r="D393" t="s">
        <v>96</v>
      </c>
      <c r="E393" s="1">
        <v>0.55902777777777779</v>
      </c>
      <c r="F393" s="1">
        <v>0.625</v>
      </c>
      <c r="G393" t="s">
        <v>169</v>
      </c>
      <c r="H393" t="str">
        <f t="shared" si="6"/>
        <v>B. HORIZBAND ESPORTE CLUBE - SÁBADO</v>
      </c>
      <c r="I393" s="2">
        <v>7780</v>
      </c>
    </row>
    <row r="394" spans="1:9" x14ac:dyDescent="0.25">
      <c r="A394" t="s">
        <v>94</v>
      </c>
      <c r="B394" t="s">
        <v>95</v>
      </c>
      <c r="C394" t="s">
        <v>37</v>
      </c>
      <c r="D394" t="s">
        <v>96</v>
      </c>
      <c r="E394" s="1">
        <v>0.55902777777777779</v>
      </c>
      <c r="F394" s="1">
        <v>0.625</v>
      </c>
      <c r="G394" t="s">
        <v>22</v>
      </c>
      <c r="H394" t="str">
        <f t="shared" si="6"/>
        <v>UBERABABAND ESPORTE CLUBE - SÁBADO</v>
      </c>
      <c r="I394" s="2">
        <v>1485</v>
      </c>
    </row>
    <row r="395" spans="1:9" x14ac:dyDescent="0.25">
      <c r="A395" t="s">
        <v>94</v>
      </c>
      <c r="B395" t="s">
        <v>95</v>
      </c>
      <c r="C395" t="s">
        <v>37</v>
      </c>
      <c r="D395" t="s">
        <v>96</v>
      </c>
      <c r="E395" s="1">
        <v>0.55902777777777779</v>
      </c>
      <c r="F395" s="1">
        <v>0.625</v>
      </c>
      <c r="G395" t="s">
        <v>23</v>
      </c>
      <c r="H395" t="str">
        <f t="shared" si="6"/>
        <v>CURITIBABAND ESPORTE CLUBE - SÁBADO</v>
      </c>
      <c r="I395" s="2">
        <v>2920</v>
      </c>
    </row>
    <row r="396" spans="1:9" x14ac:dyDescent="0.25">
      <c r="A396" t="s">
        <v>94</v>
      </c>
      <c r="B396" t="s">
        <v>95</v>
      </c>
      <c r="C396" t="s">
        <v>37</v>
      </c>
      <c r="D396" t="s">
        <v>96</v>
      </c>
      <c r="E396" s="1">
        <v>0.55902777777777779</v>
      </c>
      <c r="F396" s="1">
        <v>0.625</v>
      </c>
      <c r="G396" t="s">
        <v>24</v>
      </c>
      <c r="H396" t="str">
        <f t="shared" si="6"/>
        <v>P. ALEGREBAND ESPORTE CLUBE - SÁBADO</v>
      </c>
      <c r="I396" s="2">
        <v>6860</v>
      </c>
    </row>
    <row r="397" spans="1:9" x14ac:dyDescent="0.25">
      <c r="A397" t="s">
        <v>94</v>
      </c>
      <c r="B397" t="s">
        <v>95</v>
      </c>
      <c r="C397" t="s">
        <v>37</v>
      </c>
      <c r="D397" t="s">
        <v>96</v>
      </c>
      <c r="E397" s="1">
        <v>0.55902777777777779</v>
      </c>
      <c r="F397" s="1">
        <v>0.625</v>
      </c>
      <c r="G397" t="s">
        <v>170</v>
      </c>
      <c r="H397" t="str">
        <f t="shared" si="6"/>
        <v>BRASÍLIABAND ESPORTE CLUBE - SÁBADO</v>
      </c>
      <c r="I397" s="2">
        <v>2180</v>
      </c>
    </row>
    <row r="398" spans="1:9" x14ac:dyDescent="0.25">
      <c r="A398" t="s">
        <v>94</v>
      </c>
      <c r="B398" t="s">
        <v>95</v>
      </c>
      <c r="C398" t="s">
        <v>37</v>
      </c>
      <c r="D398" t="s">
        <v>96</v>
      </c>
      <c r="E398" s="1">
        <v>0.55902777777777779</v>
      </c>
      <c r="F398" s="1">
        <v>0.625</v>
      </c>
      <c r="G398" t="s">
        <v>26</v>
      </c>
      <c r="H398" t="str">
        <f t="shared" si="6"/>
        <v>SALVADORBAND ESPORTE CLUBE - SÁBADO</v>
      </c>
      <c r="I398" s="2">
        <v>5080</v>
      </c>
    </row>
    <row r="399" spans="1:9" x14ac:dyDescent="0.25">
      <c r="A399" t="s">
        <v>94</v>
      </c>
      <c r="B399" t="s">
        <v>95</v>
      </c>
      <c r="C399" t="s">
        <v>37</v>
      </c>
      <c r="D399" t="s">
        <v>96</v>
      </c>
      <c r="E399" s="1">
        <v>0.55902777777777779</v>
      </c>
      <c r="F399" s="1">
        <v>0.625</v>
      </c>
      <c r="G399" t="s">
        <v>27</v>
      </c>
      <c r="H399" t="str">
        <f t="shared" si="6"/>
        <v>NATALBAND ESPORTE CLUBE - SÁBADO</v>
      </c>
      <c r="I399" s="2">
        <v>995</v>
      </c>
    </row>
    <row r="400" spans="1:9" x14ac:dyDescent="0.25">
      <c r="A400" t="s">
        <v>94</v>
      </c>
      <c r="B400" t="s">
        <v>95</v>
      </c>
      <c r="C400" t="s">
        <v>37</v>
      </c>
      <c r="D400" t="s">
        <v>96</v>
      </c>
      <c r="E400" s="1">
        <v>0.55902777777777779</v>
      </c>
      <c r="F400" s="1">
        <v>0.625</v>
      </c>
      <c r="G400" t="s">
        <v>28</v>
      </c>
      <c r="H400" t="str">
        <f t="shared" si="6"/>
        <v>MANAUSBAND ESPORTE CLUBE - SÁBADO</v>
      </c>
      <c r="I400" s="2">
        <v>1205</v>
      </c>
    </row>
    <row r="401" spans="1:9" x14ac:dyDescent="0.25">
      <c r="A401" t="s">
        <v>94</v>
      </c>
      <c r="B401" t="s">
        <v>95</v>
      </c>
      <c r="C401" t="s">
        <v>37</v>
      </c>
      <c r="D401" t="s">
        <v>96</v>
      </c>
      <c r="E401" s="1">
        <v>0.55902777777777779</v>
      </c>
      <c r="F401" s="1">
        <v>0.625</v>
      </c>
      <c r="G401" t="s">
        <v>29</v>
      </c>
      <c r="H401" t="str">
        <f t="shared" si="6"/>
        <v>PALMASBAND ESPORTE CLUBE - SÁBADO</v>
      </c>
      <c r="I401" s="2">
        <v>145</v>
      </c>
    </row>
    <row r="402" spans="1:9" x14ac:dyDescent="0.25">
      <c r="A402" t="s">
        <v>99</v>
      </c>
      <c r="B402" t="s">
        <v>100</v>
      </c>
      <c r="C402" t="s">
        <v>101</v>
      </c>
      <c r="D402" t="s">
        <v>96</v>
      </c>
      <c r="E402" s="1">
        <v>0.625</v>
      </c>
      <c r="F402" s="1">
        <v>0.70833333333333337</v>
      </c>
      <c r="G402" t="s">
        <v>14</v>
      </c>
      <c r="H402" t="str">
        <f t="shared" si="6"/>
        <v xml:space="preserve">NET1SESSÃO LIVRE </v>
      </c>
      <c r="I402" s="2">
        <v>87450</v>
      </c>
    </row>
    <row r="403" spans="1:9" x14ac:dyDescent="0.25">
      <c r="A403" t="s">
        <v>99</v>
      </c>
      <c r="B403" t="s">
        <v>100</v>
      </c>
      <c r="C403" t="s">
        <v>101</v>
      </c>
      <c r="D403" t="s">
        <v>96</v>
      </c>
      <c r="E403" s="1">
        <v>0.625</v>
      </c>
      <c r="F403" s="1">
        <v>0.70833333333333337</v>
      </c>
      <c r="G403" t="s">
        <v>15</v>
      </c>
      <c r="H403" t="str">
        <f t="shared" si="6"/>
        <v xml:space="preserve">SÃO PAULOSESSÃO LIVRE </v>
      </c>
      <c r="I403" s="2">
        <v>16620</v>
      </c>
    </row>
    <row r="404" spans="1:9" x14ac:dyDescent="0.25">
      <c r="A404" t="s">
        <v>99</v>
      </c>
      <c r="B404" t="s">
        <v>100</v>
      </c>
      <c r="C404" t="s">
        <v>101</v>
      </c>
      <c r="D404" t="s">
        <v>96</v>
      </c>
      <c r="E404" s="1">
        <v>0.625</v>
      </c>
      <c r="F404" s="1">
        <v>0.70833333333333337</v>
      </c>
      <c r="G404" t="s">
        <v>16</v>
      </c>
      <c r="H404" t="str">
        <f t="shared" si="6"/>
        <v xml:space="preserve">P.PRUD.SESSÃO LIVRE </v>
      </c>
      <c r="I404" s="2">
        <v>3825</v>
      </c>
    </row>
    <row r="405" spans="1:9" x14ac:dyDescent="0.25">
      <c r="A405" t="s">
        <v>99</v>
      </c>
      <c r="B405" t="s">
        <v>100</v>
      </c>
      <c r="C405" t="s">
        <v>101</v>
      </c>
      <c r="D405" t="s">
        <v>96</v>
      </c>
      <c r="E405" s="1">
        <v>0.625</v>
      </c>
      <c r="F405" s="1">
        <v>0.70833333333333337</v>
      </c>
      <c r="G405" t="s">
        <v>17</v>
      </c>
      <c r="H405" t="str">
        <f t="shared" si="6"/>
        <v xml:space="preserve">CAMPINASSESSÃO LIVRE </v>
      </c>
      <c r="I405" s="2">
        <v>4360</v>
      </c>
    </row>
    <row r="406" spans="1:9" x14ac:dyDescent="0.25">
      <c r="A406" t="s">
        <v>99</v>
      </c>
      <c r="B406" t="s">
        <v>100</v>
      </c>
      <c r="C406" t="s">
        <v>101</v>
      </c>
      <c r="D406" t="s">
        <v>96</v>
      </c>
      <c r="E406" s="1">
        <v>0.625</v>
      </c>
      <c r="F406" s="1">
        <v>0.70833333333333337</v>
      </c>
      <c r="G406" t="s">
        <v>18</v>
      </c>
      <c r="H406" t="str">
        <f t="shared" si="6"/>
        <v xml:space="preserve">TAUBATÉSESSÃO LIVRE </v>
      </c>
      <c r="I406" s="2">
        <v>1475</v>
      </c>
    </row>
    <row r="407" spans="1:9" x14ac:dyDescent="0.25">
      <c r="A407" t="s">
        <v>99</v>
      </c>
      <c r="B407" t="s">
        <v>100</v>
      </c>
      <c r="C407" t="s">
        <v>101</v>
      </c>
      <c r="D407" t="s">
        <v>96</v>
      </c>
      <c r="E407" s="1">
        <v>0.625</v>
      </c>
      <c r="F407" s="1">
        <v>0.70833333333333337</v>
      </c>
      <c r="G407" t="s">
        <v>19</v>
      </c>
      <c r="H407" t="str">
        <f t="shared" si="6"/>
        <v xml:space="preserve">RIO DE JANEIROSESSÃO LIVRE </v>
      </c>
      <c r="I407" s="2">
        <v>9920</v>
      </c>
    </row>
    <row r="408" spans="1:9" x14ac:dyDescent="0.25">
      <c r="A408" t="s">
        <v>99</v>
      </c>
      <c r="B408" t="s">
        <v>100</v>
      </c>
      <c r="C408" t="s">
        <v>101</v>
      </c>
      <c r="D408" t="s">
        <v>96</v>
      </c>
      <c r="E408" s="1">
        <v>0.625</v>
      </c>
      <c r="F408" s="1">
        <v>0.70833333333333337</v>
      </c>
      <c r="G408" t="s">
        <v>20</v>
      </c>
      <c r="H408" t="str">
        <f t="shared" si="6"/>
        <v xml:space="preserve">BARRA MANSASESSÃO LIVRE </v>
      </c>
      <c r="I408" s="2">
        <v>2440</v>
      </c>
    </row>
    <row r="409" spans="1:9" x14ac:dyDescent="0.25">
      <c r="A409" t="s">
        <v>99</v>
      </c>
      <c r="B409" t="s">
        <v>100</v>
      </c>
      <c r="C409" t="s">
        <v>101</v>
      </c>
      <c r="D409" t="s">
        <v>96</v>
      </c>
      <c r="E409" s="1">
        <v>0.625</v>
      </c>
      <c r="F409" s="1">
        <v>0.70833333333333337</v>
      </c>
      <c r="G409" t="s">
        <v>169</v>
      </c>
      <c r="H409" t="str">
        <f t="shared" si="6"/>
        <v xml:space="preserve">B. HORIZSESSÃO LIVRE </v>
      </c>
      <c r="I409" s="2">
        <v>7780</v>
      </c>
    </row>
    <row r="410" spans="1:9" x14ac:dyDescent="0.25">
      <c r="A410" t="s">
        <v>99</v>
      </c>
      <c r="B410" t="s">
        <v>100</v>
      </c>
      <c r="C410" t="s">
        <v>101</v>
      </c>
      <c r="D410" t="s">
        <v>96</v>
      </c>
      <c r="E410" s="1">
        <v>0.625</v>
      </c>
      <c r="F410" s="1">
        <v>0.70833333333333337</v>
      </c>
      <c r="G410" t="s">
        <v>22</v>
      </c>
      <c r="H410" t="str">
        <f t="shared" si="6"/>
        <v xml:space="preserve">UBERABASESSÃO LIVRE </v>
      </c>
      <c r="I410" s="2">
        <v>1485</v>
      </c>
    </row>
    <row r="411" spans="1:9" x14ac:dyDescent="0.25">
      <c r="A411" t="s">
        <v>99</v>
      </c>
      <c r="B411" t="s">
        <v>100</v>
      </c>
      <c r="C411" t="s">
        <v>101</v>
      </c>
      <c r="D411" t="s">
        <v>96</v>
      </c>
      <c r="E411" s="1">
        <v>0.625</v>
      </c>
      <c r="F411" s="1">
        <v>0.70833333333333337</v>
      </c>
      <c r="G411" t="s">
        <v>23</v>
      </c>
      <c r="H411" t="str">
        <f t="shared" si="6"/>
        <v xml:space="preserve">CURITIBASESSÃO LIVRE </v>
      </c>
      <c r="I411" s="2">
        <v>2920</v>
      </c>
    </row>
    <row r="412" spans="1:9" x14ac:dyDescent="0.25">
      <c r="A412" t="s">
        <v>99</v>
      </c>
      <c r="B412" t="s">
        <v>100</v>
      </c>
      <c r="C412" t="s">
        <v>101</v>
      </c>
      <c r="D412" t="s">
        <v>96</v>
      </c>
      <c r="E412" s="1">
        <v>0.625</v>
      </c>
      <c r="F412" s="1">
        <v>0.70833333333333337</v>
      </c>
      <c r="G412" t="s">
        <v>24</v>
      </c>
      <c r="H412" t="str">
        <f t="shared" si="6"/>
        <v xml:space="preserve">P. ALEGRESESSÃO LIVRE </v>
      </c>
      <c r="I412" s="2">
        <v>6860</v>
      </c>
    </row>
    <row r="413" spans="1:9" x14ac:dyDescent="0.25">
      <c r="A413" t="s">
        <v>99</v>
      </c>
      <c r="B413" t="s">
        <v>100</v>
      </c>
      <c r="C413" t="s">
        <v>101</v>
      </c>
      <c r="D413" t="s">
        <v>96</v>
      </c>
      <c r="E413" s="1">
        <v>0.625</v>
      </c>
      <c r="F413" s="1">
        <v>0.70833333333333337</v>
      </c>
      <c r="G413" t="s">
        <v>170</v>
      </c>
      <c r="H413" t="str">
        <f t="shared" si="6"/>
        <v xml:space="preserve">BRASÍLIASESSÃO LIVRE </v>
      </c>
      <c r="I413" s="2">
        <v>2180</v>
      </c>
    </row>
    <row r="414" spans="1:9" x14ac:dyDescent="0.25">
      <c r="A414" t="s">
        <v>99</v>
      </c>
      <c r="B414" t="s">
        <v>100</v>
      </c>
      <c r="C414" t="s">
        <v>101</v>
      </c>
      <c r="D414" t="s">
        <v>96</v>
      </c>
      <c r="E414" s="1">
        <v>0.625</v>
      </c>
      <c r="F414" s="1">
        <v>0.70833333333333337</v>
      </c>
      <c r="G414" t="s">
        <v>26</v>
      </c>
      <c r="H414" t="str">
        <f t="shared" si="6"/>
        <v xml:space="preserve">SALVADORSESSÃO LIVRE </v>
      </c>
      <c r="I414" s="2">
        <v>5080</v>
      </c>
    </row>
    <row r="415" spans="1:9" x14ac:dyDescent="0.25">
      <c r="A415" t="s">
        <v>99</v>
      </c>
      <c r="B415" t="s">
        <v>100</v>
      </c>
      <c r="C415" t="s">
        <v>101</v>
      </c>
      <c r="D415" t="s">
        <v>96</v>
      </c>
      <c r="E415" s="1">
        <v>0.625</v>
      </c>
      <c r="F415" s="1">
        <v>0.70833333333333337</v>
      </c>
      <c r="G415" t="s">
        <v>27</v>
      </c>
      <c r="H415" t="str">
        <f t="shared" si="6"/>
        <v xml:space="preserve">NATALSESSÃO LIVRE </v>
      </c>
      <c r="I415" s="2">
        <v>995</v>
      </c>
    </row>
    <row r="416" spans="1:9" x14ac:dyDescent="0.25">
      <c r="A416" t="s">
        <v>99</v>
      </c>
      <c r="B416" t="s">
        <v>100</v>
      </c>
      <c r="C416" t="s">
        <v>101</v>
      </c>
      <c r="D416" t="s">
        <v>96</v>
      </c>
      <c r="E416" s="1">
        <v>0.625</v>
      </c>
      <c r="F416" s="1">
        <v>0.70833333333333337</v>
      </c>
      <c r="G416" t="s">
        <v>28</v>
      </c>
      <c r="H416" t="str">
        <f t="shared" si="6"/>
        <v xml:space="preserve">MANAUSSESSÃO LIVRE </v>
      </c>
      <c r="I416" s="2">
        <v>1205</v>
      </c>
    </row>
    <row r="417" spans="1:9" x14ac:dyDescent="0.25">
      <c r="A417" t="s">
        <v>99</v>
      </c>
      <c r="B417" t="s">
        <v>100</v>
      </c>
      <c r="C417" t="s">
        <v>101</v>
      </c>
      <c r="D417" t="s">
        <v>96</v>
      </c>
      <c r="E417" s="1">
        <v>0.625</v>
      </c>
      <c r="F417" s="1">
        <v>0.70833333333333337</v>
      </c>
      <c r="G417" t="s">
        <v>29</v>
      </c>
      <c r="H417" t="str">
        <f t="shared" si="6"/>
        <v xml:space="preserve">PALMASSESSÃO LIVRE </v>
      </c>
      <c r="I417" s="2">
        <v>145</v>
      </c>
    </row>
    <row r="418" spans="1:9" x14ac:dyDescent="0.25">
      <c r="A418" t="s">
        <v>102</v>
      </c>
      <c r="B418" t="s">
        <v>103</v>
      </c>
      <c r="C418" t="s">
        <v>12</v>
      </c>
      <c r="D418" t="s">
        <v>96</v>
      </c>
      <c r="E418" s="1">
        <v>0.70833333333333337</v>
      </c>
      <c r="F418" s="1">
        <v>0.78472222222222221</v>
      </c>
      <c r="G418" t="s">
        <v>14</v>
      </c>
      <c r="H418" t="str">
        <f t="shared" si="6"/>
        <v>NET1BRASIL URGENTE SB</v>
      </c>
      <c r="I418" s="2">
        <v>146820</v>
      </c>
    </row>
    <row r="419" spans="1:9" x14ac:dyDescent="0.25">
      <c r="A419" t="s">
        <v>102</v>
      </c>
      <c r="B419" t="s">
        <v>103</v>
      </c>
      <c r="C419" t="s">
        <v>12</v>
      </c>
      <c r="D419" t="s">
        <v>96</v>
      </c>
      <c r="E419" s="1">
        <v>0.70833333333333337</v>
      </c>
      <c r="F419" s="1">
        <v>0.78472222222222221</v>
      </c>
      <c r="G419" t="s">
        <v>15</v>
      </c>
      <c r="H419" t="str">
        <f t="shared" si="6"/>
        <v>SÃO PAULOBRASIL URGENTE SB</v>
      </c>
      <c r="I419" s="2">
        <v>30160</v>
      </c>
    </row>
    <row r="420" spans="1:9" x14ac:dyDescent="0.25">
      <c r="A420" t="s">
        <v>102</v>
      </c>
      <c r="B420" t="s">
        <v>103</v>
      </c>
      <c r="C420" t="s">
        <v>12</v>
      </c>
      <c r="D420" t="s">
        <v>96</v>
      </c>
      <c r="E420" s="1">
        <v>0.70833333333333337</v>
      </c>
      <c r="F420" s="1">
        <v>0.78472222222222221</v>
      </c>
      <c r="G420" t="s">
        <v>16</v>
      </c>
      <c r="H420" t="str">
        <f t="shared" si="6"/>
        <v>P.PRUD.BRASIL URGENTE SB</v>
      </c>
      <c r="I420" s="2">
        <v>6945</v>
      </c>
    </row>
    <row r="421" spans="1:9" x14ac:dyDescent="0.25">
      <c r="A421" t="s">
        <v>102</v>
      </c>
      <c r="B421" t="s">
        <v>103</v>
      </c>
      <c r="C421" t="s">
        <v>12</v>
      </c>
      <c r="D421" t="s">
        <v>96</v>
      </c>
      <c r="E421" s="1">
        <v>0.70833333333333337</v>
      </c>
      <c r="F421" s="1">
        <v>0.78472222222222221</v>
      </c>
      <c r="G421" t="s">
        <v>17</v>
      </c>
      <c r="H421" t="str">
        <f t="shared" si="6"/>
        <v>CAMPINASBRASIL URGENTE SB</v>
      </c>
      <c r="I421" s="2">
        <v>7920</v>
      </c>
    </row>
    <row r="422" spans="1:9" x14ac:dyDescent="0.25">
      <c r="A422" t="s">
        <v>102</v>
      </c>
      <c r="B422" t="s">
        <v>103</v>
      </c>
      <c r="C422" t="s">
        <v>12</v>
      </c>
      <c r="D422" t="s">
        <v>96</v>
      </c>
      <c r="E422" s="1">
        <v>0.70833333333333337</v>
      </c>
      <c r="F422" s="1">
        <v>0.78472222222222221</v>
      </c>
      <c r="G422" t="s">
        <v>18</v>
      </c>
      <c r="H422" t="str">
        <f t="shared" si="6"/>
        <v>TAUBATÉBRASIL URGENTE SB</v>
      </c>
      <c r="I422" s="2">
        <v>2670</v>
      </c>
    </row>
    <row r="423" spans="1:9" x14ac:dyDescent="0.25">
      <c r="A423" t="s">
        <v>102</v>
      </c>
      <c r="B423" t="s">
        <v>103</v>
      </c>
      <c r="C423" t="s">
        <v>12</v>
      </c>
      <c r="D423" t="s">
        <v>96</v>
      </c>
      <c r="E423" s="1">
        <v>0.70833333333333337</v>
      </c>
      <c r="F423" s="1">
        <v>0.78472222222222221</v>
      </c>
      <c r="G423" t="s">
        <v>19</v>
      </c>
      <c r="H423" t="str">
        <f t="shared" si="6"/>
        <v>RIO DE JANEIROBRASIL URGENTE SB</v>
      </c>
      <c r="I423" s="2">
        <v>17995</v>
      </c>
    </row>
    <row r="424" spans="1:9" x14ac:dyDescent="0.25">
      <c r="A424" t="s">
        <v>102</v>
      </c>
      <c r="B424" t="s">
        <v>103</v>
      </c>
      <c r="C424" t="s">
        <v>12</v>
      </c>
      <c r="D424" t="s">
        <v>96</v>
      </c>
      <c r="E424" s="1">
        <v>0.70833333333333337</v>
      </c>
      <c r="F424" s="1">
        <v>0.78472222222222221</v>
      </c>
      <c r="G424" t="s">
        <v>20</v>
      </c>
      <c r="H424" t="str">
        <f t="shared" si="6"/>
        <v>BARRA MANSABRASIL URGENTE SB</v>
      </c>
      <c r="I424" s="2">
        <v>4435</v>
      </c>
    </row>
    <row r="425" spans="1:9" x14ac:dyDescent="0.25">
      <c r="A425" t="s">
        <v>102</v>
      </c>
      <c r="B425" t="s">
        <v>103</v>
      </c>
      <c r="C425" t="s">
        <v>12</v>
      </c>
      <c r="D425" t="s">
        <v>96</v>
      </c>
      <c r="E425" s="1">
        <v>0.70833333333333337</v>
      </c>
      <c r="F425" s="1">
        <v>0.78472222222222221</v>
      </c>
      <c r="G425" t="s">
        <v>169</v>
      </c>
      <c r="H425" t="str">
        <f t="shared" si="6"/>
        <v>B. HORIZBRASIL URGENTE SB</v>
      </c>
      <c r="I425" s="2">
        <v>14125</v>
      </c>
    </row>
    <row r="426" spans="1:9" x14ac:dyDescent="0.25">
      <c r="A426" t="s">
        <v>102</v>
      </c>
      <c r="B426" t="s">
        <v>103</v>
      </c>
      <c r="C426" t="s">
        <v>12</v>
      </c>
      <c r="D426" t="s">
        <v>96</v>
      </c>
      <c r="E426" s="1">
        <v>0.70833333333333337</v>
      </c>
      <c r="F426" s="1">
        <v>0.78472222222222221</v>
      </c>
      <c r="G426" t="s">
        <v>22</v>
      </c>
      <c r="H426" t="str">
        <f t="shared" si="6"/>
        <v>UBERABABRASIL URGENTE SB</v>
      </c>
      <c r="I426" s="2">
        <v>2690</v>
      </c>
    </row>
    <row r="427" spans="1:9" x14ac:dyDescent="0.25">
      <c r="A427" t="s">
        <v>102</v>
      </c>
      <c r="B427" t="s">
        <v>103</v>
      </c>
      <c r="C427" t="s">
        <v>12</v>
      </c>
      <c r="D427" t="s">
        <v>96</v>
      </c>
      <c r="E427" s="1">
        <v>0.70833333333333337</v>
      </c>
      <c r="F427" s="1">
        <v>0.78472222222222221</v>
      </c>
      <c r="G427" t="s">
        <v>23</v>
      </c>
      <c r="H427" t="str">
        <f t="shared" si="6"/>
        <v>CURITIBABRASIL URGENTE SB</v>
      </c>
      <c r="I427" s="2">
        <v>5465</v>
      </c>
    </row>
    <row r="428" spans="1:9" x14ac:dyDescent="0.25">
      <c r="A428" t="s">
        <v>102</v>
      </c>
      <c r="B428" t="s">
        <v>103</v>
      </c>
      <c r="C428" t="s">
        <v>12</v>
      </c>
      <c r="D428" t="s">
        <v>96</v>
      </c>
      <c r="E428" s="1">
        <v>0.70833333333333337</v>
      </c>
      <c r="F428" s="1">
        <v>0.78472222222222221</v>
      </c>
      <c r="G428" t="s">
        <v>24</v>
      </c>
      <c r="H428" t="str">
        <f t="shared" si="6"/>
        <v>P. ALEGREBRASIL URGENTE SB</v>
      </c>
      <c r="I428" s="2">
        <v>12445</v>
      </c>
    </row>
    <row r="429" spans="1:9" x14ac:dyDescent="0.25">
      <c r="A429" t="s">
        <v>102</v>
      </c>
      <c r="B429" t="s">
        <v>103</v>
      </c>
      <c r="C429" t="s">
        <v>12</v>
      </c>
      <c r="D429" t="s">
        <v>96</v>
      </c>
      <c r="E429" s="1">
        <v>0.70833333333333337</v>
      </c>
      <c r="F429" s="1">
        <v>0.78472222222222221</v>
      </c>
      <c r="G429" t="s">
        <v>170</v>
      </c>
      <c r="H429" t="str">
        <f t="shared" si="6"/>
        <v>BRASÍLIABRASIL URGENTE SB</v>
      </c>
      <c r="I429" s="2">
        <v>4065</v>
      </c>
    </row>
    <row r="430" spans="1:9" x14ac:dyDescent="0.25">
      <c r="A430" t="s">
        <v>102</v>
      </c>
      <c r="B430" t="s">
        <v>103</v>
      </c>
      <c r="C430" t="s">
        <v>12</v>
      </c>
      <c r="D430" t="s">
        <v>96</v>
      </c>
      <c r="E430" s="1">
        <v>0.70833333333333337</v>
      </c>
      <c r="F430" s="1">
        <v>0.78472222222222221</v>
      </c>
      <c r="G430" t="s">
        <v>26</v>
      </c>
      <c r="H430" t="str">
        <f t="shared" si="6"/>
        <v>SALVADORBRASIL URGENTE SB</v>
      </c>
      <c r="I430" s="2">
        <v>10130</v>
      </c>
    </row>
    <row r="431" spans="1:9" x14ac:dyDescent="0.25">
      <c r="A431" t="s">
        <v>102</v>
      </c>
      <c r="B431" t="s">
        <v>103</v>
      </c>
      <c r="C431" t="s">
        <v>12</v>
      </c>
      <c r="D431" t="s">
        <v>96</v>
      </c>
      <c r="E431" s="1">
        <v>0.70833333333333337</v>
      </c>
      <c r="F431" s="1">
        <v>0.78472222222222221</v>
      </c>
      <c r="G431" t="s">
        <v>27</v>
      </c>
      <c r="H431" t="str">
        <f t="shared" si="6"/>
        <v>NATALBRASIL URGENTE SB</v>
      </c>
      <c r="I431" s="2">
        <v>1805</v>
      </c>
    </row>
    <row r="432" spans="1:9" x14ac:dyDescent="0.25">
      <c r="A432" t="s">
        <v>102</v>
      </c>
      <c r="B432" t="s">
        <v>103</v>
      </c>
      <c r="C432" t="s">
        <v>12</v>
      </c>
      <c r="D432" t="s">
        <v>96</v>
      </c>
      <c r="E432" s="1">
        <v>0.70833333333333337</v>
      </c>
      <c r="F432" s="1">
        <v>0.78472222222222221</v>
      </c>
      <c r="G432" t="s">
        <v>28</v>
      </c>
      <c r="H432" t="str">
        <f t="shared" si="6"/>
        <v>MANAUSBRASIL URGENTE SB</v>
      </c>
      <c r="I432" s="2">
        <v>2020</v>
      </c>
    </row>
    <row r="433" spans="1:9" x14ac:dyDescent="0.25">
      <c r="A433" t="s">
        <v>102</v>
      </c>
      <c r="B433" t="s">
        <v>103</v>
      </c>
      <c r="C433" t="s">
        <v>12</v>
      </c>
      <c r="D433" t="s">
        <v>96</v>
      </c>
      <c r="E433" s="1">
        <v>0.70833333333333337</v>
      </c>
      <c r="F433" s="1">
        <v>0.78472222222222221</v>
      </c>
      <c r="G433" t="s">
        <v>29</v>
      </c>
      <c r="H433" t="str">
        <f t="shared" si="6"/>
        <v>PALMASBRASIL URGENTE SB</v>
      </c>
      <c r="I433" s="2">
        <v>275</v>
      </c>
    </row>
    <row r="434" spans="1:9" x14ac:dyDescent="0.25">
      <c r="A434" t="s">
        <v>104</v>
      </c>
      <c r="B434" t="s">
        <v>105</v>
      </c>
      <c r="C434" t="s">
        <v>64</v>
      </c>
      <c r="D434" t="s">
        <v>96</v>
      </c>
      <c r="E434" s="1">
        <v>0.88888888888888884</v>
      </c>
      <c r="F434" s="1">
        <v>0.92708333333333337</v>
      </c>
      <c r="G434" t="s">
        <v>14</v>
      </c>
      <c r="H434" t="str">
        <f t="shared" si="6"/>
        <v>NET1CQC - CUSTE O QUE CUSTAR - Reprise</v>
      </c>
      <c r="I434" s="2">
        <v>122365</v>
      </c>
    </row>
    <row r="435" spans="1:9" x14ac:dyDescent="0.25">
      <c r="A435" t="s">
        <v>104</v>
      </c>
      <c r="B435" t="s">
        <v>105</v>
      </c>
      <c r="C435" t="s">
        <v>64</v>
      </c>
      <c r="D435" t="s">
        <v>96</v>
      </c>
      <c r="E435" s="1">
        <v>0.88888888888888884</v>
      </c>
      <c r="F435" s="1">
        <v>0.92708333333333337</v>
      </c>
      <c r="G435" t="s">
        <v>15</v>
      </c>
      <c r="H435" t="str">
        <f t="shared" si="6"/>
        <v>SÃO PAULOCQC - CUSTE O QUE CUSTAR - Reprise</v>
      </c>
      <c r="I435" s="2">
        <v>24850</v>
      </c>
    </row>
    <row r="436" spans="1:9" x14ac:dyDescent="0.25">
      <c r="A436" t="s">
        <v>104</v>
      </c>
      <c r="B436" t="s">
        <v>105</v>
      </c>
      <c r="C436" t="s">
        <v>64</v>
      </c>
      <c r="D436" t="s">
        <v>96</v>
      </c>
      <c r="E436" s="1">
        <v>0.88888888888888884</v>
      </c>
      <c r="F436" s="1">
        <v>0.92708333333333337</v>
      </c>
      <c r="G436" t="s">
        <v>16</v>
      </c>
      <c r="H436" t="str">
        <f t="shared" si="6"/>
        <v>P.PRUD.CQC - CUSTE O QUE CUSTAR - Reprise</v>
      </c>
      <c r="I436" s="2">
        <v>5725</v>
      </c>
    </row>
    <row r="437" spans="1:9" x14ac:dyDescent="0.25">
      <c r="A437" t="s">
        <v>104</v>
      </c>
      <c r="B437" t="s">
        <v>105</v>
      </c>
      <c r="C437" t="s">
        <v>64</v>
      </c>
      <c r="D437" t="s">
        <v>96</v>
      </c>
      <c r="E437" s="1">
        <v>0.88888888888888884</v>
      </c>
      <c r="F437" s="1">
        <v>0.92708333333333337</v>
      </c>
      <c r="G437" t="s">
        <v>17</v>
      </c>
      <c r="H437" t="str">
        <f t="shared" si="6"/>
        <v>CAMPINASCQC - CUSTE O QUE CUSTAR - Reprise</v>
      </c>
      <c r="I437" s="2">
        <v>6520</v>
      </c>
    </row>
    <row r="438" spans="1:9" x14ac:dyDescent="0.25">
      <c r="A438" t="s">
        <v>104</v>
      </c>
      <c r="B438" t="s">
        <v>105</v>
      </c>
      <c r="C438" t="s">
        <v>64</v>
      </c>
      <c r="D438" t="s">
        <v>96</v>
      </c>
      <c r="E438" s="1">
        <v>0.88888888888888884</v>
      </c>
      <c r="F438" s="1">
        <v>0.92708333333333337</v>
      </c>
      <c r="G438" t="s">
        <v>18</v>
      </c>
      <c r="H438" t="str">
        <f t="shared" si="6"/>
        <v>TAUBATÉCQC - CUSTE O QUE CUSTAR - Reprise</v>
      </c>
      <c r="I438" s="2">
        <v>2210</v>
      </c>
    </row>
    <row r="439" spans="1:9" x14ac:dyDescent="0.25">
      <c r="A439" t="s">
        <v>104</v>
      </c>
      <c r="B439" t="s">
        <v>105</v>
      </c>
      <c r="C439" t="s">
        <v>64</v>
      </c>
      <c r="D439" t="s">
        <v>96</v>
      </c>
      <c r="E439" s="1">
        <v>0.88888888888888884</v>
      </c>
      <c r="F439" s="1">
        <v>0.92708333333333337</v>
      </c>
      <c r="G439" t="s">
        <v>19</v>
      </c>
      <c r="H439" t="str">
        <f t="shared" si="6"/>
        <v>RIO DE JANEIROCQC - CUSTE O QUE CUSTAR - Reprise</v>
      </c>
      <c r="I439" s="2">
        <v>14830</v>
      </c>
    </row>
    <row r="440" spans="1:9" x14ac:dyDescent="0.25">
      <c r="A440" t="s">
        <v>104</v>
      </c>
      <c r="B440" t="s">
        <v>105</v>
      </c>
      <c r="C440" t="s">
        <v>64</v>
      </c>
      <c r="D440" t="s">
        <v>96</v>
      </c>
      <c r="E440" s="1">
        <v>0.88888888888888884</v>
      </c>
      <c r="F440" s="1">
        <v>0.92708333333333337</v>
      </c>
      <c r="G440" t="s">
        <v>20</v>
      </c>
      <c r="H440" t="str">
        <f t="shared" si="6"/>
        <v>BARRA MANSACQC - CUSTE O QUE CUSTAR - Reprise</v>
      </c>
      <c r="I440" s="2">
        <v>3655</v>
      </c>
    </row>
    <row r="441" spans="1:9" x14ac:dyDescent="0.25">
      <c r="A441" t="s">
        <v>104</v>
      </c>
      <c r="B441" t="s">
        <v>105</v>
      </c>
      <c r="C441" t="s">
        <v>64</v>
      </c>
      <c r="D441" t="s">
        <v>96</v>
      </c>
      <c r="E441" s="1">
        <v>0.88888888888888884</v>
      </c>
      <c r="F441" s="1">
        <v>0.92708333333333337</v>
      </c>
      <c r="G441" t="s">
        <v>169</v>
      </c>
      <c r="H441" t="str">
        <f t="shared" si="6"/>
        <v>B. HORIZCQC - CUSTE O QUE CUSTAR - Reprise</v>
      </c>
      <c r="I441" s="2">
        <v>11635</v>
      </c>
    </row>
    <row r="442" spans="1:9" x14ac:dyDescent="0.25">
      <c r="A442" t="s">
        <v>104</v>
      </c>
      <c r="B442" t="s">
        <v>105</v>
      </c>
      <c r="C442" t="s">
        <v>64</v>
      </c>
      <c r="D442" t="s">
        <v>96</v>
      </c>
      <c r="E442" s="1">
        <v>0.88888888888888884</v>
      </c>
      <c r="F442" s="1">
        <v>0.92708333333333337</v>
      </c>
      <c r="G442" t="s">
        <v>22</v>
      </c>
      <c r="H442" t="str">
        <f t="shared" si="6"/>
        <v>UBERABACQC - CUSTE O QUE CUSTAR - Reprise</v>
      </c>
      <c r="I442" s="2">
        <v>2225</v>
      </c>
    </row>
    <row r="443" spans="1:9" x14ac:dyDescent="0.25">
      <c r="A443" t="s">
        <v>104</v>
      </c>
      <c r="B443" t="s">
        <v>105</v>
      </c>
      <c r="C443" t="s">
        <v>64</v>
      </c>
      <c r="D443" t="s">
        <v>96</v>
      </c>
      <c r="E443" s="1">
        <v>0.88888888888888884</v>
      </c>
      <c r="F443" s="1">
        <v>0.92708333333333337</v>
      </c>
      <c r="G443" t="s">
        <v>23</v>
      </c>
      <c r="H443" t="str">
        <f t="shared" si="6"/>
        <v>CURITIBACQC - CUSTE O QUE CUSTAR - Reprise</v>
      </c>
      <c r="I443" s="2">
        <v>4360</v>
      </c>
    </row>
    <row r="444" spans="1:9" x14ac:dyDescent="0.25">
      <c r="A444" t="s">
        <v>104</v>
      </c>
      <c r="B444" t="s">
        <v>105</v>
      </c>
      <c r="C444" t="s">
        <v>64</v>
      </c>
      <c r="D444" t="s">
        <v>96</v>
      </c>
      <c r="E444" s="1">
        <v>0.88888888888888884</v>
      </c>
      <c r="F444" s="1">
        <v>0.92708333333333337</v>
      </c>
      <c r="G444" t="s">
        <v>24</v>
      </c>
      <c r="H444" t="str">
        <f t="shared" si="6"/>
        <v>P. ALEGRECQC - CUSTE O QUE CUSTAR - Reprise</v>
      </c>
      <c r="I444" s="2">
        <v>10250</v>
      </c>
    </row>
    <row r="445" spans="1:9" x14ac:dyDescent="0.25">
      <c r="A445" t="s">
        <v>104</v>
      </c>
      <c r="B445" t="s">
        <v>105</v>
      </c>
      <c r="C445" t="s">
        <v>64</v>
      </c>
      <c r="D445" t="s">
        <v>96</v>
      </c>
      <c r="E445" s="1">
        <v>0.88888888888888884</v>
      </c>
      <c r="F445" s="1">
        <v>0.92708333333333337</v>
      </c>
      <c r="G445" t="s">
        <v>170</v>
      </c>
      <c r="H445" t="str">
        <f t="shared" si="6"/>
        <v>BRASÍLIACQC - CUSTE O QUE CUSTAR - Reprise</v>
      </c>
      <c r="I445" s="2">
        <v>3250</v>
      </c>
    </row>
    <row r="446" spans="1:9" x14ac:dyDescent="0.25">
      <c r="A446" t="s">
        <v>104</v>
      </c>
      <c r="B446" t="s">
        <v>105</v>
      </c>
      <c r="C446" t="s">
        <v>64</v>
      </c>
      <c r="D446" t="s">
        <v>96</v>
      </c>
      <c r="E446" s="1">
        <v>0.88888888888888884</v>
      </c>
      <c r="F446" s="1">
        <v>0.92708333333333337</v>
      </c>
      <c r="G446" t="s">
        <v>26</v>
      </c>
      <c r="H446" t="str">
        <f t="shared" si="6"/>
        <v>SALVADORCQC - CUSTE O QUE CUSTAR - Reprise</v>
      </c>
      <c r="I446" s="2">
        <v>8345</v>
      </c>
    </row>
    <row r="447" spans="1:9" x14ac:dyDescent="0.25">
      <c r="A447" t="s">
        <v>104</v>
      </c>
      <c r="B447" t="s">
        <v>105</v>
      </c>
      <c r="C447" t="s">
        <v>64</v>
      </c>
      <c r="D447" t="s">
        <v>96</v>
      </c>
      <c r="E447" s="1">
        <v>0.88888888888888884</v>
      </c>
      <c r="F447" s="1">
        <v>0.92708333333333337</v>
      </c>
      <c r="G447" t="s">
        <v>27</v>
      </c>
      <c r="H447" t="str">
        <f t="shared" si="6"/>
        <v>NATALCQC - CUSTE O QUE CUSTAR - Reprise</v>
      </c>
      <c r="I447" s="2">
        <v>1495</v>
      </c>
    </row>
    <row r="448" spans="1:9" x14ac:dyDescent="0.25">
      <c r="A448" t="s">
        <v>104</v>
      </c>
      <c r="B448" t="s">
        <v>105</v>
      </c>
      <c r="C448" t="s">
        <v>64</v>
      </c>
      <c r="D448" t="s">
        <v>96</v>
      </c>
      <c r="E448" s="1">
        <v>0.88888888888888884</v>
      </c>
      <c r="F448" s="1">
        <v>0.92708333333333337</v>
      </c>
      <c r="G448" t="s">
        <v>28</v>
      </c>
      <c r="H448" t="str">
        <f t="shared" si="6"/>
        <v>MANAUSCQC - CUSTE O QUE CUSTAR - Reprise</v>
      </c>
      <c r="I448" s="2">
        <v>1690</v>
      </c>
    </row>
    <row r="449" spans="1:9" x14ac:dyDescent="0.25">
      <c r="A449" t="s">
        <v>104</v>
      </c>
      <c r="B449" t="s">
        <v>105</v>
      </c>
      <c r="C449" t="s">
        <v>64</v>
      </c>
      <c r="D449" t="s">
        <v>96</v>
      </c>
      <c r="E449" s="1">
        <v>0.88888888888888884</v>
      </c>
      <c r="F449" s="1">
        <v>0.92708333333333337</v>
      </c>
      <c r="G449" t="s">
        <v>29</v>
      </c>
      <c r="H449" t="str">
        <f t="shared" si="6"/>
        <v>PALMASCQC - CUSTE O QUE CUSTAR - Reprise</v>
      </c>
      <c r="I449" s="2">
        <v>225</v>
      </c>
    </row>
    <row r="450" spans="1:9" x14ac:dyDescent="0.25">
      <c r="A450" t="s">
        <v>106</v>
      </c>
      <c r="B450" t="s">
        <v>107</v>
      </c>
      <c r="C450" t="s">
        <v>101</v>
      </c>
      <c r="D450" t="s">
        <v>96</v>
      </c>
      <c r="E450" s="1">
        <v>0.92708333333333337</v>
      </c>
      <c r="F450" s="1">
        <v>1.0416666666666666E-2</v>
      </c>
      <c r="G450" t="s">
        <v>14</v>
      </c>
      <c r="H450" t="str">
        <f t="shared" si="6"/>
        <v>NET1TOP CINE SÁB</v>
      </c>
      <c r="I450" s="2">
        <v>103335</v>
      </c>
    </row>
    <row r="451" spans="1:9" x14ac:dyDescent="0.25">
      <c r="A451" t="s">
        <v>106</v>
      </c>
      <c r="B451" t="s">
        <v>107</v>
      </c>
      <c r="C451" t="s">
        <v>101</v>
      </c>
      <c r="D451" t="s">
        <v>96</v>
      </c>
      <c r="E451" s="1">
        <v>0.92708333333333337</v>
      </c>
      <c r="F451" s="1">
        <v>1.0416666666666666E-2</v>
      </c>
      <c r="G451" t="s">
        <v>15</v>
      </c>
      <c r="H451" t="str">
        <f t="shared" ref="H451:H514" si="7">CONCATENATE(G451,B451)</f>
        <v>SÃO PAULOTOP CINE SÁB</v>
      </c>
      <c r="I451" s="2">
        <v>21190</v>
      </c>
    </row>
    <row r="452" spans="1:9" x14ac:dyDescent="0.25">
      <c r="A452" t="s">
        <v>106</v>
      </c>
      <c r="B452" t="s">
        <v>107</v>
      </c>
      <c r="C452" t="s">
        <v>101</v>
      </c>
      <c r="D452" t="s">
        <v>96</v>
      </c>
      <c r="E452" s="1">
        <v>0.92708333333333337</v>
      </c>
      <c r="F452" s="1">
        <v>1.0416666666666666E-2</v>
      </c>
      <c r="G452" t="s">
        <v>16</v>
      </c>
      <c r="H452" t="str">
        <f t="shared" si="7"/>
        <v>P.PRUD.TOP CINE SÁB</v>
      </c>
      <c r="I452" s="2">
        <v>4890</v>
      </c>
    </row>
    <row r="453" spans="1:9" x14ac:dyDescent="0.25">
      <c r="A453" t="s">
        <v>106</v>
      </c>
      <c r="B453" t="s">
        <v>107</v>
      </c>
      <c r="C453" t="s">
        <v>101</v>
      </c>
      <c r="D453" t="s">
        <v>96</v>
      </c>
      <c r="E453" s="1">
        <v>0.92708333333333337</v>
      </c>
      <c r="F453" s="1">
        <v>1.0416666666666666E-2</v>
      </c>
      <c r="G453" t="s">
        <v>17</v>
      </c>
      <c r="H453" t="str">
        <f t="shared" si="7"/>
        <v>CAMPINASTOP CINE SÁB</v>
      </c>
      <c r="I453" s="2">
        <v>5560</v>
      </c>
    </row>
    <row r="454" spans="1:9" x14ac:dyDescent="0.25">
      <c r="A454" t="s">
        <v>106</v>
      </c>
      <c r="B454" t="s">
        <v>107</v>
      </c>
      <c r="C454" t="s">
        <v>101</v>
      </c>
      <c r="D454" t="s">
        <v>96</v>
      </c>
      <c r="E454" s="1">
        <v>0.92708333333333337</v>
      </c>
      <c r="F454" s="1">
        <v>1.0416666666666666E-2</v>
      </c>
      <c r="G454" t="s">
        <v>18</v>
      </c>
      <c r="H454" t="str">
        <f t="shared" si="7"/>
        <v>TAUBATÉTOP CINE SÁB</v>
      </c>
      <c r="I454" s="2">
        <v>1875</v>
      </c>
    </row>
    <row r="455" spans="1:9" x14ac:dyDescent="0.25">
      <c r="A455" t="s">
        <v>106</v>
      </c>
      <c r="B455" t="s">
        <v>107</v>
      </c>
      <c r="C455" t="s">
        <v>101</v>
      </c>
      <c r="D455" t="s">
        <v>96</v>
      </c>
      <c r="E455" s="1">
        <v>0.92708333333333337</v>
      </c>
      <c r="F455" s="1">
        <v>1.0416666666666666E-2</v>
      </c>
      <c r="G455" t="s">
        <v>19</v>
      </c>
      <c r="H455" t="str">
        <f t="shared" si="7"/>
        <v>RIO DE JANEIROTOP CINE SÁB</v>
      </c>
      <c r="I455" s="2">
        <v>12645</v>
      </c>
    </row>
    <row r="456" spans="1:9" x14ac:dyDescent="0.25">
      <c r="A456" t="s">
        <v>106</v>
      </c>
      <c r="B456" t="s">
        <v>107</v>
      </c>
      <c r="C456" t="s">
        <v>101</v>
      </c>
      <c r="D456" t="s">
        <v>96</v>
      </c>
      <c r="E456" s="1">
        <v>0.92708333333333337</v>
      </c>
      <c r="F456" s="1">
        <v>1.0416666666666666E-2</v>
      </c>
      <c r="G456" t="s">
        <v>20</v>
      </c>
      <c r="H456" t="str">
        <f t="shared" si="7"/>
        <v>BARRA MANSATOP CINE SÁB</v>
      </c>
      <c r="I456" s="2">
        <v>3125</v>
      </c>
    </row>
    <row r="457" spans="1:9" x14ac:dyDescent="0.25">
      <c r="A457" t="s">
        <v>106</v>
      </c>
      <c r="B457" t="s">
        <v>107</v>
      </c>
      <c r="C457" t="s">
        <v>101</v>
      </c>
      <c r="D457" t="s">
        <v>96</v>
      </c>
      <c r="E457" s="1">
        <v>0.92708333333333337</v>
      </c>
      <c r="F457" s="1">
        <v>1.0416666666666666E-2</v>
      </c>
      <c r="G457" t="s">
        <v>169</v>
      </c>
      <c r="H457" t="str">
        <f t="shared" si="7"/>
        <v>B. HORIZTOP CINE SÁB</v>
      </c>
      <c r="I457" s="2">
        <v>9935</v>
      </c>
    </row>
    <row r="458" spans="1:9" x14ac:dyDescent="0.25">
      <c r="A458" t="s">
        <v>106</v>
      </c>
      <c r="B458" t="s">
        <v>107</v>
      </c>
      <c r="C458" t="s">
        <v>101</v>
      </c>
      <c r="D458" t="s">
        <v>96</v>
      </c>
      <c r="E458" s="1">
        <v>0.92708333333333337</v>
      </c>
      <c r="F458" s="1">
        <v>1.0416666666666666E-2</v>
      </c>
      <c r="G458" t="s">
        <v>22</v>
      </c>
      <c r="H458" t="str">
        <f t="shared" si="7"/>
        <v>UBERABATOP CINE SÁB</v>
      </c>
      <c r="I458" s="2">
        <v>1885</v>
      </c>
    </row>
    <row r="459" spans="1:9" x14ac:dyDescent="0.25">
      <c r="A459" t="s">
        <v>106</v>
      </c>
      <c r="B459" t="s">
        <v>107</v>
      </c>
      <c r="C459" t="s">
        <v>101</v>
      </c>
      <c r="D459" t="s">
        <v>96</v>
      </c>
      <c r="E459" s="1">
        <v>0.92708333333333337</v>
      </c>
      <c r="F459" s="1">
        <v>1.0416666666666666E-2</v>
      </c>
      <c r="G459" t="s">
        <v>23</v>
      </c>
      <c r="H459" t="str">
        <f t="shared" si="7"/>
        <v>CURITIBATOP CINE SÁB</v>
      </c>
      <c r="I459" s="2">
        <v>3485</v>
      </c>
    </row>
    <row r="460" spans="1:9" x14ac:dyDescent="0.25">
      <c r="A460" t="s">
        <v>106</v>
      </c>
      <c r="B460" t="s">
        <v>107</v>
      </c>
      <c r="C460" t="s">
        <v>101</v>
      </c>
      <c r="D460" t="s">
        <v>96</v>
      </c>
      <c r="E460" s="1">
        <v>0.92708333333333337</v>
      </c>
      <c r="F460" s="1">
        <v>1.0416666666666666E-2</v>
      </c>
      <c r="G460" t="s">
        <v>24</v>
      </c>
      <c r="H460" t="str">
        <f t="shared" si="7"/>
        <v>P. ALEGRETOP CINE SÁB</v>
      </c>
      <c r="I460" s="2">
        <v>8740</v>
      </c>
    </row>
    <row r="461" spans="1:9" x14ac:dyDescent="0.25">
      <c r="A461" t="s">
        <v>106</v>
      </c>
      <c r="B461" t="s">
        <v>107</v>
      </c>
      <c r="C461" t="s">
        <v>101</v>
      </c>
      <c r="D461" t="s">
        <v>96</v>
      </c>
      <c r="E461" s="1">
        <v>0.92708333333333337</v>
      </c>
      <c r="F461" s="1">
        <v>1.0416666666666666E-2</v>
      </c>
      <c r="G461" t="s">
        <v>170</v>
      </c>
      <c r="H461" t="str">
        <f t="shared" si="7"/>
        <v>BRASÍLIATOP CINE SÁB</v>
      </c>
      <c r="I461" s="2">
        <v>2595</v>
      </c>
    </row>
    <row r="462" spans="1:9" x14ac:dyDescent="0.25">
      <c r="A462" t="s">
        <v>106</v>
      </c>
      <c r="B462" t="s">
        <v>107</v>
      </c>
      <c r="C462" t="s">
        <v>101</v>
      </c>
      <c r="D462" t="s">
        <v>96</v>
      </c>
      <c r="E462" s="1">
        <v>0.92708333333333337</v>
      </c>
      <c r="F462" s="1">
        <v>1.0416666666666666E-2</v>
      </c>
      <c r="G462" t="s">
        <v>26</v>
      </c>
      <c r="H462" t="str">
        <f t="shared" si="7"/>
        <v>SALVADORTOP CINE SÁB</v>
      </c>
      <c r="I462" s="2">
        <v>5935</v>
      </c>
    </row>
    <row r="463" spans="1:9" x14ac:dyDescent="0.25">
      <c r="A463" t="s">
        <v>106</v>
      </c>
      <c r="B463" t="s">
        <v>107</v>
      </c>
      <c r="C463" t="s">
        <v>101</v>
      </c>
      <c r="D463" t="s">
        <v>96</v>
      </c>
      <c r="E463" s="1">
        <v>0.92708333333333337</v>
      </c>
      <c r="F463" s="1">
        <v>1.0416666666666666E-2</v>
      </c>
      <c r="G463" t="s">
        <v>27</v>
      </c>
      <c r="H463" t="str">
        <f t="shared" si="7"/>
        <v>NATALTOP CINE SÁB</v>
      </c>
      <c r="I463" s="2">
        <v>1270</v>
      </c>
    </row>
    <row r="464" spans="1:9" x14ac:dyDescent="0.25">
      <c r="A464" t="s">
        <v>106</v>
      </c>
      <c r="B464" t="s">
        <v>107</v>
      </c>
      <c r="C464" t="s">
        <v>101</v>
      </c>
      <c r="D464" t="s">
        <v>96</v>
      </c>
      <c r="E464" s="1">
        <v>0.92708333333333337</v>
      </c>
      <c r="F464" s="1">
        <v>1.0416666666666666E-2</v>
      </c>
      <c r="G464" t="s">
        <v>28</v>
      </c>
      <c r="H464" t="str">
        <f t="shared" si="7"/>
        <v>MANAUSTOP CINE SÁB</v>
      </c>
      <c r="I464" s="2">
        <v>1475</v>
      </c>
    </row>
    <row r="465" spans="1:9" x14ac:dyDescent="0.25">
      <c r="A465" t="s">
        <v>106</v>
      </c>
      <c r="B465" t="s">
        <v>107</v>
      </c>
      <c r="C465" t="s">
        <v>101</v>
      </c>
      <c r="D465" t="s">
        <v>96</v>
      </c>
      <c r="E465" s="1">
        <v>0.92708333333333337</v>
      </c>
      <c r="F465" s="1">
        <v>1.0416666666666666E-2</v>
      </c>
      <c r="G465" t="s">
        <v>29</v>
      </c>
      <c r="H465" t="str">
        <f t="shared" si="7"/>
        <v>PALMASTOP CINE SÁB</v>
      </c>
      <c r="I465" s="2">
        <v>175</v>
      </c>
    </row>
    <row r="466" spans="1:9" x14ac:dyDescent="0.25">
      <c r="A466" t="s">
        <v>108</v>
      </c>
      <c r="B466" t="s">
        <v>109</v>
      </c>
      <c r="C466" t="s">
        <v>110</v>
      </c>
      <c r="D466" t="s">
        <v>96</v>
      </c>
      <c r="E466" s="1">
        <v>1.0416666666666666E-2</v>
      </c>
      <c r="F466" s="1">
        <v>4.1666666666666664E-2</v>
      </c>
      <c r="G466" t="s">
        <v>14</v>
      </c>
      <c r="H466" t="str">
        <f t="shared" si="7"/>
        <v>NET1SHOW BUSINESS</v>
      </c>
      <c r="I466" s="2">
        <v>100010</v>
      </c>
    </row>
    <row r="467" spans="1:9" x14ac:dyDescent="0.25">
      <c r="A467" t="s">
        <v>108</v>
      </c>
      <c r="B467" t="s">
        <v>109</v>
      </c>
      <c r="C467" t="s">
        <v>110</v>
      </c>
      <c r="D467" t="s">
        <v>96</v>
      </c>
      <c r="E467" s="1">
        <v>1.0416666666666666E-2</v>
      </c>
      <c r="F467" s="1">
        <v>4.1666666666666664E-2</v>
      </c>
      <c r="G467" t="s">
        <v>15</v>
      </c>
      <c r="H467" t="str">
        <f t="shared" si="7"/>
        <v>SÃO PAULOSHOW BUSINESS</v>
      </c>
      <c r="I467" s="2">
        <v>20105</v>
      </c>
    </row>
    <row r="468" spans="1:9" x14ac:dyDescent="0.25">
      <c r="A468" t="s">
        <v>108</v>
      </c>
      <c r="B468" t="s">
        <v>109</v>
      </c>
      <c r="C468" t="s">
        <v>110</v>
      </c>
      <c r="D468" t="s">
        <v>96</v>
      </c>
      <c r="E468" s="1">
        <v>1.0416666666666666E-2</v>
      </c>
      <c r="F468" s="1">
        <v>4.1666666666666664E-2</v>
      </c>
      <c r="G468" t="s">
        <v>16</v>
      </c>
      <c r="H468" t="str">
        <f t="shared" si="7"/>
        <v>P.PRUD.SHOW BUSINESS</v>
      </c>
      <c r="I468" s="2">
        <v>4635</v>
      </c>
    </row>
    <row r="469" spans="1:9" x14ac:dyDescent="0.25">
      <c r="A469" t="s">
        <v>108</v>
      </c>
      <c r="B469" t="s">
        <v>109</v>
      </c>
      <c r="C469" t="s">
        <v>110</v>
      </c>
      <c r="D469" t="s">
        <v>96</v>
      </c>
      <c r="E469" s="1">
        <v>1.0416666666666666E-2</v>
      </c>
      <c r="F469" s="1">
        <v>4.1666666666666664E-2</v>
      </c>
      <c r="G469" t="s">
        <v>17</v>
      </c>
      <c r="H469" t="str">
        <f t="shared" si="7"/>
        <v>CAMPINASSHOW BUSINESS</v>
      </c>
      <c r="I469" s="2">
        <v>5280</v>
      </c>
    </row>
    <row r="470" spans="1:9" x14ac:dyDescent="0.25">
      <c r="A470" t="s">
        <v>108</v>
      </c>
      <c r="B470" t="s">
        <v>109</v>
      </c>
      <c r="C470" t="s">
        <v>110</v>
      </c>
      <c r="D470" t="s">
        <v>96</v>
      </c>
      <c r="E470" s="1">
        <v>1.0416666666666666E-2</v>
      </c>
      <c r="F470" s="1">
        <v>4.1666666666666664E-2</v>
      </c>
      <c r="G470" t="s">
        <v>18</v>
      </c>
      <c r="H470" t="str">
        <f t="shared" si="7"/>
        <v>TAUBATÉSHOW BUSINESS</v>
      </c>
      <c r="I470" s="2">
        <v>1775</v>
      </c>
    </row>
    <row r="471" spans="1:9" x14ac:dyDescent="0.25">
      <c r="A471" t="s">
        <v>108</v>
      </c>
      <c r="B471" t="s">
        <v>109</v>
      </c>
      <c r="C471" t="s">
        <v>110</v>
      </c>
      <c r="D471" t="s">
        <v>96</v>
      </c>
      <c r="E471" s="1">
        <v>1.0416666666666666E-2</v>
      </c>
      <c r="F471" s="1">
        <v>4.1666666666666664E-2</v>
      </c>
      <c r="G471" t="s">
        <v>19</v>
      </c>
      <c r="H471" t="str">
        <f t="shared" si="7"/>
        <v>RIO DE JANEIROSHOW BUSINESS</v>
      </c>
      <c r="I471" s="2">
        <v>12000</v>
      </c>
    </row>
    <row r="472" spans="1:9" x14ac:dyDescent="0.25">
      <c r="A472" t="s">
        <v>108</v>
      </c>
      <c r="B472" t="s">
        <v>109</v>
      </c>
      <c r="C472" t="s">
        <v>110</v>
      </c>
      <c r="D472" t="s">
        <v>96</v>
      </c>
      <c r="E472" s="1">
        <v>1.0416666666666666E-2</v>
      </c>
      <c r="F472" s="1">
        <v>4.1666666666666664E-2</v>
      </c>
      <c r="G472" t="s">
        <v>20</v>
      </c>
      <c r="H472" t="str">
        <f t="shared" si="7"/>
        <v>BARRA MANSASHOW BUSINESS</v>
      </c>
      <c r="I472" s="2">
        <v>2955</v>
      </c>
    </row>
    <row r="473" spans="1:9" x14ac:dyDescent="0.25">
      <c r="A473" t="s">
        <v>108</v>
      </c>
      <c r="B473" t="s">
        <v>109</v>
      </c>
      <c r="C473" t="s">
        <v>110</v>
      </c>
      <c r="D473" t="s">
        <v>96</v>
      </c>
      <c r="E473" s="1">
        <v>1.0416666666666666E-2</v>
      </c>
      <c r="F473" s="1">
        <v>4.1666666666666664E-2</v>
      </c>
      <c r="G473" t="s">
        <v>169</v>
      </c>
      <c r="H473" t="str">
        <f t="shared" si="7"/>
        <v>B. HORIZSHOW BUSINESS</v>
      </c>
      <c r="I473" s="2">
        <v>9415</v>
      </c>
    </row>
    <row r="474" spans="1:9" x14ac:dyDescent="0.25">
      <c r="A474" t="s">
        <v>108</v>
      </c>
      <c r="B474" t="s">
        <v>109</v>
      </c>
      <c r="C474" t="s">
        <v>110</v>
      </c>
      <c r="D474" t="s">
        <v>96</v>
      </c>
      <c r="E474" s="1">
        <v>1.0416666666666666E-2</v>
      </c>
      <c r="F474" s="1">
        <v>4.1666666666666664E-2</v>
      </c>
      <c r="G474" t="s">
        <v>22</v>
      </c>
      <c r="H474" t="str">
        <f t="shared" si="7"/>
        <v>UBERABASHOW BUSINESS</v>
      </c>
      <c r="I474" s="2">
        <v>1790</v>
      </c>
    </row>
    <row r="475" spans="1:9" x14ac:dyDescent="0.25">
      <c r="A475" t="s">
        <v>108</v>
      </c>
      <c r="B475" t="s">
        <v>109</v>
      </c>
      <c r="C475" t="s">
        <v>110</v>
      </c>
      <c r="D475" t="s">
        <v>96</v>
      </c>
      <c r="E475" s="1">
        <v>1.0416666666666666E-2</v>
      </c>
      <c r="F475" s="1">
        <v>4.1666666666666664E-2</v>
      </c>
      <c r="G475" t="s">
        <v>23</v>
      </c>
      <c r="H475" t="str">
        <f t="shared" si="7"/>
        <v>CURITIBASHOW BUSINESS</v>
      </c>
      <c r="I475" s="2">
        <v>3535</v>
      </c>
    </row>
    <row r="476" spans="1:9" x14ac:dyDescent="0.25">
      <c r="A476" t="s">
        <v>108</v>
      </c>
      <c r="B476" t="s">
        <v>109</v>
      </c>
      <c r="C476" t="s">
        <v>110</v>
      </c>
      <c r="D476" t="s">
        <v>96</v>
      </c>
      <c r="E476" s="1">
        <v>1.0416666666666666E-2</v>
      </c>
      <c r="F476" s="1">
        <v>4.1666666666666664E-2</v>
      </c>
      <c r="G476" t="s">
        <v>24</v>
      </c>
      <c r="H476" t="str">
        <f t="shared" si="7"/>
        <v>P. ALEGRESHOW BUSINESS</v>
      </c>
      <c r="I476" s="2">
        <v>8295</v>
      </c>
    </row>
    <row r="477" spans="1:9" x14ac:dyDescent="0.25">
      <c r="A477" t="s">
        <v>108</v>
      </c>
      <c r="B477" t="s">
        <v>109</v>
      </c>
      <c r="C477" t="s">
        <v>110</v>
      </c>
      <c r="D477" t="s">
        <v>96</v>
      </c>
      <c r="E477" s="1">
        <v>1.0416666666666666E-2</v>
      </c>
      <c r="F477" s="1">
        <v>4.1666666666666664E-2</v>
      </c>
      <c r="G477" t="s">
        <v>170</v>
      </c>
      <c r="H477" t="str">
        <f t="shared" si="7"/>
        <v>BRASÍLIASHOW BUSINESS</v>
      </c>
      <c r="I477" s="2">
        <v>2630</v>
      </c>
    </row>
    <row r="478" spans="1:9" x14ac:dyDescent="0.25">
      <c r="A478" t="s">
        <v>108</v>
      </c>
      <c r="B478" t="s">
        <v>109</v>
      </c>
      <c r="C478" t="s">
        <v>110</v>
      </c>
      <c r="D478" t="s">
        <v>96</v>
      </c>
      <c r="E478" s="1">
        <v>1.0416666666666666E-2</v>
      </c>
      <c r="F478" s="1">
        <v>4.1666666666666664E-2</v>
      </c>
      <c r="G478" t="s">
        <v>26</v>
      </c>
      <c r="H478" t="str">
        <f t="shared" si="7"/>
        <v>SALVADORSHOW BUSINESS</v>
      </c>
      <c r="I478" s="2">
        <v>6750</v>
      </c>
    </row>
    <row r="479" spans="1:9" x14ac:dyDescent="0.25">
      <c r="A479" t="s">
        <v>108</v>
      </c>
      <c r="B479" t="s">
        <v>109</v>
      </c>
      <c r="C479" t="s">
        <v>110</v>
      </c>
      <c r="D479" t="s">
        <v>96</v>
      </c>
      <c r="E479" s="1">
        <v>1.0416666666666666E-2</v>
      </c>
      <c r="F479" s="1">
        <v>4.1666666666666664E-2</v>
      </c>
      <c r="G479" t="s">
        <v>27</v>
      </c>
      <c r="H479" t="str">
        <f t="shared" si="7"/>
        <v>NATALSHOW BUSINESS</v>
      </c>
      <c r="I479" s="2">
        <v>1200</v>
      </c>
    </row>
    <row r="480" spans="1:9" x14ac:dyDescent="0.25">
      <c r="A480" t="s">
        <v>108</v>
      </c>
      <c r="B480" t="s">
        <v>109</v>
      </c>
      <c r="C480" t="s">
        <v>110</v>
      </c>
      <c r="D480" t="s">
        <v>96</v>
      </c>
      <c r="E480" s="1">
        <v>1.0416666666666666E-2</v>
      </c>
      <c r="F480" s="1">
        <v>4.1666666666666664E-2</v>
      </c>
      <c r="G480" t="s">
        <v>28</v>
      </c>
      <c r="H480" t="str">
        <f t="shared" si="7"/>
        <v>MANAUSSHOW BUSINESS</v>
      </c>
      <c r="I480" s="2">
        <v>1410</v>
      </c>
    </row>
    <row r="481" spans="1:9" x14ac:dyDescent="0.25">
      <c r="A481" t="s">
        <v>108</v>
      </c>
      <c r="B481" t="s">
        <v>109</v>
      </c>
      <c r="C481" t="s">
        <v>110</v>
      </c>
      <c r="D481" t="s">
        <v>96</v>
      </c>
      <c r="E481" s="1">
        <v>1.0416666666666666E-2</v>
      </c>
      <c r="F481" s="1">
        <v>4.1666666666666664E-2</v>
      </c>
      <c r="G481" t="s">
        <v>29</v>
      </c>
      <c r="H481" t="str">
        <f t="shared" si="7"/>
        <v>PALMASSHOW BUSINESS</v>
      </c>
      <c r="I481" s="2">
        <v>190</v>
      </c>
    </row>
    <row r="482" spans="1:9" x14ac:dyDescent="0.25">
      <c r="A482" t="s">
        <v>111</v>
      </c>
      <c r="B482" t="s">
        <v>112</v>
      </c>
      <c r="C482" t="s">
        <v>101</v>
      </c>
      <c r="D482" t="s">
        <v>96</v>
      </c>
      <c r="E482" s="1">
        <v>4.1666666666666664E-2</v>
      </c>
      <c r="F482" s="1">
        <v>0.22916666666666666</v>
      </c>
      <c r="G482" t="s">
        <v>14</v>
      </c>
      <c r="H482" t="str">
        <f t="shared" si="7"/>
        <v>NET1CINEMA NA MADRUGADA</v>
      </c>
      <c r="I482" s="2">
        <v>26300</v>
      </c>
    </row>
    <row r="483" spans="1:9" x14ac:dyDescent="0.25">
      <c r="A483" t="s">
        <v>111</v>
      </c>
      <c r="B483" t="s">
        <v>112</v>
      </c>
      <c r="C483" t="s">
        <v>101</v>
      </c>
      <c r="D483" t="s">
        <v>96</v>
      </c>
      <c r="E483" s="1">
        <v>4.1666666666666664E-2</v>
      </c>
      <c r="F483" s="1">
        <v>0.22916666666666666</v>
      </c>
      <c r="G483" t="s">
        <v>15</v>
      </c>
      <c r="H483" t="str">
        <f t="shared" si="7"/>
        <v>SÃO PAULOCINEMA NA MADRUGADA</v>
      </c>
      <c r="I483" s="2">
        <v>5450</v>
      </c>
    </row>
    <row r="484" spans="1:9" x14ac:dyDescent="0.25">
      <c r="A484" t="s">
        <v>111</v>
      </c>
      <c r="B484" t="s">
        <v>112</v>
      </c>
      <c r="C484" t="s">
        <v>101</v>
      </c>
      <c r="D484" t="s">
        <v>96</v>
      </c>
      <c r="E484" s="1">
        <v>4.1666666666666664E-2</v>
      </c>
      <c r="F484" s="1">
        <v>0.22916666666666666</v>
      </c>
      <c r="G484" t="s">
        <v>16</v>
      </c>
      <c r="H484" t="str">
        <f t="shared" si="7"/>
        <v>P.PRUD.CINEMA NA MADRUGADA</v>
      </c>
      <c r="I484" s="2">
        <v>1260</v>
      </c>
    </row>
    <row r="485" spans="1:9" x14ac:dyDescent="0.25">
      <c r="A485" t="s">
        <v>111</v>
      </c>
      <c r="B485" t="s">
        <v>112</v>
      </c>
      <c r="C485" t="s">
        <v>101</v>
      </c>
      <c r="D485" t="s">
        <v>96</v>
      </c>
      <c r="E485" s="1">
        <v>4.1666666666666664E-2</v>
      </c>
      <c r="F485" s="1">
        <v>0.22916666666666666</v>
      </c>
      <c r="G485" t="s">
        <v>17</v>
      </c>
      <c r="H485" t="str">
        <f t="shared" si="7"/>
        <v>CAMPINASCINEMA NA MADRUGADA</v>
      </c>
      <c r="I485" s="2">
        <v>1440</v>
      </c>
    </row>
    <row r="486" spans="1:9" x14ac:dyDescent="0.25">
      <c r="A486" t="s">
        <v>111</v>
      </c>
      <c r="B486" t="s">
        <v>112</v>
      </c>
      <c r="C486" t="s">
        <v>101</v>
      </c>
      <c r="D486" t="s">
        <v>96</v>
      </c>
      <c r="E486" s="1">
        <v>4.1666666666666664E-2</v>
      </c>
      <c r="F486" s="1">
        <v>0.22916666666666666</v>
      </c>
      <c r="G486" t="s">
        <v>18</v>
      </c>
      <c r="H486" t="str">
        <f t="shared" si="7"/>
        <v>TAUBATÉCINEMA NA MADRUGADA</v>
      </c>
      <c r="I486" s="2">
        <v>485</v>
      </c>
    </row>
    <row r="487" spans="1:9" x14ac:dyDescent="0.25">
      <c r="A487" t="s">
        <v>111</v>
      </c>
      <c r="B487" t="s">
        <v>112</v>
      </c>
      <c r="C487" t="s">
        <v>101</v>
      </c>
      <c r="D487" t="s">
        <v>96</v>
      </c>
      <c r="E487" s="1">
        <v>4.1666666666666664E-2</v>
      </c>
      <c r="F487" s="1">
        <v>0.22916666666666666</v>
      </c>
      <c r="G487" t="s">
        <v>19</v>
      </c>
      <c r="H487" t="str">
        <f t="shared" si="7"/>
        <v>RIO DE JANEIROCINEMA NA MADRUGADA</v>
      </c>
      <c r="I487" s="2">
        <v>3255</v>
      </c>
    </row>
    <row r="488" spans="1:9" x14ac:dyDescent="0.25">
      <c r="A488" t="s">
        <v>111</v>
      </c>
      <c r="B488" t="s">
        <v>112</v>
      </c>
      <c r="C488" t="s">
        <v>101</v>
      </c>
      <c r="D488" t="s">
        <v>96</v>
      </c>
      <c r="E488" s="1">
        <v>4.1666666666666664E-2</v>
      </c>
      <c r="F488" s="1">
        <v>0.22916666666666666</v>
      </c>
      <c r="G488" t="s">
        <v>20</v>
      </c>
      <c r="H488" t="str">
        <f t="shared" si="7"/>
        <v>BARRA MANSACINEMA NA MADRUGADA</v>
      </c>
      <c r="I488" s="2">
        <v>800</v>
      </c>
    </row>
    <row r="489" spans="1:9" x14ac:dyDescent="0.25">
      <c r="A489" t="s">
        <v>111</v>
      </c>
      <c r="B489" t="s">
        <v>112</v>
      </c>
      <c r="C489" t="s">
        <v>101</v>
      </c>
      <c r="D489" t="s">
        <v>96</v>
      </c>
      <c r="E489" s="1">
        <v>4.1666666666666664E-2</v>
      </c>
      <c r="F489" s="1">
        <v>0.22916666666666666</v>
      </c>
      <c r="G489" t="s">
        <v>169</v>
      </c>
      <c r="H489" t="str">
        <f t="shared" si="7"/>
        <v>B. HORIZCINEMA NA MADRUGADA</v>
      </c>
      <c r="I489" s="2">
        <v>2550</v>
      </c>
    </row>
    <row r="490" spans="1:9" x14ac:dyDescent="0.25">
      <c r="A490" t="s">
        <v>111</v>
      </c>
      <c r="B490" t="s">
        <v>112</v>
      </c>
      <c r="C490" t="s">
        <v>101</v>
      </c>
      <c r="D490" t="s">
        <v>96</v>
      </c>
      <c r="E490" s="1">
        <v>4.1666666666666664E-2</v>
      </c>
      <c r="F490" s="1">
        <v>0.22916666666666666</v>
      </c>
      <c r="G490" t="s">
        <v>22</v>
      </c>
      <c r="H490" t="str">
        <f t="shared" si="7"/>
        <v>UBERABACINEMA NA MADRUGADA</v>
      </c>
      <c r="I490" s="2">
        <v>485</v>
      </c>
    </row>
    <row r="491" spans="1:9" x14ac:dyDescent="0.25">
      <c r="A491" t="s">
        <v>111</v>
      </c>
      <c r="B491" t="s">
        <v>112</v>
      </c>
      <c r="C491" t="s">
        <v>101</v>
      </c>
      <c r="D491" t="s">
        <v>96</v>
      </c>
      <c r="E491" s="1">
        <v>4.1666666666666664E-2</v>
      </c>
      <c r="F491" s="1">
        <v>0.22916666666666666</v>
      </c>
      <c r="G491" t="s">
        <v>23</v>
      </c>
      <c r="H491" t="str">
        <f t="shared" si="7"/>
        <v>CURITIBACINEMA NA MADRUGADA</v>
      </c>
      <c r="I491" s="2">
        <v>895</v>
      </c>
    </row>
    <row r="492" spans="1:9" x14ac:dyDescent="0.25">
      <c r="A492" t="s">
        <v>111</v>
      </c>
      <c r="B492" t="s">
        <v>112</v>
      </c>
      <c r="C492" t="s">
        <v>101</v>
      </c>
      <c r="D492" t="s">
        <v>96</v>
      </c>
      <c r="E492" s="1">
        <v>4.1666666666666664E-2</v>
      </c>
      <c r="F492" s="1">
        <v>0.22916666666666666</v>
      </c>
      <c r="G492" t="s">
        <v>24</v>
      </c>
      <c r="H492" t="str">
        <f t="shared" si="7"/>
        <v>P. ALEGRECINEMA NA MADRUGADA</v>
      </c>
      <c r="I492" s="2">
        <v>2250</v>
      </c>
    </row>
    <row r="493" spans="1:9" x14ac:dyDescent="0.25">
      <c r="A493" t="s">
        <v>111</v>
      </c>
      <c r="B493" t="s">
        <v>112</v>
      </c>
      <c r="C493" t="s">
        <v>101</v>
      </c>
      <c r="D493" t="s">
        <v>96</v>
      </c>
      <c r="E493" s="1">
        <v>4.1666666666666664E-2</v>
      </c>
      <c r="F493" s="1">
        <v>0.22916666666666666</v>
      </c>
      <c r="G493" t="s">
        <v>170</v>
      </c>
      <c r="H493" t="str">
        <f t="shared" si="7"/>
        <v>BRASÍLIACINEMA NA MADRUGADA</v>
      </c>
      <c r="I493" s="2">
        <v>665</v>
      </c>
    </row>
    <row r="494" spans="1:9" x14ac:dyDescent="0.25">
      <c r="A494" t="s">
        <v>111</v>
      </c>
      <c r="B494" t="s">
        <v>112</v>
      </c>
      <c r="C494" t="s">
        <v>101</v>
      </c>
      <c r="D494" t="s">
        <v>96</v>
      </c>
      <c r="E494" s="1">
        <v>4.1666666666666664E-2</v>
      </c>
      <c r="F494" s="1">
        <v>0.22916666666666666</v>
      </c>
      <c r="G494" t="s">
        <v>26</v>
      </c>
      <c r="H494" t="str">
        <f t="shared" si="7"/>
        <v>SALVADORCINEMA NA MADRUGADA</v>
      </c>
      <c r="I494" s="2">
        <v>1525</v>
      </c>
    </row>
    <row r="495" spans="1:9" x14ac:dyDescent="0.25">
      <c r="A495" t="s">
        <v>111</v>
      </c>
      <c r="B495" t="s">
        <v>112</v>
      </c>
      <c r="C495" t="s">
        <v>101</v>
      </c>
      <c r="D495" t="s">
        <v>96</v>
      </c>
      <c r="E495" s="1">
        <v>4.1666666666666664E-2</v>
      </c>
      <c r="F495" s="1">
        <v>0.22916666666666666</v>
      </c>
      <c r="G495" t="s">
        <v>27</v>
      </c>
      <c r="H495" t="str">
        <f t="shared" si="7"/>
        <v>NATALCINEMA NA MADRUGADA</v>
      </c>
      <c r="I495" s="2">
        <v>325</v>
      </c>
    </row>
    <row r="496" spans="1:9" x14ac:dyDescent="0.25">
      <c r="A496" t="s">
        <v>111</v>
      </c>
      <c r="B496" t="s">
        <v>112</v>
      </c>
      <c r="C496" t="s">
        <v>101</v>
      </c>
      <c r="D496" t="s">
        <v>96</v>
      </c>
      <c r="E496" s="1">
        <v>4.1666666666666664E-2</v>
      </c>
      <c r="F496" s="1">
        <v>0.22916666666666666</v>
      </c>
      <c r="G496" t="s">
        <v>28</v>
      </c>
      <c r="H496" t="str">
        <f t="shared" si="7"/>
        <v>MANAUSCINEMA NA MADRUGADA</v>
      </c>
      <c r="I496" s="2">
        <v>760</v>
      </c>
    </row>
    <row r="497" spans="1:9" x14ac:dyDescent="0.25">
      <c r="A497" t="s">
        <v>111</v>
      </c>
      <c r="B497" t="s">
        <v>112</v>
      </c>
      <c r="C497" t="s">
        <v>101</v>
      </c>
      <c r="D497" t="s">
        <v>96</v>
      </c>
      <c r="E497" s="1">
        <v>4.1666666666666664E-2</v>
      </c>
      <c r="F497" s="1">
        <v>0.22916666666666666</v>
      </c>
      <c r="G497" t="s">
        <v>29</v>
      </c>
      <c r="H497" t="str">
        <f t="shared" si="7"/>
        <v>PALMASCINEMA NA MADRUGADA</v>
      </c>
      <c r="I497" s="2">
        <v>40</v>
      </c>
    </row>
    <row r="498" spans="1:9" x14ac:dyDescent="0.25">
      <c r="A498" t="s">
        <v>113</v>
      </c>
      <c r="B498" t="s">
        <v>114</v>
      </c>
      <c r="C498" t="s">
        <v>64</v>
      </c>
      <c r="D498" t="s">
        <v>115</v>
      </c>
      <c r="E498" s="1">
        <v>0.52083333333333337</v>
      </c>
      <c r="F498" s="1">
        <v>0.5625</v>
      </c>
      <c r="G498" t="s">
        <v>14</v>
      </c>
      <c r="H498" t="str">
        <f t="shared" si="7"/>
        <v>NET1SÓ RISOS - DOMINGO</v>
      </c>
      <c r="I498" s="2">
        <v>80275</v>
      </c>
    </row>
    <row r="499" spans="1:9" x14ac:dyDescent="0.25">
      <c r="A499" t="s">
        <v>113</v>
      </c>
      <c r="B499" t="s">
        <v>114</v>
      </c>
      <c r="C499" t="s">
        <v>64</v>
      </c>
      <c r="D499" t="s">
        <v>115</v>
      </c>
      <c r="E499" s="1">
        <v>0.52083333333333337</v>
      </c>
      <c r="F499" s="1">
        <v>0.5625</v>
      </c>
      <c r="G499" t="s">
        <v>15</v>
      </c>
      <c r="H499" t="str">
        <f t="shared" si="7"/>
        <v>SÃO PAULOSÓ RISOS - DOMINGO</v>
      </c>
      <c r="I499" s="2">
        <v>15255</v>
      </c>
    </row>
    <row r="500" spans="1:9" x14ac:dyDescent="0.25">
      <c r="A500" t="s">
        <v>113</v>
      </c>
      <c r="B500" t="s">
        <v>114</v>
      </c>
      <c r="C500" t="s">
        <v>64</v>
      </c>
      <c r="D500" t="s">
        <v>115</v>
      </c>
      <c r="E500" s="1">
        <v>0.52083333333333337</v>
      </c>
      <c r="F500" s="1">
        <v>0.5625</v>
      </c>
      <c r="G500" t="s">
        <v>16</v>
      </c>
      <c r="H500" t="str">
        <f t="shared" si="7"/>
        <v>P.PRUD.SÓ RISOS - DOMINGO</v>
      </c>
      <c r="I500" s="2">
        <v>3515</v>
      </c>
    </row>
    <row r="501" spans="1:9" x14ac:dyDescent="0.25">
      <c r="A501" t="s">
        <v>113</v>
      </c>
      <c r="B501" t="s">
        <v>114</v>
      </c>
      <c r="C501" t="s">
        <v>64</v>
      </c>
      <c r="D501" t="s">
        <v>115</v>
      </c>
      <c r="E501" s="1">
        <v>0.52083333333333337</v>
      </c>
      <c r="F501" s="1">
        <v>0.5625</v>
      </c>
      <c r="G501" t="s">
        <v>17</v>
      </c>
      <c r="H501" t="str">
        <f t="shared" si="7"/>
        <v>CAMPINASSÓ RISOS - DOMINGO</v>
      </c>
      <c r="I501" s="2">
        <v>4005</v>
      </c>
    </row>
    <row r="502" spans="1:9" x14ac:dyDescent="0.25">
      <c r="A502" t="s">
        <v>113</v>
      </c>
      <c r="B502" t="s">
        <v>114</v>
      </c>
      <c r="C502" t="s">
        <v>64</v>
      </c>
      <c r="D502" t="s">
        <v>115</v>
      </c>
      <c r="E502" s="1">
        <v>0.52083333333333337</v>
      </c>
      <c r="F502" s="1">
        <v>0.5625</v>
      </c>
      <c r="G502" t="s">
        <v>18</v>
      </c>
      <c r="H502" t="str">
        <f t="shared" si="7"/>
        <v>TAUBATÉSÓ RISOS - DOMINGO</v>
      </c>
      <c r="I502" s="2">
        <v>1350</v>
      </c>
    </row>
    <row r="503" spans="1:9" x14ac:dyDescent="0.25">
      <c r="A503" t="s">
        <v>113</v>
      </c>
      <c r="B503" t="s">
        <v>114</v>
      </c>
      <c r="C503" t="s">
        <v>64</v>
      </c>
      <c r="D503" t="s">
        <v>115</v>
      </c>
      <c r="E503" s="1">
        <v>0.52083333333333337</v>
      </c>
      <c r="F503" s="1">
        <v>0.5625</v>
      </c>
      <c r="G503" t="s">
        <v>19</v>
      </c>
      <c r="H503" t="str">
        <f t="shared" si="7"/>
        <v>RIO DE JANEIROSÓ RISOS - DOMINGO</v>
      </c>
      <c r="I503" s="2">
        <v>9110</v>
      </c>
    </row>
    <row r="504" spans="1:9" x14ac:dyDescent="0.25">
      <c r="A504" t="s">
        <v>113</v>
      </c>
      <c r="B504" t="s">
        <v>114</v>
      </c>
      <c r="C504" t="s">
        <v>64</v>
      </c>
      <c r="D504" t="s">
        <v>115</v>
      </c>
      <c r="E504" s="1">
        <v>0.52083333333333337</v>
      </c>
      <c r="F504" s="1">
        <v>0.5625</v>
      </c>
      <c r="G504" t="s">
        <v>20</v>
      </c>
      <c r="H504" t="str">
        <f t="shared" si="7"/>
        <v>BARRA MANSASÓ RISOS - DOMINGO</v>
      </c>
      <c r="I504" s="2">
        <v>2245</v>
      </c>
    </row>
    <row r="505" spans="1:9" x14ac:dyDescent="0.25">
      <c r="A505" t="s">
        <v>113</v>
      </c>
      <c r="B505" t="s">
        <v>114</v>
      </c>
      <c r="C505" t="s">
        <v>64</v>
      </c>
      <c r="D505" t="s">
        <v>115</v>
      </c>
      <c r="E505" s="1">
        <v>0.52083333333333337</v>
      </c>
      <c r="F505" s="1">
        <v>0.5625</v>
      </c>
      <c r="G505" t="s">
        <v>169</v>
      </c>
      <c r="H505" t="str">
        <f t="shared" si="7"/>
        <v>B. HORIZSÓ RISOS - DOMINGO</v>
      </c>
      <c r="I505" s="2">
        <v>7145</v>
      </c>
    </row>
    <row r="506" spans="1:9" x14ac:dyDescent="0.25">
      <c r="A506" t="s">
        <v>113</v>
      </c>
      <c r="B506" t="s">
        <v>114</v>
      </c>
      <c r="C506" t="s">
        <v>64</v>
      </c>
      <c r="D506" t="s">
        <v>115</v>
      </c>
      <c r="E506" s="1">
        <v>0.52083333333333337</v>
      </c>
      <c r="F506" s="1">
        <v>0.5625</v>
      </c>
      <c r="G506" t="s">
        <v>22</v>
      </c>
      <c r="H506" t="str">
        <f t="shared" si="7"/>
        <v>UBERABASÓ RISOS - DOMINGO</v>
      </c>
      <c r="I506" s="2">
        <v>1365</v>
      </c>
    </row>
    <row r="507" spans="1:9" x14ac:dyDescent="0.25">
      <c r="A507" t="s">
        <v>113</v>
      </c>
      <c r="B507" t="s">
        <v>114</v>
      </c>
      <c r="C507" t="s">
        <v>64</v>
      </c>
      <c r="D507" t="s">
        <v>115</v>
      </c>
      <c r="E507" s="1">
        <v>0.52083333333333337</v>
      </c>
      <c r="F507" s="1">
        <v>0.5625</v>
      </c>
      <c r="G507" t="s">
        <v>23</v>
      </c>
      <c r="H507" t="str">
        <f t="shared" si="7"/>
        <v>CURITIBASÓ RISOS - DOMINGO</v>
      </c>
      <c r="I507" s="2">
        <v>2760</v>
      </c>
    </row>
    <row r="508" spans="1:9" x14ac:dyDescent="0.25">
      <c r="A508" t="s">
        <v>113</v>
      </c>
      <c r="B508" t="s">
        <v>114</v>
      </c>
      <c r="C508" t="s">
        <v>64</v>
      </c>
      <c r="D508" t="s">
        <v>115</v>
      </c>
      <c r="E508" s="1">
        <v>0.52083333333333337</v>
      </c>
      <c r="F508" s="1">
        <v>0.5625</v>
      </c>
      <c r="G508" t="s">
        <v>24</v>
      </c>
      <c r="H508" t="str">
        <f t="shared" si="7"/>
        <v>P. ALEGRESÓ RISOS - DOMINGO</v>
      </c>
      <c r="I508" s="2">
        <v>6300</v>
      </c>
    </row>
    <row r="509" spans="1:9" x14ac:dyDescent="0.25">
      <c r="A509" t="s">
        <v>113</v>
      </c>
      <c r="B509" t="s">
        <v>114</v>
      </c>
      <c r="C509" t="s">
        <v>64</v>
      </c>
      <c r="D509" t="s">
        <v>115</v>
      </c>
      <c r="E509" s="1">
        <v>0.52083333333333337</v>
      </c>
      <c r="F509" s="1">
        <v>0.5625</v>
      </c>
      <c r="G509" t="s">
        <v>170</v>
      </c>
      <c r="H509" t="str">
        <f t="shared" si="7"/>
        <v>BRASÍLIASÓ RISOS - DOMINGO</v>
      </c>
      <c r="I509" s="2">
        <v>2055</v>
      </c>
    </row>
    <row r="510" spans="1:9" x14ac:dyDescent="0.25">
      <c r="A510" t="s">
        <v>113</v>
      </c>
      <c r="B510" t="s">
        <v>114</v>
      </c>
      <c r="C510" t="s">
        <v>64</v>
      </c>
      <c r="D510" t="s">
        <v>115</v>
      </c>
      <c r="E510" s="1">
        <v>0.52083333333333337</v>
      </c>
      <c r="F510" s="1">
        <v>0.5625</v>
      </c>
      <c r="G510" t="s">
        <v>26</v>
      </c>
      <c r="H510" t="str">
        <f t="shared" si="7"/>
        <v>SALVADORSÓ RISOS - DOMINGO</v>
      </c>
      <c r="I510" s="2">
        <v>4660</v>
      </c>
    </row>
    <row r="511" spans="1:9" x14ac:dyDescent="0.25">
      <c r="A511" t="s">
        <v>113</v>
      </c>
      <c r="B511" t="s">
        <v>114</v>
      </c>
      <c r="C511" t="s">
        <v>64</v>
      </c>
      <c r="D511" t="s">
        <v>115</v>
      </c>
      <c r="E511" s="1">
        <v>0.52083333333333337</v>
      </c>
      <c r="F511" s="1">
        <v>0.5625</v>
      </c>
      <c r="G511" t="s">
        <v>27</v>
      </c>
      <c r="H511" t="str">
        <f t="shared" si="7"/>
        <v>NATALSÓ RISOS - DOMINGO</v>
      </c>
      <c r="I511" s="2">
        <v>910</v>
      </c>
    </row>
    <row r="512" spans="1:9" x14ac:dyDescent="0.25">
      <c r="A512" t="s">
        <v>113</v>
      </c>
      <c r="B512" t="s">
        <v>114</v>
      </c>
      <c r="C512" t="s">
        <v>64</v>
      </c>
      <c r="D512" t="s">
        <v>115</v>
      </c>
      <c r="E512" s="1">
        <v>0.52083333333333337</v>
      </c>
      <c r="F512" s="1">
        <v>0.5625</v>
      </c>
      <c r="G512" t="s">
        <v>28</v>
      </c>
      <c r="H512" t="str">
        <f t="shared" si="7"/>
        <v>MANAUSSÓ RISOS - DOMINGO</v>
      </c>
      <c r="I512" s="2">
        <v>1110</v>
      </c>
    </row>
    <row r="513" spans="1:9" x14ac:dyDescent="0.25">
      <c r="A513" t="s">
        <v>113</v>
      </c>
      <c r="B513" t="s">
        <v>114</v>
      </c>
      <c r="C513" t="s">
        <v>64</v>
      </c>
      <c r="D513" t="s">
        <v>115</v>
      </c>
      <c r="E513" s="1">
        <v>0.52083333333333337</v>
      </c>
      <c r="F513" s="1">
        <v>0.5625</v>
      </c>
      <c r="G513" t="s">
        <v>29</v>
      </c>
      <c r="H513" t="str">
        <f t="shared" si="7"/>
        <v>PALMASSÓ RISOS - DOMINGO</v>
      </c>
      <c r="I513" s="2">
        <v>130</v>
      </c>
    </row>
    <row r="514" spans="1:9" x14ac:dyDescent="0.25">
      <c r="A514" t="s">
        <v>116</v>
      </c>
      <c r="B514" t="s">
        <v>117</v>
      </c>
      <c r="C514" t="s">
        <v>37</v>
      </c>
      <c r="D514" t="s">
        <v>115</v>
      </c>
      <c r="E514" s="1">
        <v>0.5625</v>
      </c>
      <c r="F514" s="1">
        <v>0.625</v>
      </c>
      <c r="G514" t="s">
        <v>14</v>
      </c>
      <c r="H514" t="str">
        <f t="shared" si="7"/>
        <v>NET1BAND ESPORTE CLUBE</v>
      </c>
      <c r="I514" s="2">
        <v>87450</v>
      </c>
    </row>
    <row r="515" spans="1:9" x14ac:dyDescent="0.25">
      <c r="A515" t="s">
        <v>116</v>
      </c>
      <c r="B515" t="s">
        <v>117</v>
      </c>
      <c r="C515" t="s">
        <v>37</v>
      </c>
      <c r="D515" t="s">
        <v>115</v>
      </c>
      <c r="E515" s="1">
        <v>0.5625</v>
      </c>
      <c r="F515" s="1">
        <v>0.625</v>
      </c>
      <c r="G515" t="s">
        <v>15</v>
      </c>
      <c r="H515" t="str">
        <f t="shared" ref="H515:H578" si="8">CONCATENATE(G515,B515)</f>
        <v>SÃO PAULOBAND ESPORTE CLUBE</v>
      </c>
      <c r="I515" s="2">
        <v>16620</v>
      </c>
    </row>
    <row r="516" spans="1:9" x14ac:dyDescent="0.25">
      <c r="A516" t="s">
        <v>116</v>
      </c>
      <c r="B516" t="s">
        <v>117</v>
      </c>
      <c r="C516" t="s">
        <v>37</v>
      </c>
      <c r="D516" t="s">
        <v>115</v>
      </c>
      <c r="E516" s="1">
        <v>0.5625</v>
      </c>
      <c r="F516" s="1">
        <v>0.625</v>
      </c>
      <c r="G516" t="s">
        <v>16</v>
      </c>
      <c r="H516" t="str">
        <f t="shared" si="8"/>
        <v>P.PRUD.BAND ESPORTE CLUBE</v>
      </c>
      <c r="I516" s="2">
        <v>3825</v>
      </c>
    </row>
    <row r="517" spans="1:9" x14ac:dyDescent="0.25">
      <c r="A517" t="s">
        <v>116</v>
      </c>
      <c r="B517" t="s">
        <v>117</v>
      </c>
      <c r="C517" t="s">
        <v>37</v>
      </c>
      <c r="D517" t="s">
        <v>115</v>
      </c>
      <c r="E517" s="1">
        <v>0.5625</v>
      </c>
      <c r="F517" s="1">
        <v>0.625</v>
      </c>
      <c r="G517" t="s">
        <v>17</v>
      </c>
      <c r="H517" t="str">
        <f t="shared" si="8"/>
        <v>CAMPINASBAND ESPORTE CLUBE</v>
      </c>
      <c r="I517" s="2">
        <v>4360</v>
      </c>
    </row>
    <row r="518" spans="1:9" x14ac:dyDescent="0.25">
      <c r="A518" t="s">
        <v>116</v>
      </c>
      <c r="B518" t="s">
        <v>117</v>
      </c>
      <c r="C518" t="s">
        <v>37</v>
      </c>
      <c r="D518" t="s">
        <v>115</v>
      </c>
      <c r="E518" s="1">
        <v>0.5625</v>
      </c>
      <c r="F518" s="1">
        <v>0.625</v>
      </c>
      <c r="G518" t="s">
        <v>18</v>
      </c>
      <c r="H518" t="str">
        <f t="shared" si="8"/>
        <v>TAUBATÉBAND ESPORTE CLUBE</v>
      </c>
      <c r="I518" s="2">
        <v>1475</v>
      </c>
    </row>
    <row r="519" spans="1:9" x14ac:dyDescent="0.25">
      <c r="A519" t="s">
        <v>116</v>
      </c>
      <c r="B519" t="s">
        <v>117</v>
      </c>
      <c r="C519" t="s">
        <v>37</v>
      </c>
      <c r="D519" t="s">
        <v>115</v>
      </c>
      <c r="E519" s="1">
        <v>0.5625</v>
      </c>
      <c r="F519" s="1">
        <v>0.625</v>
      </c>
      <c r="G519" t="s">
        <v>19</v>
      </c>
      <c r="H519" t="str">
        <f t="shared" si="8"/>
        <v>RIO DE JANEIROBAND ESPORTE CLUBE</v>
      </c>
      <c r="I519" s="2">
        <v>9920</v>
      </c>
    </row>
    <row r="520" spans="1:9" x14ac:dyDescent="0.25">
      <c r="A520" t="s">
        <v>116</v>
      </c>
      <c r="B520" t="s">
        <v>117</v>
      </c>
      <c r="C520" t="s">
        <v>37</v>
      </c>
      <c r="D520" t="s">
        <v>115</v>
      </c>
      <c r="E520" s="1">
        <v>0.5625</v>
      </c>
      <c r="F520" s="1">
        <v>0.625</v>
      </c>
      <c r="G520" t="s">
        <v>20</v>
      </c>
      <c r="H520" t="str">
        <f t="shared" si="8"/>
        <v>BARRA MANSABAND ESPORTE CLUBE</v>
      </c>
      <c r="I520" s="2">
        <v>2440</v>
      </c>
    </row>
    <row r="521" spans="1:9" x14ac:dyDescent="0.25">
      <c r="A521" t="s">
        <v>116</v>
      </c>
      <c r="B521" t="s">
        <v>117</v>
      </c>
      <c r="C521" t="s">
        <v>37</v>
      </c>
      <c r="D521" t="s">
        <v>115</v>
      </c>
      <c r="E521" s="1">
        <v>0.5625</v>
      </c>
      <c r="F521" s="1">
        <v>0.625</v>
      </c>
      <c r="G521" t="s">
        <v>169</v>
      </c>
      <c r="H521" t="str">
        <f t="shared" si="8"/>
        <v>B. HORIZBAND ESPORTE CLUBE</v>
      </c>
      <c r="I521" s="2">
        <v>7780</v>
      </c>
    </row>
    <row r="522" spans="1:9" x14ac:dyDescent="0.25">
      <c r="A522" t="s">
        <v>116</v>
      </c>
      <c r="B522" t="s">
        <v>117</v>
      </c>
      <c r="C522" t="s">
        <v>37</v>
      </c>
      <c r="D522" t="s">
        <v>115</v>
      </c>
      <c r="E522" s="1">
        <v>0.5625</v>
      </c>
      <c r="F522" s="1">
        <v>0.625</v>
      </c>
      <c r="G522" t="s">
        <v>22</v>
      </c>
      <c r="H522" t="str">
        <f t="shared" si="8"/>
        <v>UBERABABAND ESPORTE CLUBE</v>
      </c>
      <c r="I522" s="2">
        <v>1485</v>
      </c>
    </row>
    <row r="523" spans="1:9" x14ac:dyDescent="0.25">
      <c r="A523" t="s">
        <v>116</v>
      </c>
      <c r="B523" t="s">
        <v>117</v>
      </c>
      <c r="C523" t="s">
        <v>37</v>
      </c>
      <c r="D523" t="s">
        <v>115</v>
      </c>
      <c r="E523" s="1">
        <v>0.5625</v>
      </c>
      <c r="F523" s="1">
        <v>0.625</v>
      </c>
      <c r="G523" t="s">
        <v>23</v>
      </c>
      <c r="H523" t="str">
        <f t="shared" si="8"/>
        <v>CURITIBABAND ESPORTE CLUBE</v>
      </c>
      <c r="I523" s="2">
        <v>2920</v>
      </c>
    </row>
    <row r="524" spans="1:9" x14ac:dyDescent="0.25">
      <c r="A524" t="s">
        <v>116</v>
      </c>
      <c r="B524" t="s">
        <v>117</v>
      </c>
      <c r="C524" t="s">
        <v>37</v>
      </c>
      <c r="D524" t="s">
        <v>115</v>
      </c>
      <c r="E524" s="1">
        <v>0.5625</v>
      </c>
      <c r="F524" s="1">
        <v>0.625</v>
      </c>
      <c r="G524" t="s">
        <v>24</v>
      </c>
      <c r="H524" t="str">
        <f t="shared" si="8"/>
        <v>P. ALEGREBAND ESPORTE CLUBE</v>
      </c>
      <c r="I524" s="2">
        <v>6860</v>
      </c>
    </row>
    <row r="525" spans="1:9" x14ac:dyDescent="0.25">
      <c r="A525" t="s">
        <v>116</v>
      </c>
      <c r="B525" t="s">
        <v>117</v>
      </c>
      <c r="C525" t="s">
        <v>37</v>
      </c>
      <c r="D525" t="s">
        <v>115</v>
      </c>
      <c r="E525" s="1">
        <v>0.5625</v>
      </c>
      <c r="F525" s="1">
        <v>0.625</v>
      </c>
      <c r="G525" t="s">
        <v>170</v>
      </c>
      <c r="H525" t="str">
        <f t="shared" si="8"/>
        <v>BRASÍLIABAND ESPORTE CLUBE</v>
      </c>
      <c r="I525" s="2">
        <v>2180</v>
      </c>
    </row>
    <row r="526" spans="1:9" x14ac:dyDescent="0.25">
      <c r="A526" t="s">
        <v>116</v>
      </c>
      <c r="B526" t="s">
        <v>117</v>
      </c>
      <c r="C526" t="s">
        <v>37</v>
      </c>
      <c r="D526" t="s">
        <v>115</v>
      </c>
      <c r="E526" s="1">
        <v>0.5625</v>
      </c>
      <c r="F526" s="1">
        <v>0.625</v>
      </c>
      <c r="G526" t="s">
        <v>26</v>
      </c>
      <c r="H526" t="str">
        <f t="shared" si="8"/>
        <v>SALVADORBAND ESPORTE CLUBE</v>
      </c>
      <c r="I526" s="2">
        <v>5080</v>
      </c>
    </row>
    <row r="527" spans="1:9" x14ac:dyDescent="0.25">
      <c r="A527" t="s">
        <v>116</v>
      </c>
      <c r="B527" t="s">
        <v>117</v>
      </c>
      <c r="C527" t="s">
        <v>37</v>
      </c>
      <c r="D527" t="s">
        <v>115</v>
      </c>
      <c r="E527" s="1">
        <v>0.5625</v>
      </c>
      <c r="F527" s="1">
        <v>0.625</v>
      </c>
      <c r="G527" t="s">
        <v>27</v>
      </c>
      <c r="H527" t="str">
        <f t="shared" si="8"/>
        <v>NATALBAND ESPORTE CLUBE</v>
      </c>
      <c r="I527" s="2">
        <v>995</v>
      </c>
    </row>
    <row r="528" spans="1:9" x14ac:dyDescent="0.25">
      <c r="A528" t="s">
        <v>116</v>
      </c>
      <c r="B528" t="s">
        <v>117</v>
      </c>
      <c r="C528" t="s">
        <v>37</v>
      </c>
      <c r="D528" t="s">
        <v>115</v>
      </c>
      <c r="E528" s="1">
        <v>0.5625</v>
      </c>
      <c r="F528" s="1">
        <v>0.625</v>
      </c>
      <c r="G528" t="s">
        <v>28</v>
      </c>
      <c r="H528" t="str">
        <f t="shared" si="8"/>
        <v>MANAUSBAND ESPORTE CLUBE</v>
      </c>
      <c r="I528" s="2">
        <v>1205</v>
      </c>
    </row>
    <row r="529" spans="1:9" x14ac:dyDescent="0.25">
      <c r="A529" t="s">
        <v>116</v>
      </c>
      <c r="B529" t="s">
        <v>117</v>
      </c>
      <c r="C529" t="s">
        <v>37</v>
      </c>
      <c r="D529" t="s">
        <v>115</v>
      </c>
      <c r="E529" s="1">
        <v>0.5625</v>
      </c>
      <c r="F529" s="1">
        <v>0.625</v>
      </c>
      <c r="G529" t="s">
        <v>29</v>
      </c>
      <c r="H529" t="str">
        <f t="shared" si="8"/>
        <v>PALMASBAND ESPORTE CLUBE</v>
      </c>
      <c r="I529" s="2">
        <v>145</v>
      </c>
    </row>
    <row r="530" spans="1:9" x14ac:dyDescent="0.25">
      <c r="A530" t="s">
        <v>118</v>
      </c>
      <c r="B530" t="s">
        <v>119</v>
      </c>
      <c r="C530" t="s">
        <v>37</v>
      </c>
      <c r="D530" t="s">
        <v>115</v>
      </c>
      <c r="E530" s="1">
        <v>0.625</v>
      </c>
      <c r="F530" s="1">
        <v>0.64583333333333337</v>
      </c>
      <c r="G530" t="s">
        <v>14</v>
      </c>
      <c r="H530" t="str">
        <f t="shared" si="8"/>
        <v>NET1GOL</v>
      </c>
      <c r="I530" s="2">
        <v>82685</v>
      </c>
    </row>
    <row r="531" spans="1:9" x14ac:dyDescent="0.25">
      <c r="A531" t="s">
        <v>118</v>
      </c>
      <c r="B531" t="s">
        <v>119</v>
      </c>
      <c r="C531" t="s">
        <v>37</v>
      </c>
      <c r="D531" t="s">
        <v>115</v>
      </c>
      <c r="E531" s="1">
        <v>0.625</v>
      </c>
      <c r="F531" s="1">
        <v>0.64583333333333337</v>
      </c>
      <c r="G531" t="s">
        <v>15</v>
      </c>
      <c r="H531" t="str">
        <f t="shared" si="8"/>
        <v>SÃO PAULOGOL</v>
      </c>
      <c r="I531" s="2">
        <v>15715</v>
      </c>
    </row>
    <row r="532" spans="1:9" x14ac:dyDescent="0.25">
      <c r="A532" t="s">
        <v>118</v>
      </c>
      <c r="B532" t="s">
        <v>119</v>
      </c>
      <c r="C532" t="s">
        <v>37</v>
      </c>
      <c r="D532" t="s">
        <v>115</v>
      </c>
      <c r="E532" s="1">
        <v>0.625</v>
      </c>
      <c r="F532" s="1">
        <v>0.64583333333333337</v>
      </c>
      <c r="G532" t="s">
        <v>16</v>
      </c>
      <c r="H532" t="str">
        <f t="shared" si="8"/>
        <v>P.PRUD.GOL</v>
      </c>
      <c r="I532" s="2">
        <v>3620</v>
      </c>
    </row>
    <row r="533" spans="1:9" x14ac:dyDescent="0.25">
      <c r="A533" t="s">
        <v>118</v>
      </c>
      <c r="B533" t="s">
        <v>119</v>
      </c>
      <c r="C533" t="s">
        <v>37</v>
      </c>
      <c r="D533" t="s">
        <v>115</v>
      </c>
      <c r="E533" s="1">
        <v>0.625</v>
      </c>
      <c r="F533" s="1">
        <v>0.64583333333333337</v>
      </c>
      <c r="G533" t="s">
        <v>17</v>
      </c>
      <c r="H533" t="str">
        <f t="shared" si="8"/>
        <v>CAMPINASGOL</v>
      </c>
      <c r="I533" s="2">
        <v>4125</v>
      </c>
    </row>
    <row r="534" spans="1:9" x14ac:dyDescent="0.25">
      <c r="A534" t="s">
        <v>118</v>
      </c>
      <c r="B534" t="s">
        <v>119</v>
      </c>
      <c r="C534" t="s">
        <v>37</v>
      </c>
      <c r="D534" t="s">
        <v>115</v>
      </c>
      <c r="E534" s="1">
        <v>0.625</v>
      </c>
      <c r="F534" s="1">
        <v>0.64583333333333337</v>
      </c>
      <c r="G534" t="s">
        <v>18</v>
      </c>
      <c r="H534" t="str">
        <f t="shared" si="8"/>
        <v>TAUBATÉGOL</v>
      </c>
      <c r="I534" s="2">
        <v>1390</v>
      </c>
    </row>
    <row r="535" spans="1:9" x14ac:dyDescent="0.25">
      <c r="A535" t="s">
        <v>118</v>
      </c>
      <c r="B535" t="s">
        <v>119</v>
      </c>
      <c r="C535" t="s">
        <v>37</v>
      </c>
      <c r="D535" t="s">
        <v>115</v>
      </c>
      <c r="E535" s="1">
        <v>0.625</v>
      </c>
      <c r="F535" s="1">
        <v>0.64583333333333337</v>
      </c>
      <c r="G535" t="s">
        <v>19</v>
      </c>
      <c r="H535" t="str">
        <f t="shared" si="8"/>
        <v>RIO DE JANEIROGOL</v>
      </c>
      <c r="I535" s="2">
        <v>9385</v>
      </c>
    </row>
    <row r="536" spans="1:9" x14ac:dyDescent="0.25">
      <c r="A536" t="s">
        <v>118</v>
      </c>
      <c r="B536" t="s">
        <v>119</v>
      </c>
      <c r="C536" t="s">
        <v>37</v>
      </c>
      <c r="D536" t="s">
        <v>115</v>
      </c>
      <c r="E536" s="1">
        <v>0.625</v>
      </c>
      <c r="F536" s="1">
        <v>0.64583333333333337</v>
      </c>
      <c r="G536" t="s">
        <v>20</v>
      </c>
      <c r="H536" t="str">
        <f t="shared" si="8"/>
        <v>BARRA MANSAGOL</v>
      </c>
      <c r="I536" s="2">
        <v>2310</v>
      </c>
    </row>
    <row r="537" spans="1:9" x14ac:dyDescent="0.25">
      <c r="A537" t="s">
        <v>118</v>
      </c>
      <c r="B537" t="s">
        <v>119</v>
      </c>
      <c r="C537" t="s">
        <v>37</v>
      </c>
      <c r="D537" t="s">
        <v>115</v>
      </c>
      <c r="E537" s="1">
        <v>0.625</v>
      </c>
      <c r="F537" s="1">
        <v>0.64583333333333337</v>
      </c>
      <c r="G537" t="s">
        <v>169</v>
      </c>
      <c r="H537" t="str">
        <f t="shared" si="8"/>
        <v>B. HORIZGOL</v>
      </c>
      <c r="I537" s="2">
        <v>7360</v>
      </c>
    </row>
    <row r="538" spans="1:9" x14ac:dyDescent="0.25">
      <c r="A538" t="s">
        <v>118</v>
      </c>
      <c r="B538" t="s">
        <v>119</v>
      </c>
      <c r="C538" t="s">
        <v>37</v>
      </c>
      <c r="D538" t="s">
        <v>115</v>
      </c>
      <c r="E538" s="1">
        <v>0.625</v>
      </c>
      <c r="F538" s="1">
        <v>0.64583333333333337</v>
      </c>
      <c r="G538" t="s">
        <v>22</v>
      </c>
      <c r="H538" t="str">
        <f t="shared" si="8"/>
        <v>UBERABAGOL</v>
      </c>
      <c r="I538" s="2">
        <v>1405</v>
      </c>
    </row>
    <row r="539" spans="1:9" x14ac:dyDescent="0.25">
      <c r="A539" t="s">
        <v>118</v>
      </c>
      <c r="B539" t="s">
        <v>119</v>
      </c>
      <c r="C539" t="s">
        <v>37</v>
      </c>
      <c r="D539" t="s">
        <v>115</v>
      </c>
      <c r="E539" s="1">
        <v>0.625</v>
      </c>
      <c r="F539" s="1">
        <v>0.64583333333333337</v>
      </c>
      <c r="G539" t="s">
        <v>23</v>
      </c>
      <c r="H539" t="str">
        <f t="shared" si="8"/>
        <v>CURITIBAGOL</v>
      </c>
      <c r="I539" s="2">
        <v>2760</v>
      </c>
    </row>
    <row r="540" spans="1:9" x14ac:dyDescent="0.25">
      <c r="A540" t="s">
        <v>118</v>
      </c>
      <c r="B540" t="s">
        <v>119</v>
      </c>
      <c r="C540" t="s">
        <v>37</v>
      </c>
      <c r="D540" t="s">
        <v>115</v>
      </c>
      <c r="E540" s="1">
        <v>0.625</v>
      </c>
      <c r="F540" s="1">
        <v>0.64583333333333337</v>
      </c>
      <c r="G540" t="s">
        <v>24</v>
      </c>
      <c r="H540" t="str">
        <f t="shared" si="8"/>
        <v>P. ALEGREGOL</v>
      </c>
      <c r="I540" s="2">
        <v>6490</v>
      </c>
    </row>
    <row r="541" spans="1:9" x14ac:dyDescent="0.25">
      <c r="A541" t="s">
        <v>118</v>
      </c>
      <c r="B541" t="s">
        <v>119</v>
      </c>
      <c r="C541" t="s">
        <v>37</v>
      </c>
      <c r="D541" t="s">
        <v>115</v>
      </c>
      <c r="E541" s="1">
        <v>0.625</v>
      </c>
      <c r="F541" s="1">
        <v>0.64583333333333337</v>
      </c>
      <c r="G541" t="s">
        <v>170</v>
      </c>
      <c r="H541" t="str">
        <f t="shared" si="8"/>
        <v>BRASÍLIAGOL</v>
      </c>
      <c r="I541" s="2">
        <v>2055</v>
      </c>
    </row>
    <row r="542" spans="1:9" x14ac:dyDescent="0.25">
      <c r="A542" t="s">
        <v>118</v>
      </c>
      <c r="B542" t="s">
        <v>119</v>
      </c>
      <c r="C542" t="s">
        <v>37</v>
      </c>
      <c r="D542" t="s">
        <v>115</v>
      </c>
      <c r="E542" s="1">
        <v>0.625</v>
      </c>
      <c r="F542" s="1">
        <v>0.64583333333333337</v>
      </c>
      <c r="G542" t="s">
        <v>26</v>
      </c>
      <c r="H542" t="str">
        <f t="shared" si="8"/>
        <v>SALVADORGOL</v>
      </c>
      <c r="I542" s="2">
        <v>4800</v>
      </c>
    </row>
    <row r="543" spans="1:9" x14ac:dyDescent="0.25">
      <c r="A543" t="s">
        <v>118</v>
      </c>
      <c r="B543" t="s">
        <v>119</v>
      </c>
      <c r="C543" t="s">
        <v>37</v>
      </c>
      <c r="D543" t="s">
        <v>115</v>
      </c>
      <c r="E543" s="1">
        <v>0.625</v>
      </c>
      <c r="F543" s="1">
        <v>0.64583333333333337</v>
      </c>
      <c r="G543" t="s">
        <v>27</v>
      </c>
      <c r="H543" t="str">
        <f t="shared" si="8"/>
        <v>NATALGOL</v>
      </c>
      <c r="I543" s="2">
        <v>935</v>
      </c>
    </row>
    <row r="544" spans="1:9" x14ac:dyDescent="0.25">
      <c r="A544" t="s">
        <v>118</v>
      </c>
      <c r="B544" t="s">
        <v>119</v>
      </c>
      <c r="C544" t="s">
        <v>37</v>
      </c>
      <c r="D544" t="s">
        <v>115</v>
      </c>
      <c r="E544" s="1">
        <v>0.625</v>
      </c>
      <c r="F544" s="1">
        <v>0.64583333333333337</v>
      </c>
      <c r="G544" t="s">
        <v>28</v>
      </c>
      <c r="H544" t="str">
        <f t="shared" si="8"/>
        <v>MANAUSGOL</v>
      </c>
      <c r="I544" s="2">
        <v>1145</v>
      </c>
    </row>
    <row r="545" spans="1:9" x14ac:dyDescent="0.25">
      <c r="A545" t="s">
        <v>118</v>
      </c>
      <c r="B545" t="s">
        <v>119</v>
      </c>
      <c r="C545" t="s">
        <v>37</v>
      </c>
      <c r="D545" t="s">
        <v>115</v>
      </c>
      <c r="E545" s="1">
        <v>0.625</v>
      </c>
      <c r="F545" s="1">
        <v>0.64583333333333337</v>
      </c>
      <c r="G545" t="s">
        <v>29</v>
      </c>
      <c r="H545" t="str">
        <f t="shared" si="8"/>
        <v>PALMASGOL</v>
      </c>
      <c r="I545" s="2">
        <v>135</v>
      </c>
    </row>
    <row r="546" spans="1:9" x14ac:dyDescent="0.25">
      <c r="A546" t="s">
        <v>120</v>
      </c>
      <c r="B546" t="s">
        <v>83</v>
      </c>
      <c r="C546" t="s">
        <v>78</v>
      </c>
      <c r="D546" t="s">
        <v>115</v>
      </c>
      <c r="E546" s="1">
        <v>0.64583333333333337</v>
      </c>
      <c r="F546" s="1">
        <v>0.74305555555555547</v>
      </c>
      <c r="G546" t="s">
        <v>14</v>
      </c>
      <c r="H546" t="str">
        <f t="shared" si="8"/>
        <v>NET1FUTEBOL BAND</v>
      </c>
      <c r="I546" s="2">
        <v>274995</v>
      </c>
    </row>
    <row r="547" spans="1:9" x14ac:dyDescent="0.25">
      <c r="A547" t="s">
        <v>120</v>
      </c>
      <c r="B547" t="s">
        <v>83</v>
      </c>
      <c r="C547" t="s">
        <v>78</v>
      </c>
      <c r="D547" t="s">
        <v>115</v>
      </c>
      <c r="E547" s="1">
        <v>0.64583333333333337</v>
      </c>
      <c r="F547" s="1">
        <v>0.74305555555555547</v>
      </c>
      <c r="G547" t="s">
        <v>15</v>
      </c>
      <c r="H547" t="str">
        <f t="shared" si="8"/>
        <v>SÃO PAULOFUTEBOL BAND</v>
      </c>
      <c r="I547" s="2">
        <v>56440</v>
      </c>
    </row>
    <row r="548" spans="1:9" x14ac:dyDescent="0.25">
      <c r="A548" t="s">
        <v>120</v>
      </c>
      <c r="B548" t="s">
        <v>83</v>
      </c>
      <c r="C548" t="s">
        <v>78</v>
      </c>
      <c r="D548" t="s">
        <v>115</v>
      </c>
      <c r="E548" s="1">
        <v>0.64583333333333337</v>
      </c>
      <c r="F548" s="1">
        <v>0.74305555555555547</v>
      </c>
      <c r="G548" t="s">
        <v>16</v>
      </c>
      <c r="H548" t="str">
        <f t="shared" si="8"/>
        <v>P.PRUD.FUTEBOL BAND</v>
      </c>
      <c r="I548" s="2">
        <v>13005</v>
      </c>
    </row>
    <row r="549" spans="1:9" x14ac:dyDescent="0.25">
      <c r="A549" t="s">
        <v>120</v>
      </c>
      <c r="B549" t="s">
        <v>83</v>
      </c>
      <c r="C549" t="s">
        <v>78</v>
      </c>
      <c r="D549" t="s">
        <v>115</v>
      </c>
      <c r="E549" s="1">
        <v>0.64583333333333337</v>
      </c>
      <c r="F549" s="1">
        <v>0.74305555555555547</v>
      </c>
      <c r="G549" t="s">
        <v>17</v>
      </c>
      <c r="H549" t="str">
        <f t="shared" si="8"/>
        <v>CAMPINASFUTEBOL BAND</v>
      </c>
      <c r="I549" s="2">
        <v>14820</v>
      </c>
    </row>
    <row r="550" spans="1:9" x14ac:dyDescent="0.25">
      <c r="A550" t="s">
        <v>120</v>
      </c>
      <c r="B550" t="s">
        <v>83</v>
      </c>
      <c r="C550" t="s">
        <v>78</v>
      </c>
      <c r="D550" t="s">
        <v>115</v>
      </c>
      <c r="E550" s="1">
        <v>0.64583333333333337</v>
      </c>
      <c r="F550" s="1">
        <v>0.74305555555555547</v>
      </c>
      <c r="G550" t="s">
        <v>18</v>
      </c>
      <c r="H550" t="str">
        <f t="shared" si="8"/>
        <v>TAUBATÉFUTEBOL BAND</v>
      </c>
      <c r="I550" s="2">
        <v>4990</v>
      </c>
    </row>
    <row r="551" spans="1:9" x14ac:dyDescent="0.25">
      <c r="A551" t="s">
        <v>120</v>
      </c>
      <c r="B551" t="s">
        <v>83</v>
      </c>
      <c r="C551" t="s">
        <v>78</v>
      </c>
      <c r="D551" t="s">
        <v>115</v>
      </c>
      <c r="E551" s="1">
        <v>0.64583333333333337</v>
      </c>
      <c r="F551" s="1">
        <v>0.74305555555555547</v>
      </c>
      <c r="G551" t="s">
        <v>19</v>
      </c>
      <c r="H551" t="str">
        <f t="shared" si="8"/>
        <v>RIO DE JANEIROFUTEBOL BAND</v>
      </c>
      <c r="I551" s="2">
        <v>33675</v>
      </c>
    </row>
    <row r="552" spans="1:9" x14ac:dyDescent="0.25">
      <c r="A552" t="s">
        <v>120</v>
      </c>
      <c r="B552" t="s">
        <v>83</v>
      </c>
      <c r="C552" t="s">
        <v>78</v>
      </c>
      <c r="D552" t="s">
        <v>115</v>
      </c>
      <c r="E552" s="1">
        <v>0.64583333333333337</v>
      </c>
      <c r="F552" s="1">
        <v>0.74305555555555547</v>
      </c>
      <c r="G552" t="s">
        <v>20</v>
      </c>
      <c r="H552" t="str">
        <f t="shared" si="8"/>
        <v>BARRA MANSAFUTEBOL BAND</v>
      </c>
      <c r="I552" s="2">
        <v>8305</v>
      </c>
    </row>
    <row r="553" spans="1:9" x14ac:dyDescent="0.25">
      <c r="A553" t="s">
        <v>120</v>
      </c>
      <c r="B553" t="s">
        <v>83</v>
      </c>
      <c r="C553" t="s">
        <v>78</v>
      </c>
      <c r="D553" t="s">
        <v>115</v>
      </c>
      <c r="E553" s="1">
        <v>0.64583333333333337</v>
      </c>
      <c r="F553" s="1">
        <v>0.74305555555555547</v>
      </c>
      <c r="G553" t="s">
        <v>169</v>
      </c>
      <c r="H553" t="str">
        <f t="shared" si="8"/>
        <v>B. HORIZFUTEBOL BAND</v>
      </c>
      <c r="I553" s="2">
        <v>26430</v>
      </c>
    </row>
    <row r="554" spans="1:9" x14ac:dyDescent="0.25">
      <c r="A554" t="s">
        <v>120</v>
      </c>
      <c r="B554" t="s">
        <v>83</v>
      </c>
      <c r="C554" t="s">
        <v>78</v>
      </c>
      <c r="D554" t="s">
        <v>115</v>
      </c>
      <c r="E554" s="1">
        <v>0.64583333333333337</v>
      </c>
      <c r="F554" s="1">
        <v>0.74305555555555547</v>
      </c>
      <c r="G554" t="s">
        <v>22</v>
      </c>
      <c r="H554" t="str">
        <f t="shared" si="8"/>
        <v>UBERABAFUTEBOL BAND</v>
      </c>
      <c r="I554" s="2">
        <v>5020</v>
      </c>
    </row>
    <row r="555" spans="1:9" x14ac:dyDescent="0.25">
      <c r="A555" t="s">
        <v>120</v>
      </c>
      <c r="B555" t="s">
        <v>83</v>
      </c>
      <c r="C555" t="s">
        <v>78</v>
      </c>
      <c r="D555" t="s">
        <v>115</v>
      </c>
      <c r="E555" s="1">
        <v>0.64583333333333337</v>
      </c>
      <c r="F555" s="1">
        <v>0.74305555555555547</v>
      </c>
      <c r="G555" t="s">
        <v>23</v>
      </c>
      <c r="H555" t="str">
        <f t="shared" si="8"/>
        <v>CURITIBAFUTEBOL BAND</v>
      </c>
      <c r="I555" s="2">
        <v>9925</v>
      </c>
    </row>
    <row r="556" spans="1:9" x14ac:dyDescent="0.25">
      <c r="A556" t="s">
        <v>120</v>
      </c>
      <c r="B556" t="s">
        <v>83</v>
      </c>
      <c r="C556" t="s">
        <v>78</v>
      </c>
      <c r="D556" t="s">
        <v>115</v>
      </c>
      <c r="E556" s="1">
        <v>0.64583333333333337</v>
      </c>
      <c r="F556" s="1">
        <v>0.74305555555555547</v>
      </c>
      <c r="G556" t="s">
        <v>24</v>
      </c>
      <c r="H556" t="str">
        <f t="shared" si="8"/>
        <v>P. ALEGREFUTEBOL BAND</v>
      </c>
      <c r="I556" s="2">
        <v>23285</v>
      </c>
    </row>
    <row r="557" spans="1:9" x14ac:dyDescent="0.25">
      <c r="A557" t="s">
        <v>120</v>
      </c>
      <c r="B557" t="s">
        <v>83</v>
      </c>
      <c r="C557" t="s">
        <v>78</v>
      </c>
      <c r="D557" t="s">
        <v>115</v>
      </c>
      <c r="E557" s="1">
        <v>0.64583333333333337</v>
      </c>
      <c r="F557" s="1">
        <v>0.74305555555555547</v>
      </c>
      <c r="G557" t="s">
        <v>170</v>
      </c>
      <c r="H557" t="str">
        <f t="shared" si="8"/>
        <v>BRASÍLIAFUTEBOL BAND</v>
      </c>
      <c r="I557" s="2">
        <v>7385</v>
      </c>
    </row>
    <row r="558" spans="1:9" x14ac:dyDescent="0.25">
      <c r="A558" t="s">
        <v>120</v>
      </c>
      <c r="B558" t="s">
        <v>83</v>
      </c>
      <c r="C558" t="s">
        <v>78</v>
      </c>
      <c r="D558" t="s">
        <v>115</v>
      </c>
      <c r="E558" s="1">
        <v>0.64583333333333337</v>
      </c>
      <c r="F558" s="1">
        <v>0.74305555555555547</v>
      </c>
      <c r="G558" t="s">
        <v>26</v>
      </c>
      <c r="H558" t="str">
        <f t="shared" si="8"/>
        <v>SALVADORFUTEBOL BAND</v>
      </c>
      <c r="I558" s="2">
        <v>17230</v>
      </c>
    </row>
    <row r="559" spans="1:9" x14ac:dyDescent="0.25">
      <c r="A559" t="s">
        <v>120</v>
      </c>
      <c r="B559" t="s">
        <v>83</v>
      </c>
      <c r="C559" t="s">
        <v>78</v>
      </c>
      <c r="D559" t="s">
        <v>115</v>
      </c>
      <c r="E559" s="1">
        <v>0.64583333333333337</v>
      </c>
      <c r="F559" s="1">
        <v>0.74305555555555547</v>
      </c>
      <c r="G559" t="s">
        <v>27</v>
      </c>
      <c r="H559" t="str">
        <f t="shared" si="8"/>
        <v>NATALFUTEBOL BAND</v>
      </c>
      <c r="I559" s="2">
        <v>3380</v>
      </c>
    </row>
    <row r="560" spans="1:9" x14ac:dyDescent="0.25">
      <c r="A560" t="s">
        <v>120</v>
      </c>
      <c r="B560" t="s">
        <v>83</v>
      </c>
      <c r="C560" t="s">
        <v>78</v>
      </c>
      <c r="D560" t="s">
        <v>115</v>
      </c>
      <c r="E560" s="1">
        <v>0.64583333333333337</v>
      </c>
      <c r="F560" s="1">
        <v>0.74305555555555547</v>
      </c>
      <c r="G560" t="s">
        <v>28</v>
      </c>
      <c r="H560" t="str">
        <f t="shared" si="8"/>
        <v>MANAUSFUTEBOL BAND</v>
      </c>
      <c r="I560" s="2">
        <v>3785</v>
      </c>
    </row>
    <row r="561" spans="1:9" x14ac:dyDescent="0.25">
      <c r="A561" t="s">
        <v>120</v>
      </c>
      <c r="B561" t="s">
        <v>83</v>
      </c>
      <c r="C561" t="s">
        <v>78</v>
      </c>
      <c r="D561" t="s">
        <v>115</v>
      </c>
      <c r="E561" s="1">
        <v>0.64583333333333337</v>
      </c>
      <c r="F561" s="1">
        <v>0.74305555555555547</v>
      </c>
      <c r="G561" t="s">
        <v>29</v>
      </c>
      <c r="H561" t="str">
        <f t="shared" si="8"/>
        <v>PALMASFUTEBOL BAND</v>
      </c>
      <c r="I561" s="2">
        <v>500</v>
      </c>
    </row>
    <row r="562" spans="1:9" x14ac:dyDescent="0.25">
      <c r="A562" t="s">
        <v>121</v>
      </c>
      <c r="B562" t="s">
        <v>122</v>
      </c>
      <c r="C562" t="s">
        <v>37</v>
      </c>
      <c r="D562" t="s">
        <v>115</v>
      </c>
      <c r="E562" s="1">
        <v>0.74305555555555547</v>
      </c>
      <c r="F562" s="1">
        <v>0.83333333333333337</v>
      </c>
      <c r="G562" t="s">
        <v>14</v>
      </c>
      <c r="H562" t="str">
        <f t="shared" si="8"/>
        <v>NET1TERCEIRO TEMPO</v>
      </c>
      <c r="I562" s="2">
        <v>139620</v>
      </c>
    </row>
    <row r="563" spans="1:9" x14ac:dyDescent="0.25">
      <c r="A563" t="s">
        <v>121</v>
      </c>
      <c r="B563" t="s">
        <v>122</v>
      </c>
      <c r="C563" t="s">
        <v>37</v>
      </c>
      <c r="D563" t="s">
        <v>115</v>
      </c>
      <c r="E563" s="1">
        <v>0.74305555555555547</v>
      </c>
      <c r="F563" s="1">
        <v>0.83333333333333337</v>
      </c>
      <c r="G563" t="s">
        <v>15</v>
      </c>
      <c r="H563" t="str">
        <f t="shared" si="8"/>
        <v>SÃO PAULOTERCEIRO TEMPO</v>
      </c>
      <c r="I563" s="2">
        <v>28075</v>
      </c>
    </row>
    <row r="564" spans="1:9" x14ac:dyDescent="0.25">
      <c r="A564" t="s">
        <v>121</v>
      </c>
      <c r="B564" t="s">
        <v>122</v>
      </c>
      <c r="C564" t="s">
        <v>37</v>
      </c>
      <c r="D564" t="s">
        <v>115</v>
      </c>
      <c r="E564" s="1">
        <v>0.74305555555555547</v>
      </c>
      <c r="F564" s="1">
        <v>0.83333333333333337</v>
      </c>
      <c r="G564" t="s">
        <v>16</v>
      </c>
      <c r="H564" t="str">
        <f t="shared" si="8"/>
        <v>P.PRUD.TERCEIRO TEMPO</v>
      </c>
      <c r="I564" s="2">
        <v>6470</v>
      </c>
    </row>
    <row r="565" spans="1:9" x14ac:dyDescent="0.25">
      <c r="A565" t="s">
        <v>121</v>
      </c>
      <c r="B565" t="s">
        <v>122</v>
      </c>
      <c r="C565" t="s">
        <v>37</v>
      </c>
      <c r="D565" t="s">
        <v>115</v>
      </c>
      <c r="E565" s="1">
        <v>0.74305555555555547</v>
      </c>
      <c r="F565" s="1">
        <v>0.83333333333333337</v>
      </c>
      <c r="G565" t="s">
        <v>17</v>
      </c>
      <c r="H565" t="str">
        <f t="shared" si="8"/>
        <v>CAMPINASTERCEIRO TEMPO</v>
      </c>
      <c r="I565" s="2">
        <v>7375</v>
      </c>
    </row>
    <row r="566" spans="1:9" x14ac:dyDescent="0.25">
      <c r="A566" t="s">
        <v>121</v>
      </c>
      <c r="B566" t="s">
        <v>122</v>
      </c>
      <c r="C566" t="s">
        <v>37</v>
      </c>
      <c r="D566" t="s">
        <v>115</v>
      </c>
      <c r="E566" s="1">
        <v>0.74305555555555547</v>
      </c>
      <c r="F566" s="1">
        <v>0.83333333333333337</v>
      </c>
      <c r="G566" t="s">
        <v>18</v>
      </c>
      <c r="H566" t="str">
        <f t="shared" si="8"/>
        <v>TAUBATÉTERCEIRO TEMPO</v>
      </c>
      <c r="I566" s="2">
        <v>2480</v>
      </c>
    </row>
    <row r="567" spans="1:9" x14ac:dyDescent="0.25">
      <c r="A567" t="s">
        <v>121</v>
      </c>
      <c r="B567" t="s">
        <v>122</v>
      </c>
      <c r="C567" t="s">
        <v>37</v>
      </c>
      <c r="D567" t="s">
        <v>115</v>
      </c>
      <c r="E567" s="1">
        <v>0.74305555555555547</v>
      </c>
      <c r="F567" s="1">
        <v>0.83333333333333337</v>
      </c>
      <c r="G567" t="s">
        <v>19</v>
      </c>
      <c r="H567" t="str">
        <f t="shared" si="8"/>
        <v>RIO DE JANEIROTERCEIRO TEMPO</v>
      </c>
      <c r="I567" s="2">
        <v>16755</v>
      </c>
    </row>
    <row r="568" spans="1:9" x14ac:dyDescent="0.25">
      <c r="A568" t="s">
        <v>121</v>
      </c>
      <c r="B568" t="s">
        <v>122</v>
      </c>
      <c r="C568" t="s">
        <v>37</v>
      </c>
      <c r="D568" t="s">
        <v>115</v>
      </c>
      <c r="E568" s="1">
        <v>0.74305555555555547</v>
      </c>
      <c r="F568" s="1">
        <v>0.83333333333333337</v>
      </c>
      <c r="G568" t="s">
        <v>20</v>
      </c>
      <c r="H568" t="str">
        <f t="shared" si="8"/>
        <v>BARRA MANSATERCEIRO TEMPO</v>
      </c>
      <c r="I568" s="2">
        <v>4125</v>
      </c>
    </row>
    <row r="569" spans="1:9" x14ac:dyDescent="0.25">
      <c r="A569" t="s">
        <v>121</v>
      </c>
      <c r="B569" t="s">
        <v>122</v>
      </c>
      <c r="C569" t="s">
        <v>37</v>
      </c>
      <c r="D569" t="s">
        <v>115</v>
      </c>
      <c r="E569" s="1">
        <v>0.74305555555555547</v>
      </c>
      <c r="F569" s="1">
        <v>0.83333333333333337</v>
      </c>
      <c r="G569" t="s">
        <v>169</v>
      </c>
      <c r="H569" t="str">
        <f t="shared" si="8"/>
        <v>B. HORIZTERCEIRO TEMPO</v>
      </c>
      <c r="I569" s="2">
        <v>13150</v>
      </c>
    </row>
    <row r="570" spans="1:9" x14ac:dyDescent="0.25">
      <c r="A570" t="s">
        <v>121</v>
      </c>
      <c r="B570" t="s">
        <v>122</v>
      </c>
      <c r="C570" t="s">
        <v>37</v>
      </c>
      <c r="D570" t="s">
        <v>115</v>
      </c>
      <c r="E570" s="1">
        <v>0.74305555555555547</v>
      </c>
      <c r="F570" s="1">
        <v>0.83333333333333337</v>
      </c>
      <c r="G570" t="s">
        <v>22</v>
      </c>
      <c r="H570" t="str">
        <f t="shared" si="8"/>
        <v>UBERABATERCEIRO TEMPO</v>
      </c>
      <c r="I570" s="2">
        <v>2510</v>
      </c>
    </row>
    <row r="571" spans="1:9" x14ac:dyDescent="0.25">
      <c r="A571" t="s">
        <v>121</v>
      </c>
      <c r="B571" t="s">
        <v>122</v>
      </c>
      <c r="C571" t="s">
        <v>37</v>
      </c>
      <c r="D571" t="s">
        <v>115</v>
      </c>
      <c r="E571" s="1">
        <v>0.74305555555555547</v>
      </c>
      <c r="F571" s="1">
        <v>0.83333333333333337</v>
      </c>
      <c r="G571" t="s">
        <v>23</v>
      </c>
      <c r="H571" t="str">
        <f t="shared" si="8"/>
        <v>CURITIBATERCEIRO TEMPO</v>
      </c>
      <c r="I571" s="2">
        <v>4940</v>
      </c>
    </row>
    <row r="572" spans="1:9" x14ac:dyDescent="0.25">
      <c r="A572" t="s">
        <v>121</v>
      </c>
      <c r="B572" t="s">
        <v>122</v>
      </c>
      <c r="C572" t="s">
        <v>37</v>
      </c>
      <c r="D572" t="s">
        <v>115</v>
      </c>
      <c r="E572" s="1">
        <v>0.74305555555555547</v>
      </c>
      <c r="F572" s="1">
        <v>0.83333333333333337</v>
      </c>
      <c r="G572" t="s">
        <v>24</v>
      </c>
      <c r="H572" t="str">
        <f t="shared" si="8"/>
        <v>P. ALEGRETERCEIRO TEMPO</v>
      </c>
      <c r="I572" s="2">
        <v>11590</v>
      </c>
    </row>
    <row r="573" spans="1:9" x14ac:dyDescent="0.25">
      <c r="A573" t="s">
        <v>121</v>
      </c>
      <c r="B573" t="s">
        <v>122</v>
      </c>
      <c r="C573" t="s">
        <v>37</v>
      </c>
      <c r="D573" t="s">
        <v>115</v>
      </c>
      <c r="E573" s="1">
        <v>0.74305555555555547</v>
      </c>
      <c r="F573" s="1">
        <v>0.83333333333333337</v>
      </c>
      <c r="G573" t="s">
        <v>170</v>
      </c>
      <c r="H573" t="str">
        <f t="shared" si="8"/>
        <v>BRASÍLIATERCEIRO TEMPO</v>
      </c>
      <c r="I573" s="2">
        <v>3675</v>
      </c>
    </row>
    <row r="574" spans="1:9" x14ac:dyDescent="0.25">
      <c r="A574" t="s">
        <v>121</v>
      </c>
      <c r="B574" t="s">
        <v>122</v>
      </c>
      <c r="C574" t="s">
        <v>37</v>
      </c>
      <c r="D574" t="s">
        <v>115</v>
      </c>
      <c r="E574" s="1">
        <v>0.74305555555555547</v>
      </c>
      <c r="F574" s="1">
        <v>0.83333333333333337</v>
      </c>
      <c r="G574" t="s">
        <v>26</v>
      </c>
      <c r="H574" t="str">
        <f t="shared" si="8"/>
        <v>SALVADORTERCEIRO TEMPO</v>
      </c>
      <c r="I574" s="2">
        <v>7860</v>
      </c>
    </row>
    <row r="575" spans="1:9" x14ac:dyDescent="0.25">
      <c r="A575" t="s">
        <v>121</v>
      </c>
      <c r="B575" t="s">
        <v>122</v>
      </c>
      <c r="C575" t="s">
        <v>37</v>
      </c>
      <c r="D575" t="s">
        <v>115</v>
      </c>
      <c r="E575" s="1">
        <v>0.74305555555555547</v>
      </c>
      <c r="F575" s="1">
        <v>0.83333333333333337</v>
      </c>
      <c r="G575" t="s">
        <v>27</v>
      </c>
      <c r="H575" t="str">
        <f t="shared" si="8"/>
        <v>NATALTERCEIRO TEMPO</v>
      </c>
      <c r="I575" s="2">
        <v>1675</v>
      </c>
    </row>
    <row r="576" spans="1:9" x14ac:dyDescent="0.25">
      <c r="A576" t="s">
        <v>121</v>
      </c>
      <c r="B576" t="s">
        <v>122</v>
      </c>
      <c r="C576" t="s">
        <v>37</v>
      </c>
      <c r="D576" t="s">
        <v>115</v>
      </c>
      <c r="E576" s="1">
        <v>0.74305555555555547</v>
      </c>
      <c r="F576" s="1">
        <v>0.83333333333333337</v>
      </c>
      <c r="G576" t="s">
        <v>28</v>
      </c>
      <c r="H576" t="str">
        <f t="shared" si="8"/>
        <v>MANAUSTERCEIRO TEMPO</v>
      </c>
      <c r="I576" s="2">
        <v>1965</v>
      </c>
    </row>
    <row r="577" spans="1:9" x14ac:dyDescent="0.25">
      <c r="A577" t="s">
        <v>121</v>
      </c>
      <c r="B577" t="s">
        <v>122</v>
      </c>
      <c r="C577" t="s">
        <v>37</v>
      </c>
      <c r="D577" t="s">
        <v>115</v>
      </c>
      <c r="E577" s="1">
        <v>0.74305555555555547</v>
      </c>
      <c r="F577" s="1">
        <v>0.83333333333333337</v>
      </c>
      <c r="G577" t="s">
        <v>29</v>
      </c>
      <c r="H577" t="str">
        <f t="shared" si="8"/>
        <v>PALMASTERCEIRO TEMPO</v>
      </c>
      <c r="I577" s="2">
        <v>275</v>
      </c>
    </row>
    <row r="578" spans="1:9" x14ac:dyDescent="0.25">
      <c r="A578" t="s">
        <v>123</v>
      </c>
      <c r="B578" t="s">
        <v>124</v>
      </c>
      <c r="C578" t="s">
        <v>64</v>
      </c>
      <c r="D578" t="s">
        <v>115</v>
      </c>
      <c r="E578" s="1">
        <v>0.83333333333333337</v>
      </c>
      <c r="F578" s="1">
        <v>0.875</v>
      </c>
      <c r="G578" t="s">
        <v>14</v>
      </c>
      <c r="H578" t="str">
        <f t="shared" si="8"/>
        <v>NET1TOP 20</v>
      </c>
      <c r="I578" s="2">
        <v>96760</v>
      </c>
    </row>
    <row r="579" spans="1:9" x14ac:dyDescent="0.25">
      <c r="A579" t="s">
        <v>123</v>
      </c>
      <c r="B579" t="s">
        <v>124</v>
      </c>
      <c r="C579" t="s">
        <v>64</v>
      </c>
      <c r="D579" t="s">
        <v>115</v>
      </c>
      <c r="E579" s="1">
        <v>0.83333333333333337</v>
      </c>
      <c r="F579" s="1">
        <v>0.875</v>
      </c>
      <c r="G579" t="s">
        <v>15</v>
      </c>
      <c r="H579" t="str">
        <f t="shared" ref="H579:H640" si="9">CONCATENATE(G579,B579)</f>
        <v>SÃO PAULOTOP 20</v>
      </c>
      <c r="I579" s="2">
        <v>19845</v>
      </c>
    </row>
    <row r="580" spans="1:9" x14ac:dyDescent="0.25">
      <c r="A580" t="s">
        <v>123</v>
      </c>
      <c r="B580" t="s">
        <v>124</v>
      </c>
      <c r="C580" t="s">
        <v>64</v>
      </c>
      <c r="D580" t="s">
        <v>115</v>
      </c>
      <c r="E580" s="1">
        <v>0.83333333333333337</v>
      </c>
      <c r="F580" s="1">
        <v>0.875</v>
      </c>
      <c r="G580" t="s">
        <v>16</v>
      </c>
      <c r="H580" t="str">
        <f t="shared" si="9"/>
        <v>P.PRUD.TOP 20</v>
      </c>
      <c r="I580" s="2">
        <v>4580</v>
      </c>
    </row>
    <row r="581" spans="1:9" x14ac:dyDescent="0.25">
      <c r="A581" t="s">
        <v>123</v>
      </c>
      <c r="B581" t="s">
        <v>124</v>
      </c>
      <c r="C581" t="s">
        <v>64</v>
      </c>
      <c r="D581" t="s">
        <v>115</v>
      </c>
      <c r="E581" s="1">
        <v>0.83333333333333337</v>
      </c>
      <c r="F581" s="1">
        <v>0.875</v>
      </c>
      <c r="G581" t="s">
        <v>17</v>
      </c>
      <c r="H581" t="str">
        <f t="shared" si="9"/>
        <v>CAMPINASTOP 20</v>
      </c>
      <c r="I581" s="2">
        <v>5205</v>
      </c>
    </row>
    <row r="582" spans="1:9" x14ac:dyDescent="0.25">
      <c r="A582" t="s">
        <v>123</v>
      </c>
      <c r="B582" t="s">
        <v>124</v>
      </c>
      <c r="C582" t="s">
        <v>64</v>
      </c>
      <c r="D582" t="s">
        <v>115</v>
      </c>
      <c r="E582" s="1">
        <v>0.83333333333333337</v>
      </c>
      <c r="F582" s="1">
        <v>0.875</v>
      </c>
      <c r="G582" t="s">
        <v>18</v>
      </c>
      <c r="H582" t="str">
        <f t="shared" si="9"/>
        <v>TAUBATÉTOP 20</v>
      </c>
      <c r="I582" s="2">
        <v>1755</v>
      </c>
    </row>
    <row r="583" spans="1:9" x14ac:dyDescent="0.25">
      <c r="A583" t="s">
        <v>123</v>
      </c>
      <c r="B583" t="s">
        <v>124</v>
      </c>
      <c r="C583" t="s">
        <v>64</v>
      </c>
      <c r="D583" t="s">
        <v>115</v>
      </c>
      <c r="E583" s="1">
        <v>0.83333333333333337</v>
      </c>
      <c r="F583" s="1">
        <v>0.875</v>
      </c>
      <c r="G583" t="s">
        <v>19</v>
      </c>
      <c r="H583" t="str">
        <f t="shared" si="9"/>
        <v>RIO DE JANEIROTOP 20</v>
      </c>
      <c r="I583" s="2">
        <v>11840</v>
      </c>
    </row>
    <row r="584" spans="1:9" x14ac:dyDescent="0.25">
      <c r="A584" t="s">
        <v>123</v>
      </c>
      <c r="B584" t="s">
        <v>124</v>
      </c>
      <c r="C584" t="s">
        <v>64</v>
      </c>
      <c r="D584" t="s">
        <v>115</v>
      </c>
      <c r="E584" s="1">
        <v>0.83333333333333337</v>
      </c>
      <c r="F584" s="1">
        <v>0.875</v>
      </c>
      <c r="G584" t="s">
        <v>20</v>
      </c>
      <c r="H584" t="str">
        <f t="shared" si="9"/>
        <v>BARRA MANSATOP 20</v>
      </c>
      <c r="I584" s="2">
        <v>2925</v>
      </c>
    </row>
    <row r="585" spans="1:9" x14ac:dyDescent="0.25">
      <c r="A585" t="s">
        <v>123</v>
      </c>
      <c r="B585" t="s">
        <v>124</v>
      </c>
      <c r="C585" t="s">
        <v>64</v>
      </c>
      <c r="D585" t="s">
        <v>115</v>
      </c>
      <c r="E585" s="1">
        <v>0.83333333333333337</v>
      </c>
      <c r="F585" s="1">
        <v>0.875</v>
      </c>
      <c r="G585" t="s">
        <v>169</v>
      </c>
      <c r="H585" t="str">
        <f t="shared" si="9"/>
        <v>B. HORIZTOP 20</v>
      </c>
      <c r="I585" s="2">
        <v>9300</v>
      </c>
    </row>
    <row r="586" spans="1:9" x14ac:dyDescent="0.25">
      <c r="A586" t="s">
        <v>123</v>
      </c>
      <c r="B586" t="s">
        <v>124</v>
      </c>
      <c r="C586" t="s">
        <v>64</v>
      </c>
      <c r="D586" t="s">
        <v>115</v>
      </c>
      <c r="E586" s="1">
        <v>0.83333333333333337</v>
      </c>
      <c r="F586" s="1">
        <v>0.875</v>
      </c>
      <c r="G586" t="s">
        <v>22</v>
      </c>
      <c r="H586" t="str">
        <f t="shared" si="9"/>
        <v>UBERABATOP 20</v>
      </c>
      <c r="I586" s="2">
        <v>1765</v>
      </c>
    </row>
    <row r="587" spans="1:9" x14ac:dyDescent="0.25">
      <c r="A587" t="s">
        <v>123</v>
      </c>
      <c r="B587" t="s">
        <v>124</v>
      </c>
      <c r="C587" t="s">
        <v>64</v>
      </c>
      <c r="D587" t="s">
        <v>115</v>
      </c>
      <c r="E587" s="1">
        <v>0.83333333333333337</v>
      </c>
      <c r="F587" s="1">
        <v>0.875</v>
      </c>
      <c r="G587" t="s">
        <v>23</v>
      </c>
      <c r="H587" t="str">
        <f t="shared" si="9"/>
        <v>CURITIBATOP 20</v>
      </c>
      <c r="I587" s="2">
        <v>3485</v>
      </c>
    </row>
    <row r="588" spans="1:9" x14ac:dyDescent="0.25">
      <c r="A588" t="s">
        <v>123</v>
      </c>
      <c r="B588" t="s">
        <v>124</v>
      </c>
      <c r="C588" t="s">
        <v>64</v>
      </c>
      <c r="D588" t="s">
        <v>115</v>
      </c>
      <c r="E588" s="1">
        <v>0.83333333333333337</v>
      </c>
      <c r="F588" s="1">
        <v>0.875</v>
      </c>
      <c r="G588" t="s">
        <v>24</v>
      </c>
      <c r="H588" t="str">
        <f t="shared" si="9"/>
        <v>P. ALEGRETOP 20</v>
      </c>
      <c r="I588" s="2">
        <v>8185</v>
      </c>
    </row>
    <row r="589" spans="1:9" x14ac:dyDescent="0.25">
      <c r="A589" t="s">
        <v>123</v>
      </c>
      <c r="B589" t="s">
        <v>124</v>
      </c>
      <c r="C589" t="s">
        <v>64</v>
      </c>
      <c r="D589" t="s">
        <v>115</v>
      </c>
      <c r="E589" s="1">
        <v>0.83333333333333337</v>
      </c>
      <c r="F589" s="1">
        <v>0.875</v>
      </c>
      <c r="G589" t="s">
        <v>170</v>
      </c>
      <c r="H589" t="str">
        <f t="shared" si="9"/>
        <v>BRASÍLIATOP 20</v>
      </c>
      <c r="I589" s="2">
        <v>2595</v>
      </c>
    </row>
    <row r="590" spans="1:9" x14ac:dyDescent="0.25">
      <c r="A590" t="s">
        <v>123</v>
      </c>
      <c r="B590" t="s">
        <v>124</v>
      </c>
      <c r="C590" t="s">
        <v>64</v>
      </c>
      <c r="D590" t="s">
        <v>115</v>
      </c>
      <c r="E590" s="1">
        <v>0.83333333333333337</v>
      </c>
      <c r="F590" s="1">
        <v>0.875</v>
      </c>
      <c r="G590" t="s">
        <v>26</v>
      </c>
      <c r="H590" t="str">
        <f t="shared" si="9"/>
        <v>SALVADORTOP 20</v>
      </c>
      <c r="I590" s="2">
        <v>5555</v>
      </c>
    </row>
    <row r="591" spans="1:9" x14ac:dyDescent="0.25">
      <c r="A591" t="s">
        <v>123</v>
      </c>
      <c r="B591" t="s">
        <v>124</v>
      </c>
      <c r="C591" t="s">
        <v>64</v>
      </c>
      <c r="D591" t="s">
        <v>115</v>
      </c>
      <c r="E591" s="1">
        <v>0.83333333333333337</v>
      </c>
      <c r="F591" s="1">
        <v>0.875</v>
      </c>
      <c r="G591" t="s">
        <v>27</v>
      </c>
      <c r="H591" t="str">
        <f t="shared" si="9"/>
        <v>NATALTOP 20</v>
      </c>
      <c r="I591" s="2">
        <v>1190</v>
      </c>
    </row>
    <row r="592" spans="1:9" x14ac:dyDescent="0.25">
      <c r="A592" t="s">
        <v>123</v>
      </c>
      <c r="B592" t="s">
        <v>124</v>
      </c>
      <c r="C592" t="s">
        <v>64</v>
      </c>
      <c r="D592" t="s">
        <v>115</v>
      </c>
      <c r="E592" s="1">
        <v>0.83333333333333337</v>
      </c>
      <c r="F592" s="1">
        <v>0.875</v>
      </c>
      <c r="G592" t="s">
        <v>28</v>
      </c>
      <c r="H592" t="str">
        <f t="shared" si="9"/>
        <v>MANAUSTOP 20</v>
      </c>
      <c r="I592" s="2">
        <v>1380</v>
      </c>
    </row>
    <row r="593" spans="1:9" x14ac:dyDescent="0.25">
      <c r="A593" t="s">
        <v>123</v>
      </c>
      <c r="B593" t="s">
        <v>124</v>
      </c>
      <c r="C593" t="s">
        <v>64</v>
      </c>
      <c r="D593" t="s">
        <v>115</v>
      </c>
      <c r="E593" s="1">
        <v>0.83333333333333337</v>
      </c>
      <c r="F593" s="1">
        <v>0.875</v>
      </c>
      <c r="G593" t="s">
        <v>29</v>
      </c>
      <c r="H593" t="str">
        <f t="shared" si="9"/>
        <v>PALMASTOP 20</v>
      </c>
      <c r="I593" s="2">
        <v>165</v>
      </c>
    </row>
    <row r="594" spans="1:9" x14ac:dyDescent="0.25">
      <c r="A594" t="s">
        <v>125</v>
      </c>
      <c r="B594" t="s">
        <v>126</v>
      </c>
      <c r="C594" t="s">
        <v>64</v>
      </c>
      <c r="D594" t="s">
        <v>115</v>
      </c>
      <c r="E594" s="1">
        <v>0.875</v>
      </c>
      <c r="F594" s="1">
        <v>0</v>
      </c>
      <c r="G594" t="s">
        <v>14</v>
      </c>
      <c r="H594" t="str">
        <f t="shared" si="9"/>
        <v>NET1PÂNICO NA BAND</v>
      </c>
      <c r="I594" s="2">
        <v>320295</v>
      </c>
    </row>
    <row r="595" spans="1:9" x14ac:dyDescent="0.25">
      <c r="A595" t="s">
        <v>125</v>
      </c>
      <c r="B595" t="s">
        <v>126</v>
      </c>
      <c r="C595" t="s">
        <v>64</v>
      </c>
      <c r="D595" t="s">
        <v>115</v>
      </c>
      <c r="E595" s="1">
        <v>0.875</v>
      </c>
      <c r="F595" s="1">
        <v>0</v>
      </c>
      <c r="G595" t="s">
        <v>15</v>
      </c>
      <c r="H595" t="str">
        <f t="shared" si="9"/>
        <v>SÃO PAULOPÂNICO NA BAND</v>
      </c>
      <c r="I595" s="2">
        <v>61670</v>
      </c>
    </row>
    <row r="596" spans="1:9" x14ac:dyDescent="0.25">
      <c r="A596" t="s">
        <v>125</v>
      </c>
      <c r="B596" t="s">
        <v>126</v>
      </c>
      <c r="C596" t="s">
        <v>64</v>
      </c>
      <c r="D596" t="s">
        <v>115</v>
      </c>
      <c r="E596" s="1">
        <v>0.875</v>
      </c>
      <c r="F596" s="1">
        <v>0</v>
      </c>
      <c r="G596" t="s">
        <v>16</v>
      </c>
      <c r="H596" t="str">
        <f t="shared" si="9"/>
        <v>P.PRUD.PÂNICO NA BAND</v>
      </c>
      <c r="I596" s="2">
        <v>14205</v>
      </c>
    </row>
    <row r="597" spans="1:9" x14ac:dyDescent="0.25">
      <c r="A597" t="s">
        <v>125</v>
      </c>
      <c r="B597" t="s">
        <v>126</v>
      </c>
      <c r="C597" t="s">
        <v>64</v>
      </c>
      <c r="D597" t="s">
        <v>115</v>
      </c>
      <c r="E597" s="1">
        <v>0.875</v>
      </c>
      <c r="F597" s="1">
        <v>0</v>
      </c>
      <c r="G597" t="s">
        <v>17</v>
      </c>
      <c r="H597" t="str">
        <f t="shared" si="9"/>
        <v>CAMPINASPÂNICO NA BAND</v>
      </c>
      <c r="I597" s="2">
        <v>16200</v>
      </c>
    </row>
    <row r="598" spans="1:9" x14ac:dyDescent="0.25">
      <c r="A598" t="s">
        <v>125</v>
      </c>
      <c r="B598" t="s">
        <v>126</v>
      </c>
      <c r="C598" t="s">
        <v>64</v>
      </c>
      <c r="D598" t="s">
        <v>115</v>
      </c>
      <c r="E598" s="1">
        <v>0.875</v>
      </c>
      <c r="F598" s="1">
        <v>0</v>
      </c>
      <c r="G598" t="s">
        <v>18</v>
      </c>
      <c r="H598" t="str">
        <f t="shared" si="9"/>
        <v>TAUBATÉPÂNICO NA BAND</v>
      </c>
      <c r="I598" s="2">
        <v>5460</v>
      </c>
    </row>
    <row r="599" spans="1:9" x14ac:dyDescent="0.25">
      <c r="A599" t="s">
        <v>125</v>
      </c>
      <c r="B599" t="s">
        <v>126</v>
      </c>
      <c r="C599" t="s">
        <v>64</v>
      </c>
      <c r="D599" t="s">
        <v>115</v>
      </c>
      <c r="E599" s="1">
        <v>0.875</v>
      </c>
      <c r="F599" s="1">
        <v>0</v>
      </c>
      <c r="G599" t="s">
        <v>19</v>
      </c>
      <c r="H599" t="str">
        <f t="shared" si="9"/>
        <v>RIO DE JANEIROPÂNICO NA BAND</v>
      </c>
      <c r="I599" s="2">
        <v>36800</v>
      </c>
    </row>
    <row r="600" spans="1:9" x14ac:dyDescent="0.25">
      <c r="A600" t="s">
        <v>125</v>
      </c>
      <c r="B600" t="s">
        <v>126</v>
      </c>
      <c r="C600" t="s">
        <v>64</v>
      </c>
      <c r="D600" t="s">
        <v>115</v>
      </c>
      <c r="E600" s="1">
        <v>0.875</v>
      </c>
      <c r="F600" s="1">
        <v>0</v>
      </c>
      <c r="G600" t="s">
        <v>20</v>
      </c>
      <c r="H600" t="str">
        <f t="shared" si="9"/>
        <v>BARRA MANSAPÂNICO NA BAND</v>
      </c>
      <c r="I600" s="2">
        <v>9070</v>
      </c>
    </row>
    <row r="601" spans="1:9" x14ac:dyDescent="0.25">
      <c r="A601" t="s">
        <v>125</v>
      </c>
      <c r="B601" t="s">
        <v>126</v>
      </c>
      <c r="C601" t="s">
        <v>64</v>
      </c>
      <c r="D601" t="s">
        <v>115</v>
      </c>
      <c r="E601" s="1">
        <v>0.875</v>
      </c>
      <c r="F601" s="1">
        <v>0</v>
      </c>
      <c r="G601" t="s">
        <v>169</v>
      </c>
      <c r="H601" t="str">
        <f t="shared" si="9"/>
        <v>B. HORIZPÂNICO NA BAND</v>
      </c>
      <c r="I601" s="2">
        <v>28880</v>
      </c>
    </row>
    <row r="602" spans="1:9" x14ac:dyDescent="0.25">
      <c r="A602" t="s">
        <v>125</v>
      </c>
      <c r="B602" t="s">
        <v>126</v>
      </c>
      <c r="C602" t="s">
        <v>64</v>
      </c>
      <c r="D602" t="s">
        <v>115</v>
      </c>
      <c r="E602" s="1">
        <v>0.875</v>
      </c>
      <c r="F602" s="1">
        <v>0</v>
      </c>
      <c r="G602" t="s">
        <v>22</v>
      </c>
      <c r="H602" t="str">
        <f t="shared" si="9"/>
        <v>UBERABAPÂNICO NA BAND</v>
      </c>
      <c r="I602" s="2">
        <v>5495</v>
      </c>
    </row>
    <row r="603" spans="1:9" x14ac:dyDescent="0.25">
      <c r="A603" t="s">
        <v>125</v>
      </c>
      <c r="B603" t="s">
        <v>126</v>
      </c>
      <c r="C603" t="s">
        <v>64</v>
      </c>
      <c r="D603" t="s">
        <v>115</v>
      </c>
      <c r="E603" s="1">
        <v>0.875</v>
      </c>
      <c r="F603" s="1">
        <v>0</v>
      </c>
      <c r="G603" t="s">
        <v>23</v>
      </c>
      <c r="H603" t="str">
        <f t="shared" si="9"/>
        <v>CURITIBAPÂNICO NA BAND</v>
      </c>
      <c r="I603" s="2">
        <v>10845</v>
      </c>
    </row>
    <row r="604" spans="1:9" x14ac:dyDescent="0.25">
      <c r="A604" t="s">
        <v>125</v>
      </c>
      <c r="B604" t="s">
        <v>126</v>
      </c>
      <c r="C604" t="s">
        <v>64</v>
      </c>
      <c r="D604" t="s">
        <v>115</v>
      </c>
      <c r="E604" s="1">
        <v>0.875</v>
      </c>
      <c r="F604" s="1">
        <v>0</v>
      </c>
      <c r="G604" t="s">
        <v>24</v>
      </c>
      <c r="H604" t="str">
        <f t="shared" si="9"/>
        <v>P. ALEGREPÂNICO NA BAND</v>
      </c>
      <c r="I604" s="2">
        <v>25450</v>
      </c>
    </row>
    <row r="605" spans="1:9" x14ac:dyDescent="0.25">
      <c r="A605" t="s">
        <v>125</v>
      </c>
      <c r="B605" t="s">
        <v>126</v>
      </c>
      <c r="C605" t="s">
        <v>64</v>
      </c>
      <c r="D605" t="s">
        <v>115</v>
      </c>
      <c r="E605" s="1">
        <v>0.875</v>
      </c>
      <c r="F605" s="1">
        <v>0</v>
      </c>
      <c r="G605" t="s">
        <v>170</v>
      </c>
      <c r="H605" t="str">
        <f t="shared" si="9"/>
        <v>BRASÍLIAPÂNICO NA BAND</v>
      </c>
      <c r="I605" s="2">
        <v>8075</v>
      </c>
    </row>
    <row r="606" spans="1:9" x14ac:dyDescent="0.25">
      <c r="A606" t="s">
        <v>125</v>
      </c>
      <c r="B606" t="s">
        <v>126</v>
      </c>
      <c r="C606" t="s">
        <v>64</v>
      </c>
      <c r="D606" t="s">
        <v>115</v>
      </c>
      <c r="E606" s="1">
        <v>0.875</v>
      </c>
      <c r="F606" s="1">
        <v>0</v>
      </c>
      <c r="G606" t="s">
        <v>26</v>
      </c>
      <c r="H606" t="str">
        <f t="shared" si="9"/>
        <v>SALVADORPÂNICO NA BAND</v>
      </c>
      <c r="I606" s="2">
        <v>17265</v>
      </c>
    </row>
    <row r="607" spans="1:9" x14ac:dyDescent="0.25">
      <c r="A607" t="s">
        <v>125</v>
      </c>
      <c r="B607" t="s">
        <v>126</v>
      </c>
      <c r="C607" t="s">
        <v>64</v>
      </c>
      <c r="D607" t="s">
        <v>115</v>
      </c>
      <c r="E607" s="1">
        <v>0.875</v>
      </c>
      <c r="F607" s="1">
        <v>0</v>
      </c>
      <c r="G607" t="s">
        <v>27</v>
      </c>
      <c r="H607" t="str">
        <f t="shared" si="9"/>
        <v>NATALPÂNICO NA BAND</v>
      </c>
      <c r="I607" s="2">
        <v>3695</v>
      </c>
    </row>
    <row r="608" spans="1:9" x14ac:dyDescent="0.25">
      <c r="A608" t="s">
        <v>125</v>
      </c>
      <c r="B608" t="s">
        <v>126</v>
      </c>
      <c r="C608" t="s">
        <v>64</v>
      </c>
      <c r="D608" t="s">
        <v>115</v>
      </c>
      <c r="E608" s="1">
        <v>0.875</v>
      </c>
      <c r="F608" s="1">
        <v>0</v>
      </c>
      <c r="G608" t="s">
        <v>28</v>
      </c>
      <c r="H608" t="str">
        <f t="shared" si="9"/>
        <v>MANAUSPÂNICO NA BAND</v>
      </c>
      <c r="I608" s="2">
        <v>4005</v>
      </c>
    </row>
    <row r="609" spans="1:9" x14ac:dyDescent="0.25">
      <c r="A609" t="s">
        <v>125</v>
      </c>
      <c r="B609" t="s">
        <v>126</v>
      </c>
      <c r="C609" t="s">
        <v>64</v>
      </c>
      <c r="D609" t="s">
        <v>115</v>
      </c>
      <c r="E609" s="1">
        <v>0.875</v>
      </c>
      <c r="F609" s="1">
        <v>0</v>
      </c>
      <c r="G609" t="s">
        <v>29</v>
      </c>
      <c r="H609" t="str">
        <f t="shared" si="9"/>
        <v>PALMASPÂNICO NA BAND</v>
      </c>
      <c r="I609" s="2">
        <v>530</v>
      </c>
    </row>
    <row r="610" spans="1:9" x14ac:dyDescent="0.25">
      <c r="A610" t="s">
        <v>127</v>
      </c>
      <c r="B610" t="s">
        <v>128</v>
      </c>
      <c r="C610" t="s">
        <v>110</v>
      </c>
      <c r="D610" t="s">
        <v>115</v>
      </c>
      <c r="E610" s="1">
        <v>0</v>
      </c>
      <c r="F610" s="1">
        <v>4.1666666666666664E-2</v>
      </c>
      <c r="G610" t="s">
        <v>14</v>
      </c>
      <c r="H610" t="str">
        <f t="shared" si="9"/>
        <v>NET1CANAL LIVRE</v>
      </c>
      <c r="I610" s="2">
        <v>29030</v>
      </c>
    </row>
    <row r="611" spans="1:9" x14ac:dyDescent="0.25">
      <c r="A611" t="s">
        <v>127</v>
      </c>
      <c r="B611" t="s">
        <v>128</v>
      </c>
      <c r="C611" t="s">
        <v>110</v>
      </c>
      <c r="D611" t="s">
        <v>115</v>
      </c>
      <c r="E611" s="1">
        <v>0</v>
      </c>
      <c r="F611" s="1">
        <v>4.1666666666666664E-2</v>
      </c>
      <c r="G611" t="s">
        <v>15</v>
      </c>
      <c r="H611" t="str">
        <f t="shared" si="9"/>
        <v>SÃO PAULOCANAL LIVRE</v>
      </c>
      <c r="I611" s="2">
        <v>6025</v>
      </c>
    </row>
    <row r="612" spans="1:9" x14ac:dyDescent="0.25">
      <c r="A612" t="s">
        <v>127</v>
      </c>
      <c r="B612" t="s">
        <v>128</v>
      </c>
      <c r="C612" t="s">
        <v>110</v>
      </c>
      <c r="D612" t="s">
        <v>115</v>
      </c>
      <c r="E612" s="1">
        <v>0</v>
      </c>
      <c r="F612" s="1">
        <v>4.1666666666666664E-2</v>
      </c>
      <c r="G612" t="s">
        <v>16</v>
      </c>
      <c r="H612" t="str">
        <f t="shared" si="9"/>
        <v>P.PRUD.CANAL LIVRE</v>
      </c>
      <c r="I612" s="2">
        <v>1385</v>
      </c>
    </row>
    <row r="613" spans="1:9" x14ac:dyDescent="0.25">
      <c r="A613" t="s">
        <v>127</v>
      </c>
      <c r="B613" t="s">
        <v>128</v>
      </c>
      <c r="C613" t="s">
        <v>110</v>
      </c>
      <c r="D613" t="s">
        <v>115</v>
      </c>
      <c r="E613" s="1">
        <v>0</v>
      </c>
      <c r="F613" s="1">
        <v>4.1666666666666664E-2</v>
      </c>
      <c r="G613" t="s">
        <v>17</v>
      </c>
      <c r="H613" t="str">
        <f t="shared" si="9"/>
        <v>CAMPINASCANAL LIVRE</v>
      </c>
      <c r="I613" s="2">
        <v>1585</v>
      </c>
    </row>
    <row r="614" spans="1:9" x14ac:dyDescent="0.25">
      <c r="A614" t="s">
        <v>127</v>
      </c>
      <c r="B614" t="s">
        <v>128</v>
      </c>
      <c r="C614" t="s">
        <v>110</v>
      </c>
      <c r="D614" t="s">
        <v>115</v>
      </c>
      <c r="E614" s="1">
        <v>0</v>
      </c>
      <c r="F614" s="1">
        <v>4.1666666666666664E-2</v>
      </c>
      <c r="G614" t="s">
        <v>18</v>
      </c>
      <c r="H614" t="str">
        <f t="shared" si="9"/>
        <v>TAUBATÉCANAL LIVRE</v>
      </c>
      <c r="I614" s="2">
        <v>530</v>
      </c>
    </row>
    <row r="615" spans="1:9" x14ac:dyDescent="0.25">
      <c r="A615" t="s">
        <v>127</v>
      </c>
      <c r="B615" t="s">
        <v>128</v>
      </c>
      <c r="C615" t="s">
        <v>110</v>
      </c>
      <c r="D615" t="s">
        <v>115</v>
      </c>
      <c r="E615" s="1">
        <v>0</v>
      </c>
      <c r="F615" s="1">
        <v>4.1666666666666664E-2</v>
      </c>
      <c r="G615" t="s">
        <v>19</v>
      </c>
      <c r="H615" t="str">
        <f t="shared" si="9"/>
        <v>RIO DE JANEIROCANAL LIVRE</v>
      </c>
      <c r="I615" s="2">
        <v>3595</v>
      </c>
    </row>
    <row r="616" spans="1:9" x14ac:dyDescent="0.25">
      <c r="A616" t="s">
        <v>127</v>
      </c>
      <c r="B616" t="s">
        <v>128</v>
      </c>
      <c r="C616" t="s">
        <v>110</v>
      </c>
      <c r="D616" t="s">
        <v>115</v>
      </c>
      <c r="E616" s="1">
        <v>0</v>
      </c>
      <c r="F616" s="1">
        <v>4.1666666666666664E-2</v>
      </c>
      <c r="G616" t="s">
        <v>20</v>
      </c>
      <c r="H616" t="str">
        <f t="shared" si="9"/>
        <v>BARRA MANSACANAL LIVRE</v>
      </c>
      <c r="I616" s="2">
        <v>885</v>
      </c>
    </row>
    <row r="617" spans="1:9" x14ac:dyDescent="0.25">
      <c r="A617" t="s">
        <v>127</v>
      </c>
      <c r="B617" t="s">
        <v>128</v>
      </c>
      <c r="C617" t="s">
        <v>110</v>
      </c>
      <c r="D617" t="s">
        <v>115</v>
      </c>
      <c r="E617" s="1">
        <v>0</v>
      </c>
      <c r="F617" s="1">
        <v>4.1666666666666664E-2</v>
      </c>
      <c r="G617" t="s">
        <v>169</v>
      </c>
      <c r="H617" t="str">
        <f t="shared" si="9"/>
        <v>B. HORIZCANAL LIVRE</v>
      </c>
      <c r="I617" s="2">
        <v>2820</v>
      </c>
    </row>
    <row r="618" spans="1:9" x14ac:dyDescent="0.25">
      <c r="A618" t="s">
        <v>127</v>
      </c>
      <c r="B618" t="s">
        <v>128</v>
      </c>
      <c r="C618" t="s">
        <v>110</v>
      </c>
      <c r="D618" t="s">
        <v>115</v>
      </c>
      <c r="E618" s="1">
        <v>0</v>
      </c>
      <c r="F618" s="1">
        <v>4.1666666666666664E-2</v>
      </c>
      <c r="G618" t="s">
        <v>22</v>
      </c>
      <c r="H618" t="str">
        <f t="shared" si="9"/>
        <v>UBERABACANAL LIVRE</v>
      </c>
      <c r="I618" s="2">
        <v>535</v>
      </c>
    </row>
    <row r="619" spans="1:9" x14ac:dyDescent="0.25">
      <c r="A619" t="s">
        <v>127</v>
      </c>
      <c r="B619" t="s">
        <v>128</v>
      </c>
      <c r="C619" t="s">
        <v>110</v>
      </c>
      <c r="D619" t="s">
        <v>115</v>
      </c>
      <c r="E619" s="1">
        <v>0</v>
      </c>
      <c r="F619" s="1">
        <v>4.1666666666666664E-2</v>
      </c>
      <c r="G619" t="s">
        <v>23</v>
      </c>
      <c r="H619" t="str">
        <f t="shared" si="9"/>
        <v>CURITIBACANAL LIVRE</v>
      </c>
      <c r="I619" s="2">
        <v>1055</v>
      </c>
    </row>
    <row r="620" spans="1:9" x14ac:dyDescent="0.25">
      <c r="A620" t="s">
        <v>127</v>
      </c>
      <c r="B620" t="s">
        <v>128</v>
      </c>
      <c r="C620" t="s">
        <v>110</v>
      </c>
      <c r="D620" t="s">
        <v>115</v>
      </c>
      <c r="E620" s="1">
        <v>0</v>
      </c>
      <c r="F620" s="1">
        <v>4.1666666666666664E-2</v>
      </c>
      <c r="G620" t="s">
        <v>24</v>
      </c>
      <c r="H620" t="str">
        <f t="shared" si="9"/>
        <v>P. ALEGRECANAL LIVRE</v>
      </c>
      <c r="I620" s="2">
        <v>2485</v>
      </c>
    </row>
    <row r="621" spans="1:9" x14ac:dyDescent="0.25">
      <c r="A621" t="s">
        <v>127</v>
      </c>
      <c r="B621" t="s">
        <v>128</v>
      </c>
      <c r="C621" t="s">
        <v>110</v>
      </c>
      <c r="D621" t="s">
        <v>115</v>
      </c>
      <c r="E621" s="1">
        <v>0</v>
      </c>
      <c r="F621" s="1">
        <v>4.1666666666666664E-2</v>
      </c>
      <c r="G621" t="s">
        <v>170</v>
      </c>
      <c r="H621" t="str">
        <f t="shared" si="9"/>
        <v>BRASÍLIACANAL LIVRE</v>
      </c>
      <c r="I621" s="2">
        <v>790</v>
      </c>
    </row>
    <row r="622" spans="1:9" x14ac:dyDescent="0.25">
      <c r="A622" t="s">
        <v>127</v>
      </c>
      <c r="B622" t="s">
        <v>128</v>
      </c>
      <c r="C622" t="s">
        <v>110</v>
      </c>
      <c r="D622" t="s">
        <v>115</v>
      </c>
      <c r="E622" s="1">
        <v>0</v>
      </c>
      <c r="F622" s="1">
        <v>4.1666666666666664E-2</v>
      </c>
      <c r="G622" t="s">
        <v>26</v>
      </c>
      <c r="H622" t="str">
        <f t="shared" si="9"/>
        <v>SALVADORCANAL LIVRE</v>
      </c>
      <c r="I622" s="2">
        <v>1685</v>
      </c>
    </row>
    <row r="623" spans="1:9" x14ac:dyDescent="0.25">
      <c r="A623" t="s">
        <v>127</v>
      </c>
      <c r="B623" t="s">
        <v>128</v>
      </c>
      <c r="C623" t="s">
        <v>110</v>
      </c>
      <c r="D623" t="s">
        <v>115</v>
      </c>
      <c r="E623" s="1">
        <v>0</v>
      </c>
      <c r="F623" s="1">
        <v>4.1666666666666664E-2</v>
      </c>
      <c r="G623" t="s">
        <v>27</v>
      </c>
      <c r="H623" t="str">
        <f t="shared" si="9"/>
        <v>NATALCANAL LIVRE</v>
      </c>
      <c r="I623" s="2">
        <v>360</v>
      </c>
    </row>
    <row r="624" spans="1:9" x14ac:dyDescent="0.25">
      <c r="A624" t="s">
        <v>127</v>
      </c>
      <c r="B624" t="s">
        <v>128</v>
      </c>
      <c r="C624" t="s">
        <v>110</v>
      </c>
      <c r="D624" t="s">
        <v>115</v>
      </c>
      <c r="E624" s="1">
        <v>0</v>
      </c>
      <c r="F624" s="1">
        <v>4.1666666666666664E-2</v>
      </c>
      <c r="G624" t="s">
        <v>28</v>
      </c>
      <c r="H624" t="str">
        <f t="shared" si="9"/>
        <v>MANAUSCANAL LIVRE</v>
      </c>
      <c r="I624" s="2">
        <v>680</v>
      </c>
    </row>
    <row r="625" spans="1:9" x14ac:dyDescent="0.25">
      <c r="A625" t="s">
        <v>127</v>
      </c>
      <c r="B625" t="s">
        <v>128</v>
      </c>
      <c r="C625" t="s">
        <v>110</v>
      </c>
      <c r="D625" t="s">
        <v>115</v>
      </c>
      <c r="E625" s="1">
        <v>0</v>
      </c>
      <c r="F625" s="1">
        <v>4.1666666666666664E-2</v>
      </c>
      <c r="G625" t="s">
        <v>29</v>
      </c>
      <c r="H625" t="str">
        <f t="shared" si="9"/>
        <v>PALMASCANAL LIVRE</v>
      </c>
      <c r="I625" s="2">
        <v>40</v>
      </c>
    </row>
    <row r="626" spans="1:9" x14ac:dyDescent="0.25">
      <c r="A626" t="s">
        <v>180</v>
      </c>
      <c r="B626" t="s">
        <v>181</v>
      </c>
      <c r="C626" t="s">
        <v>110</v>
      </c>
      <c r="D626" t="s">
        <v>115</v>
      </c>
      <c r="E626" s="1">
        <v>6.5972222222222224E-2</v>
      </c>
      <c r="F626" s="1">
        <v>0.10069444444444443</v>
      </c>
      <c r="G626" t="s">
        <v>14</v>
      </c>
      <c r="H626" t="str">
        <f t="shared" si="9"/>
        <v>NET1SHOW BUSINESS - Reprise</v>
      </c>
      <c r="I626" s="2">
        <v>100010</v>
      </c>
    </row>
    <row r="627" spans="1:9" x14ac:dyDescent="0.25">
      <c r="A627" t="s">
        <v>180</v>
      </c>
      <c r="B627" t="s">
        <v>181</v>
      </c>
      <c r="C627" t="s">
        <v>110</v>
      </c>
      <c r="D627" t="s">
        <v>115</v>
      </c>
      <c r="E627" s="1">
        <v>6.5972222222222224E-2</v>
      </c>
      <c r="F627" s="1">
        <v>0.10069444444444443</v>
      </c>
      <c r="G627" t="s">
        <v>15</v>
      </c>
      <c r="H627" t="str">
        <f t="shared" si="9"/>
        <v>SÃO PAULOSHOW BUSINESS - Reprise</v>
      </c>
      <c r="I627" s="2">
        <v>20105</v>
      </c>
    </row>
    <row r="628" spans="1:9" x14ac:dyDescent="0.25">
      <c r="A628" t="s">
        <v>180</v>
      </c>
      <c r="B628" t="s">
        <v>181</v>
      </c>
      <c r="C628" t="s">
        <v>110</v>
      </c>
      <c r="D628" t="s">
        <v>115</v>
      </c>
      <c r="E628" s="1">
        <v>6.5972222222222224E-2</v>
      </c>
      <c r="F628" s="1">
        <v>0.10069444444444443</v>
      </c>
      <c r="G628" t="s">
        <v>16</v>
      </c>
      <c r="H628" t="str">
        <f t="shared" si="9"/>
        <v>P.PRUD.SHOW BUSINESS - Reprise</v>
      </c>
      <c r="I628" s="2">
        <v>4635</v>
      </c>
    </row>
    <row r="629" spans="1:9" x14ac:dyDescent="0.25">
      <c r="A629" t="s">
        <v>180</v>
      </c>
      <c r="B629" t="s">
        <v>181</v>
      </c>
      <c r="C629" t="s">
        <v>110</v>
      </c>
      <c r="D629" t="s">
        <v>115</v>
      </c>
      <c r="E629" s="1">
        <v>6.5972222222222224E-2</v>
      </c>
      <c r="F629" s="1">
        <v>0.10069444444444443</v>
      </c>
      <c r="G629" t="s">
        <v>17</v>
      </c>
      <c r="H629" t="str">
        <f t="shared" si="9"/>
        <v>CAMPINASSHOW BUSINESS - Reprise</v>
      </c>
      <c r="I629" s="2">
        <v>5280</v>
      </c>
    </row>
    <row r="630" spans="1:9" x14ac:dyDescent="0.25">
      <c r="A630" t="s">
        <v>180</v>
      </c>
      <c r="B630" t="s">
        <v>181</v>
      </c>
      <c r="C630" t="s">
        <v>110</v>
      </c>
      <c r="D630" t="s">
        <v>115</v>
      </c>
      <c r="E630" s="1">
        <v>6.5972222222222224E-2</v>
      </c>
      <c r="F630" s="1">
        <v>0.10069444444444443</v>
      </c>
      <c r="G630" t="s">
        <v>18</v>
      </c>
      <c r="H630" t="str">
        <f t="shared" si="9"/>
        <v>TAUBATÉSHOW BUSINESS - Reprise</v>
      </c>
      <c r="I630" s="2">
        <v>1775</v>
      </c>
    </row>
    <row r="631" spans="1:9" x14ac:dyDescent="0.25">
      <c r="A631" t="s">
        <v>180</v>
      </c>
      <c r="B631" t="s">
        <v>181</v>
      </c>
      <c r="C631" t="s">
        <v>110</v>
      </c>
      <c r="D631" t="s">
        <v>115</v>
      </c>
      <c r="E631" s="1">
        <v>6.5972222222222224E-2</v>
      </c>
      <c r="F631" s="1">
        <v>0.10069444444444443</v>
      </c>
      <c r="G631" t="s">
        <v>20</v>
      </c>
      <c r="H631" t="str">
        <f t="shared" si="9"/>
        <v>BARRA MANSASHOW BUSINESS - Reprise</v>
      </c>
      <c r="I631" s="2">
        <v>2955</v>
      </c>
    </row>
    <row r="632" spans="1:9" x14ac:dyDescent="0.25">
      <c r="A632" t="s">
        <v>180</v>
      </c>
      <c r="B632" t="s">
        <v>181</v>
      </c>
      <c r="C632" t="s">
        <v>110</v>
      </c>
      <c r="D632" t="s">
        <v>115</v>
      </c>
      <c r="E632" s="1">
        <v>6.5972222222222224E-2</v>
      </c>
      <c r="F632" s="1">
        <v>0.10069444444444443</v>
      </c>
      <c r="G632" t="s">
        <v>169</v>
      </c>
      <c r="H632" t="str">
        <f t="shared" si="9"/>
        <v>B. HORIZSHOW BUSINESS - Reprise</v>
      </c>
      <c r="I632" s="2">
        <v>9415</v>
      </c>
    </row>
    <row r="633" spans="1:9" x14ac:dyDescent="0.25">
      <c r="A633" t="s">
        <v>180</v>
      </c>
      <c r="B633" t="s">
        <v>181</v>
      </c>
      <c r="C633" t="s">
        <v>110</v>
      </c>
      <c r="D633" t="s">
        <v>115</v>
      </c>
      <c r="E633" s="1">
        <v>6.5972222222222224E-2</v>
      </c>
      <c r="F633" s="1">
        <v>0.10069444444444443</v>
      </c>
      <c r="G633" t="s">
        <v>22</v>
      </c>
      <c r="H633" t="str">
        <f t="shared" si="9"/>
        <v>UBERABASHOW BUSINESS - Reprise</v>
      </c>
      <c r="I633" s="2">
        <v>1790</v>
      </c>
    </row>
    <row r="634" spans="1:9" x14ac:dyDescent="0.25">
      <c r="A634" t="s">
        <v>180</v>
      </c>
      <c r="B634" t="s">
        <v>181</v>
      </c>
      <c r="C634" t="s">
        <v>110</v>
      </c>
      <c r="D634" t="s">
        <v>115</v>
      </c>
      <c r="E634" s="1">
        <v>6.5972222222222224E-2</v>
      </c>
      <c r="F634" s="1">
        <v>0.10069444444444443</v>
      </c>
      <c r="G634" t="s">
        <v>23</v>
      </c>
      <c r="H634" t="str">
        <f t="shared" si="9"/>
        <v>CURITIBASHOW BUSINESS - Reprise</v>
      </c>
      <c r="I634" s="2">
        <v>3535</v>
      </c>
    </row>
    <row r="635" spans="1:9" x14ac:dyDescent="0.25">
      <c r="A635" t="s">
        <v>180</v>
      </c>
      <c r="B635" t="s">
        <v>181</v>
      </c>
      <c r="C635" t="s">
        <v>110</v>
      </c>
      <c r="D635" t="s">
        <v>115</v>
      </c>
      <c r="E635" s="1">
        <v>6.5972222222222224E-2</v>
      </c>
      <c r="F635" s="1">
        <v>0.10069444444444443</v>
      </c>
      <c r="G635" t="s">
        <v>24</v>
      </c>
      <c r="H635" t="str">
        <f t="shared" si="9"/>
        <v>P. ALEGRESHOW BUSINESS - Reprise</v>
      </c>
      <c r="I635" s="2">
        <v>8295</v>
      </c>
    </row>
    <row r="636" spans="1:9" x14ac:dyDescent="0.25">
      <c r="A636" t="s">
        <v>180</v>
      </c>
      <c r="B636" t="s">
        <v>181</v>
      </c>
      <c r="C636" t="s">
        <v>110</v>
      </c>
      <c r="D636" t="s">
        <v>115</v>
      </c>
      <c r="E636" s="1">
        <v>6.5972222222222224E-2</v>
      </c>
      <c r="F636" s="1">
        <v>0.10069444444444443</v>
      </c>
      <c r="G636" t="s">
        <v>170</v>
      </c>
      <c r="H636" t="str">
        <f t="shared" si="9"/>
        <v>BRASÍLIASHOW BUSINESS - Reprise</v>
      </c>
      <c r="I636" s="2">
        <v>2630</v>
      </c>
    </row>
    <row r="637" spans="1:9" x14ac:dyDescent="0.25">
      <c r="A637" t="s">
        <v>180</v>
      </c>
      <c r="B637" t="s">
        <v>181</v>
      </c>
      <c r="C637" t="s">
        <v>110</v>
      </c>
      <c r="D637" t="s">
        <v>115</v>
      </c>
      <c r="E637" s="1">
        <v>6.5972222222222224E-2</v>
      </c>
      <c r="F637" s="1">
        <v>0.10069444444444443</v>
      </c>
      <c r="G637" t="s">
        <v>26</v>
      </c>
      <c r="H637" t="str">
        <f t="shared" si="9"/>
        <v>SALVADORSHOW BUSINESS - Reprise</v>
      </c>
      <c r="I637" s="2">
        <v>6750</v>
      </c>
    </row>
    <row r="638" spans="1:9" x14ac:dyDescent="0.25">
      <c r="A638" t="s">
        <v>180</v>
      </c>
      <c r="B638" t="s">
        <v>181</v>
      </c>
      <c r="C638" t="s">
        <v>110</v>
      </c>
      <c r="D638" t="s">
        <v>115</v>
      </c>
      <c r="E638" s="1">
        <v>6.5972222222222224E-2</v>
      </c>
      <c r="F638" s="1">
        <v>0.10069444444444443</v>
      </c>
      <c r="G638" t="s">
        <v>27</v>
      </c>
      <c r="H638" t="str">
        <f t="shared" si="9"/>
        <v>NATALSHOW BUSINESS - Reprise</v>
      </c>
      <c r="I638" s="2">
        <v>1200</v>
      </c>
    </row>
    <row r="639" spans="1:9" x14ac:dyDescent="0.25">
      <c r="A639" t="s">
        <v>180</v>
      </c>
      <c r="B639" t="s">
        <v>181</v>
      </c>
      <c r="C639" t="s">
        <v>110</v>
      </c>
      <c r="D639" t="s">
        <v>115</v>
      </c>
      <c r="E639" s="1">
        <v>6.5972222222222224E-2</v>
      </c>
      <c r="F639" s="1">
        <v>0.10069444444444443</v>
      </c>
      <c r="G639" t="s">
        <v>28</v>
      </c>
      <c r="H639" t="str">
        <f t="shared" si="9"/>
        <v>MANAUSSHOW BUSINESS - Reprise</v>
      </c>
      <c r="I639" s="2">
        <v>1410</v>
      </c>
    </row>
    <row r="640" spans="1:9" x14ac:dyDescent="0.25">
      <c r="A640" t="s">
        <v>180</v>
      </c>
      <c r="B640" t="s">
        <v>181</v>
      </c>
      <c r="C640" t="s">
        <v>110</v>
      </c>
      <c r="D640" t="s">
        <v>115</v>
      </c>
      <c r="E640" s="1">
        <v>6.5972222222222224E-2</v>
      </c>
      <c r="F640" s="1">
        <v>0.10069444444444443</v>
      </c>
      <c r="G640" t="s">
        <v>29</v>
      </c>
      <c r="H640" t="str">
        <f t="shared" si="9"/>
        <v>PALMASSHOW BUSINESS - Reprise</v>
      </c>
      <c r="I640" s="2">
        <v>190</v>
      </c>
    </row>
  </sheetData>
  <autoFilter ref="A1:I640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B2:B19"/>
  <sheetViews>
    <sheetView workbookViewId="0">
      <selection activeCell="C16" sqref="C16"/>
    </sheetView>
  </sheetViews>
  <sheetFormatPr defaultRowHeight="15" x14ac:dyDescent="0.25"/>
  <cols>
    <col min="2" max="2" width="17.28515625" bestFit="1" customWidth="1"/>
  </cols>
  <sheetData>
    <row r="2" spans="2:2" x14ac:dyDescent="0.25">
      <c r="B2" s="3" t="s">
        <v>129</v>
      </c>
    </row>
    <row r="4" spans="2:2" x14ac:dyDescent="0.25">
      <c r="B4" t="s">
        <v>20</v>
      </c>
    </row>
    <row r="5" spans="2:2" x14ac:dyDescent="0.25">
      <c r="B5" t="s">
        <v>21</v>
      </c>
    </row>
    <row r="6" spans="2:2" x14ac:dyDescent="0.25">
      <c r="B6" t="s">
        <v>17</v>
      </c>
    </row>
    <row r="7" spans="2:2" x14ac:dyDescent="0.25">
      <c r="B7" t="s">
        <v>23</v>
      </c>
    </row>
    <row r="8" spans="2:2" x14ac:dyDescent="0.25">
      <c r="B8" t="s">
        <v>25</v>
      </c>
    </row>
    <row r="9" spans="2:2" x14ac:dyDescent="0.25">
      <c r="B9" t="s">
        <v>28</v>
      </c>
    </row>
    <row r="10" spans="2:2" x14ac:dyDescent="0.25">
      <c r="B10" t="s">
        <v>27</v>
      </c>
    </row>
    <row r="11" spans="2:2" x14ac:dyDescent="0.25">
      <c r="B11" t="s">
        <v>14</v>
      </c>
    </row>
    <row r="12" spans="2:2" x14ac:dyDescent="0.25">
      <c r="B12" t="s">
        <v>24</v>
      </c>
    </row>
    <row r="13" spans="2:2" x14ac:dyDescent="0.25">
      <c r="B13" t="s">
        <v>16</v>
      </c>
    </row>
    <row r="14" spans="2:2" x14ac:dyDescent="0.25">
      <c r="B14" t="s">
        <v>29</v>
      </c>
    </row>
    <row r="15" spans="2:2" x14ac:dyDescent="0.25">
      <c r="B15" t="s">
        <v>19</v>
      </c>
    </row>
    <row r="16" spans="2:2" x14ac:dyDescent="0.25">
      <c r="B16" t="s">
        <v>26</v>
      </c>
    </row>
    <row r="17" spans="2:2" x14ac:dyDescent="0.25">
      <c r="B17" t="s">
        <v>15</v>
      </c>
    </row>
    <row r="18" spans="2:2" x14ac:dyDescent="0.25">
      <c r="B18" t="s">
        <v>18</v>
      </c>
    </row>
    <row r="19" spans="2:2" x14ac:dyDescent="0.25">
      <c r="B19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B2:BY88"/>
  <sheetViews>
    <sheetView showGridLines="0" tabSelected="1" zoomScale="80" zoomScaleNormal="80" workbookViewId="0">
      <selection activeCell="H50" sqref="H50"/>
    </sheetView>
  </sheetViews>
  <sheetFormatPr defaultRowHeight="12.75" x14ac:dyDescent="0.2"/>
  <cols>
    <col min="1" max="1" width="2.85546875" style="60" customWidth="1"/>
    <col min="2" max="2" width="8.42578125" style="60" customWidth="1"/>
    <col min="3" max="3" width="56.28515625" style="60" hidden="1" customWidth="1"/>
    <col min="4" max="4" width="6.42578125" style="60" customWidth="1"/>
    <col min="5" max="5" width="8.7109375" style="60" customWidth="1"/>
    <col min="6" max="6" width="5" style="60" customWidth="1"/>
    <col min="7" max="7" width="7.5703125" style="60" customWidth="1"/>
    <col min="8" max="15" width="3.85546875" style="61" bestFit="1" customWidth="1"/>
    <col min="16" max="16" width="4.7109375" style="61" customWidth="1"/>
    <col min="17" max="25" width="5" style="61" bestFit="1" customWidth="1"/>
    <col min="26" max="26" width="5.85546875" style="61" bestFit="1" customWidth="1"/>
    <col min="27" max="31" width="5" style="61" bestFit="1" customWidth="1"/>
    <col min="32" max="32" width="4.5703125" style="61" customWidth="1"/>
    <col min="33" max="37" width="5" style="61" bestFit="1" customWidth="1"/>
    <col min="38" max="38" width="5" style="60" bestFit="1" customWidth="1"/>
    <col min="39" max="39" width="6" style="60" bestFit="1" customWidth="1"/>
    <col min="40" max="40" width="17.28515625" style="60" customWidth="1"/>
    <col min="41" max="41" width="16.5703125" style="60" bestFit="1" customWidth="1"/>
    <col min="42" max="42" width="19.28515625" style="60" bestFit="1" customWidth="1"/>
    <col min="43" max="43" width="17.42578125" style="60" bestFit="1" customWidth="1"/>
    <col min="44" max="44" width="4.85546875" style="60" customWidth="1"/>
    <col min="45" max="78" width="0" style="60" hidden="1" customWidth="1"/>
    <col min="79" max="16384" width="9.140625" style="60"/>
  </cols>
  <sheetData>
    <row r="2" spans="2:43" x14ac:dyDescent="0.2">
      <c r="P2" s="130" t="s">
        <v>135</v>
      </c>
      <c r="Q2" s="130"/>
      <c r="R2" s="130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</row>
    <row r="4" spans="2:43" x14ac:dyDescent="0.2">
      <c r="P4" s="130" t="s">
        <v>136</v>
      </c>
      <c r="Q4" s="130"/>
      <c r="R4" s="130"/>
      <c r="S4" s="130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</row>
    <row r="5" spans="2:43" x14ac:dyDescent="0.2">
      <c r="AP5" s="134" t="s">
        <v>159</v>
      </c>
      <c r="AQ5" s="134"/>
    </row>
    <row r="6" spans="2:43" x14ac:dyDescent="0.2">
      <c r="P6" s="23" t="s">
        <v>137</v>
      </c>
      <c r="R6" s="137"/>
      <c r="S6" s="137"/>
      <c r="T6" s="137"/>
      <c r="U6" s="137"/>
      <c r="V6" s="137"/>
      <c r="W6" s="137"/>
      <c r="X6" s="137"/>
      <c r="Y6" s="137"/>
      <c r="Z6" s="137"/>
      <c r="AB6" s="130" t="s">
        <v>138</v>
      </c>
      <c r="AC6" s="130"/>
      <c r="AD6" s="130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P6" s="135"/>
      <c r="AQ6" s="135"/>
    </row>
    <row r="11" spans="2:43" x14ac:dyDescent="0.2">
      <c r="B11" s="122" t="s">
        <v>141</v>
      </c>
      <c r="C11" s="122"/>
      <c r="D11" s="122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V11" s="122" t="s">
        <v>145</v>
      </c>
      <c r="W11" s="122"/>
      <c r="X11" s="122"/>
      <c r="Y11" s="133" t="s">
        <v>148</v>
      </c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N11" s="4" t="s">
        <v>140</v>
      </c>
      <c r="AO11" s="136"/>
      <c r="AP11" s="136"/>
      <c r="AQ11" s="136"/>
    </row>
    <row r="13" spans="2:43" x14ac:dyDescent="0.2">
      <c r="B13" s="122" t="s">
        <v>142</v>
      </c>
      <c r="C13" s="122"/>
      <c r="D13" s="122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V13" s="122" t="s">
        <v>146</v>
      </c>
      <c r="W13" s="122"/>
      <c r="X13" s="122"/>
      <c r="Y13" s="133" t="s">
        <v>149</v>
      </c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</row>
    <row r="14" spans="2:43" x14ac:dyDescent="0.2">
      <c r="AN14" s="4" t="s">
        <v>139</v>
      </c>
      <c r="AO14" s="114"/>
      <c r="AP14" s="20"/>
    </row>
    <row r="15" spans="2:43" x14ac:dyDescent="0.2">
      <c r="B15" s="122" t="s">
        <v>144</v>
      </c>
      <c r="C15" s="122"/>
      <c r="D15" s="122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V15" s="122" t="s">
        <v>147</v>
      </c>
      <c r="W15" s="122"/>
      <c r="X15" s="122"/>
      <c r="Y15" s="133" t="s">
        <v>17</v>
      </c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</row>
    <row r="16" spans="2:43" x14ac:dyDescent="0.2">
      <c r="AO16" s="114"/>
    </row>
    <row r="17" spans="2:77" ht="15" customHeight="1" x14ac:dyDescent="0.2">
      <c r="F17" s="122" t="s">
        <v>143</v>
      </c>
      <c r="G17" s="122"/>
      <c r="H17" s="122"/>
      <c r="I17" s="122"/>
      <c r="J17" s="122"/>
      <c r="K17" s="122"/>
      <c r="Z17" s="24" t="s">
        <v>150</v>
      </c>
      <c r="AA17" s="24"/>
      <c r="AB17" s="120">
        <v>9</v>
      </c>
      <c r="AC17" s="121"/>
      <c r="AD17" s="62"/>
      <c r="AF17" s="63" t="s">
        <v>151</v>
      </c>
      <c r="AG17" s="63"/>
      <c r="AH17" s="120">
        <v>2014</v>
      </c>
      <c r="AI17" s="121"/>
    </row>
    <row r="19" spans="2:77" x14ac:dyDescent="0.2">
      <c r="AV19" s="60" t="e">
        <f>valor</f>
        <v>#NAME?</v>
      </c>
    </row>
    <row r="20" spans="2:77" x14ac:dyDescent="0.2">
      <c r="I20" s="64"/>
    </row>
    <row r="21" spans="2:77" x14ac:dyDescent="0.2">
      <c r="H21" s="126">
        <f>H22</f>
        <v>41883</v>
      </c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7"/>
      <c r="AM21" s="128" t="s">
        <v>134</v>
      </c>
      <c r="AN21" s="128"/>
      <c r="AO21" s="128"/>
      <c r="AP21" s="128"/>
      <c r="AQ21" s="128"/>
    </row>
    <row r="22" spans="2:77" hidden="1" x14ac:dyDescent="0.2">
      <c r="H22" s="61">
        <f>DATE(AH17,AB17,1)</f>
        <v>41883</v>
      </c>
      <c r="I22" s="61">
        <f>H22+1</f>
        <v>41884</v>
      </c>
      <c r="J22" s="61">
        <f t="shared" ref="J22:AL22" si="0">I22+1</f>
        <v>41885</v>
      </c>
      <c r="K22" s="61">
        <f t="shared" si="0"/>
        <v>41886</v>
      </c>
      <c r="L22" s="61">
        <f t="shared" si="0"/>
        <v>41887</v>
      </c>
      <c r="M22" s="61">
        <f t="shared" si="0"/>
        <v>41888</v>
      </c>
      <c r="N22" s="61">
        <f t="shared" si="0"/>
        <v>41889</v>
      </c>
      <c r="O22" s="61">
        <f t="shared" si="0"/>
        <v>41890</v>
      </c>
      <c r="P22" s="61">
        <f t="shared" si="0"/>
        <v>41891</v>
      </c>
      <c r="Q22" s="61">
        <f t="shared" si="0"/>
        <v>41892</v>
      </c>
      <c r="R22" s="61">
        <f t="shared" si="0"/>
        <v>41893</v>
      </c>
      <c r="S22" s="61">
        <f t="shared" si="0"/>
        <v>41894</v>
      </c>
      <c r="T22" s="61">
        <f t="shared" si="0"/>
        <v>41895</v>
      </c>
      <c r="U22" s="61">
        <f t="shared" si="0"/>
        <v>41896</v>
      </c>
      <c r="V22" s="61">
        <f t="shared" si="0"/>
        <v>41897</v>
      </c>
      <c r="W22" s="61">
        <f t="shared" si="0"/>
        <v>41898</v>
      </c>
      <c r="X22" s="61">
        <f t="shared" si="0"/>
        <v>41899</v>
      </c>
      <c r="Y22" s="61">
        <f t="shared" si="0"/>
        <v>41900</v>
      </c>
      <c r="Z22" s="61">
        <f t="shared" si="0"/>
        <v>41901</v>
      </c>
      <c r="AA22" s="61">
        <f t="shared" si="0"/>
        <v>41902</v>
      </c>
      <c r="AB22" s="61">
        <f t="shared" si="0"/>
        <v>41903</v>
      </c>
      <c r="AC22" s="61">
        <f t="shared" si="0"/>
        <v>41904</v>
      </c>
      <c r="AD22" s="61">
        <f t="shared" si="0"/>
        <v>41905</v>
      </c>
      <c r="AE22" s="61">
        <f t="shared" si="0"/>
        <v>41906</v>
      </c>
      <c r="AF22" s="61">
        <f t="shared" si="0"/>
        <v>41907</v>
      </c>
      <c r="AG22" s="61">
        <f t="shared" si="0"/>
        <v>41908</v>
      </c>
      <c r="AH22" s="61">
        <f t="shared" si="0"/>
        <v>41909</v>
      </c>
      <c r="AI22" s="61">
        <f t="shared" si="0"/>
        <v>41910</v>
      </c>
      <c r="AJ22" s="61">
        <f t="shared" si="0"/>
        <v>41911</v>
      </c>
      <c r="AK22" s="61">
        <f t="shared" si="0"/>
        <v>41912</v>
      </c>
      <c r="AL22" s="61">
        <f t="shared" si="0"/>
        <v>41913</v>
      </c>
      <c r="AM22" s="65"/>
      <c r="AN22" s="66"/>
      <c r="AO22" s="66"/>
      <c r="AP22" s="66"/>
      <c r="AQ22" s="67"/>
    </row>
    <row r="23" spans="2:77" hidden="1" x14ac:dyDescent="0.2">
      <c r="H23" s="64">
        <f t="shared" ref="H23:AL23" si="1">WEEKDAY(H22,1)</f>
        <v>2</v>
      </c>
      <c r="I23" s="64">
        <f t="shared" si="1"/>
        <v>3</v>
      </c>
      <c r="J23" s="64">
        <f t="shared" si="1"/>
        <v>4</v>
      </c>
      <c r="K23" s="64">
        <f t="shared" si="1"/>
        <v>5</v>
      </c>
      <c r="L23" s="64">
        <f t="shared" si="1"/>
        <v>6</v>
      </c>
      <c r="M23" s="64">
        <f t="shared" si="1"/>
        <v>7</v>
      </c>
      <c r="N23" s="64">
        <f t="shared" si="1"/>
        <v>1</v>
      </c>
      <c r="O23" s="64">
        <f t="shared" si="1"/>
        <v>2</v>
      </c>
      <c r="P23" s="64">
        <f t="shared" si="1"/>
        <v>3</v>
      </c>
      <c r="Q23" s="64">
        <f t="shared" si="1"/>
        <v>4</v>
      </c>
      <c r="R23" s="64">
        <f t="shared" si="1"/>
        <v>5</v>
      </c>
      <c r="S23" s="64">
        <f t="shared" si="1"/>
        <v>6</v>
      </c>
      <c r="T23" s="64">
        <f t="shared" si="1"/>
        <v>7</v>
      </c>
      <c r="U23" s="64">
        <f t="shared" si="1"/>
        <v>1</v>
      </c>
      <c r="V23" s="64">
        <f t="shared" si="1"/>
        <v>2</v>
      </c>
      <c r="W23" s="64">
        <f t="shared" si="1"/>
        <v>3</v>
      </c>
      <c r="X23" s="64">
        <f t="shared" si="1"/>
        <v>4</v>
      </c>
      <c r="Y23" s="64">
        <f t="shared" si="1"/>
        <v>5</v>
      </c>
      <c r="Z23" s="64">
        <f t="shared" si="1"/>
        <v>6</v>
      </c>
      <c r="AA23" s="64">
        <f t="shared" si="1"/>
        <v>7</v>
      </c>
      <c r="AB23" s="64">
        <f t="shared" si="1"/>
        <v>1</v>
      </c>
      <c r="AC23" s="64">
        <f t="shared" si="1"/>
        <v>2</v>
      </c>
      <c r="AD23" s="64">
        <f t="shared" si="1"/>
        <v>3</v>
      </c>
      <c r="AE23" s="64">
        <f t="shared" si="1"/>
        <v>4</v>
      </c>
      <c r="AF23" s="64">
        <f t="shared" si="1"/>
        <v>5</v>
      </c>
      <c r="AG23" s="64">
        <f t="shared" si="1"/>
        <v>6</v>
      </c>
      <c r="AH23" s="64">
        <f t="shared" si="1"/>
        <v>7</v>
      </c>
      <c r="AI23" s="64">
        <f t="shared" si="1"/>
        <v>1</v>
      </c>
      <c r="AJ23" s="64">
        <f t="shared" si="1"/>
        <v>2</v>
      </c>
      <c r="AK23" s="64">
        <f t="shared" si="1"/>
        <v>3</v>
      </c>
      <c r="AL23" s="64">
        <f t="shared" si="1"/>
        <v>4</v>
      </c>
      <c r="AM23" s="65"/>
      <c r="AN23" s="66"/>
      <c r="AO23" s="66"/>
      <c r="AP23" s="66"/>
      <c r="AQ23" s="67"/>
    </row>
    <row r="24" spans="2:77" x14ac:dyDescent="0.2">
      <c r="B24" s="68" t="s">
        <v>0</v>
      </c>
      <c r="C24" s="68"/>
      <c r="D24" s="68"/>
      <c r="E24" s="69"/>
      <c r="F24" s="70"/>
      <c r="G24" s="71"/>
      <c r="H24" s="112">
        <f>IF(MONTH(H22)&gt;$AB$17,"",H22)</f>
        <v>41883</v>
      </c>
      <c r="I24" s="112">
        <f t="shared" ref="I24:AL24" si="2">IF(MONTH(I22)&gt;$AB$17,"",I22)</f>
        <v>41884</v>
      </c>
      <c r="J24" s="112">
        <f t="shared" si="2"/>
        <v>41885</v>
      </c>
      <c r="K24" s="112">
        <f t="shared" si="2"/>
        <v>41886</v>
      </c>
      <c r="L24" s="112">
        <f t="shared" si="2"/>
        <v>41887</v>
      </c>
      <c r="M24" s="112">
        <f t="shared" si="2"/>
        <v>41888</v>
      </c>
      <c r="N24" s="112">
        <f t="shared" si="2"/>
        <v>41889</v>
      </c>
      <c r="O24" s="112">
        <f t="shared" si="2"/>
        <v>41890</v>
      </c>
      <c r="P24" s="112">
        <f t="shared" si="2"/>
        <v>41891</v>
      </c>
      <c r="Q24" s="112">
        <f t="shared" si="2"/>
        <v>41892</v>
      </c>
      <c r="R24" s="112">
        <f t="shared" si="2"/>
        <v>41893</v>
      </c>
      <c r="S24" s="112">
        <f t="shared" si="2"/>
        <v>41894</v>
      </c>
      <c r="T24" s="112">
        <f t="shared" si="2"/>
        <v>41895</v>
      </c>
      <c r="U24" s="112">
        <f t="shared" si="2"/>
        <v>41896</v>
      </c>
      <c r="V24" s="112">
        <f t="shared" si="2"/>
        <v>41897</v>
      </c>
      <c r="W24" s="112">
        <f t="shared" si="2"/>
        <v>41898</v>
      </c>
      <c r="X24" s="112">
        <f t="shared" si="2"/>
        <v>41899</v>
      </c>
      <c r="Y24" s="112">
        <f t="shared" si="2"/>
        <v>41900</v>
      </c>
      <c r="Z24" s="112">
        <f t="shared" si="2"/>
        <v>41901</v>
      </c>
      <c r="AA24" s="112">
        <f t="shared" si="2"/>
        <v>41902</v>
      </c>
      <c r="AB24" s="112">
        <f t="shared" si="2"/>
        <v>41903</v>
      </c>
      <c r="AC24" s="112">
        <f t="shared" si="2"/>
        <v>41904</v>
      </c>
      <c r="AD24" s="112">
        <f t="shared" si="2"/>
        <v>41905</v>
      </c>
      <c r="AE24" s="112">
        <f t="shared" si="2"/>
        <v>41906</v>
      </c>
      <c r="AF24" s="112">
        <f t="shared" si="2"/>
        <v>41907</v>
      </c>
      <c r="AG24" s="112">
        <f t="shared" si="2"/>
        <v>41908</v>
      </c>
      <c r="AH24" s="112">
        <f t="shared" si="2"/>
        <v>41909</v>
      </c>
      <c r="AI24" s="112">
        <f t="shared" si="2"/>
        <v>41910</v>
      </c>
      <c r="AJ24" s="112">
        <f t="shared" si="2"/>
        <v>41911</v>
      </c>
      <c r="AK24" s="112">
        <f t="shared" si="2"/>
        <v>41912</v>
      </c>
      <c r="AL24" s="112" t="str">
        <f t="shared" si="2"/>
        <v/>
      </c>
      <c r="AM24" s="69" t="s">
        <v>130</v>
      </c>
      <c r="AN24" s="69" t="s">
        <v>131</v>
      </c>
      <c r="AO24" s="69" t="s">
        <v>130</v>
      </c>
      <c r="AP24" s="69" t="s">
        <v>132</v>
      </c>
      <c r="AQ24" s="69" t="s">
        <v>133</v>
      </c>
    </row>
    <row r="25" spans="2:77" x14ac:dyDescent="0.2">
      <c r="B25" s="72" t="s">
        <v>162</v>
      </c>
      <c r="C25" s="73" t="str">
        <f>CONCATENATE($Y$15,B25)</f>
        <v>CAMPINASAGORA É TARDE</v>
      </c>
      <c r="D25" s="73"/>
      <c r="E25" s="73"/>
      <c r="F25" s="73"/>
      <c r="G25" s="74"/>
      <c r="H25" s="75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7"/>
      <c r="AM25" s="108">
        <f>SUM(AU25:BY25)</f>
        <v>0</v>
      </c>
      <c r="AN25" s="51">
        <f>IFERROR(VLOOKUP(C25,'Tabela de Preços Out'!$H$2:$I$657,2,0),"Selecione a praça")</f>
        <v>4790</v>
      </c>
      <c r="AO25" s="51">
        <f t="shared" ref="AO25:AO52" si="3">IFERROR(AN25*AM25,"")</f>
        <v>0</v>
      </c>
      <c r="AP25" s="78"/>
      <c r="AQ25" s="52">
        <f t="shared" ref="AQ25:AQ52" si="4">IFERROR(AO25*(1-AP25),"")</f>
        <v>0</v>
      </c>
      <c r="AS25" s="60" t="e">
        <f>SUM((IFERROR(LEFT(H25,1),1)),(IFERROR(LEFT(I25,1),1)))</f>
        <v>#VALUE!</v>
      </c>
      <c r="AU25" s="113">
        <f>IFERROR(IF(ISNUMBER(H25),H25,IF(LEN(H25)=1,1,VALUE(LEFT(H25,1)))),0)</f>
        <v>0</v>
      </c>
      <c r="AV25" s="113">
        <f t="shared" ref="AV25:BY25" si="5">IFERROR(IF(ISNUMBER(I25),I25,IF(LEN(I25)=1,1,VALUE(LEFT(I25,1)))),0)</f>
        <v>0</v>
      </c>
      <c r="AW25" s="113">
        <f t="shared" si="5"/>
        <v>0</v>
      </c>
      <c r="AX25" s="113">
        <f t="shared" si="5"/>
        <v>0</v>
      </c>
      <c r="AY25" s="113">
        <f t="shared" si="5"/>
        <v>0</v>
      </c>
      <c r="AZ25" s="113">
        <f t="shared" si="5"/>
        <v>0</v>
      </c>
      <c r="BA25" s="113">
        <f t="shared" si="5"/>
        <v>0</v>
      </c>
      <c r="BB25" s="113">
        <f t="shared" si="5"/>
        <v>0</v>
      </c>
      <c r="BC25" s="113">
        <f t="shared" si="5"/>
        <v>0</v>
      </c>
      <c r="BD25" s="113">
        <f t="shared" si="5"/>
        <v>0</v>
      </c>
      <c r="BE25" s="113">
        <f t="shared" si="5"/>
        <v>0</v>
      </c>
      <c r="BF25" s="113">
        <f t="shared" si="5"/>
        <v>0</v>
      </c>
      <c r="BG25" s="113">
        <f t="shared" si="5"/>
        <v>0</v>
      </c>
      <c r="BH25" s="113">
        <f t="shared" si="5"/>
        <v>0</v>
      </c>
      <c r="BI25" s="113">
        <f t="shared" si="5"/>
        <v>0</v>
      </c>
      <c r="BJ25" s="113">
        <f t="shared" si="5"/>
        <v>0</v>
      </c>
      <c r="BK25" s="113">
        <f t="shared" si="5"/>
        <v>0</v>
      </c>
      <c r="BL25" s="113">
        <f t="shared" si="5"/>
        <v>0</v>
      </c>
      <c r="BM25" s="113">
        <f t="shared" si="5"/>
        <v>0</v>
      </c>
      <c r="BN25" s="113">
        <f t="shared" si="5"/>
        <v>0</v>
      </c>
      <c r="BO25" s="113">
        <f t="shared" si="5"/>
        <v>0</v>
      </c>
      <c r="BP25" s="113">
        <f t="shared" si="5"/>
        <v>0</v>
      </c>
      <c r="BQ25" s="113">
        <f t="shared" si="5"/>
        <v>0</v>
      </c>
      <c r="BR25" s="113">
        <f t="shared" si="5"/>
        <v>0</v>
      </c>
      <c r="BS25" s="113">
        <f t="shared" si="5"/>
        <v>0</v>
      </c>
      <c r="BT25" s="113">
        <f t="shared" si="5"/>
        <v>0</v>
      </c>
      <c r="BU25" s="113">
        <f t="shared" si="5"/>
        <v>0</v>
      </c>
      <c r="BV25" s="113">
        <f t="shared" si="5"/>
        <v>0</v>
      </c>
      <c r="BW25" s="113">
        <f t="shared" si="5"/>
        <v>0</v>
      </c>
      <c r="BX25" s="113">
        <f t="shared" si="5"/>
        <v>0</v>
      </c>
      <c r="BY25" s="113">
        <f t="shared" si="5"/>
        <v>0</v>
      </c>
    </row>
    <row r="26" spans="2:77" x14ac:dyDescent="0.2">
      <c r="B26" s="79" t="s">
        <v>117</v>
      </c>
      <c r="C26" s="80" t="str">
        <f>CONCATENATE($Y$15,B26)</f>
        <v>CAMPINASBAND ESPORTE CLUBE</v>
      </c>
      <c r="D26" s="80"/>
      <c r="E26" s="80"/>
      <c r="F26" s="80"/>
      <c r="G26" s="81"/>
      <c r="H26" s="82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4"/>
      <c r="AM26" s="109">
        <f t="shared" ref="AM26:AM59" si="6">SUM(AU26:BY26)</f>
        <v>0</v>
      </c>
      <c r="AN26" s="53">
        <f>IFERROR(VLOOKUP(C26,'Tabela de Preços Out'!$H$2:$I$657,2,0),"Selecione a praça")</f>
        <v>4360</v>
      </c>
      <c r="AO26" s="53">
        <f t="shared" si="3"/>
        <v>0</v>
      </c>
      <c r="AP26" s="85"/>
      <c r="AQ26" s="54">
        <f t="shared" si="4"/>
        <v>0</v>
      </c>
      <c r="AU26" s="113">
        <f t="shared" ref="AU26:AU59" si="7">IFERROR(IF(ISNUMBER(H26),H26,IF(LEN(H26)=1,1,VALUE(LEFT(H26,1)))),0)</f>
        <v>0</v>
      </c>
      <c r="AV26" s="113">
        <f t="shared" ref="AV26:AV59" si="8">IFERROR(IF(ISNUMBER(I26),I26,IF(LEN(I26)=1,1,VALUE(LEFT(I26,1)))),0)</f>
        <v>0</v>
      </c>
      <c r="AW26" s="113">
        <f t="shared" ref="AW26:AW59" si="9">IFERROR(IF(ISNUMBER(J26),J26,IF(LEN(J26)=1,1,VALUE(LEFT(J26,1)))),0)</f>
        <v>0</v>
      </c>
      <c r="AX26" s="113">
        <f t="shared" ref="AX26:AX59" si="10">IFERROR(IF(ISNUMBER(K26),K26,IF(LEN(K26)=1,1,VALUE(LEFT(K26,1)))),0)</f>
        <v>0</v>
      </c>
      <c r="AY26" s="113">
        <f t="shared" ref="AY26:AY59" si="11">IFERROR(IF(ISNUMBER(L26),L26,IF(LEN(L26)=1,1,VALUE(LEFT(L26,1)))),0)</f>
        <v>0</v>
      </c>
      <c r="AZ26" s="113">
        <f t="shared" ref="AZ26:AZ59" si="12">IFERROR(IF(ISNUMBER(M26),M26,IF(LEN(M26)=1,1,VALUE(LEFT(M26,1)))),0)</f>
        <v>0</v>
      </c>
      <c r="BA26" s="113">
        <f t="shared" ref="BA26:BA59" si="13">IFERROR(IF(ISNUMBER(N26),N26,IF(LEN(N26)=1,1,VALUE(LEFT(N26,1)))),0)</f>
        <v>0</v>
      </c>
      <c r="BB26" s="113">
        <f t="shared" ref="BB26:BB59" si="14">IFERROR(IF(ISNUMBER(O26),O26,IF(LEN(O26)=1,1,VALUE(LEFT(O26,1)))),0)</f>
        <v>0</v>
      </c>
      <c r="BC26" s="113">
        <f t="shared" ref="BC26:BC59" si="15">IFERROR(IF(ISNUMBER(P26),P26,IF(LEN(P26)=1,1,VALUE(LEFT(P26,1)))),0)</f>
        <v>0</v>
      </c>
      <c r="BD26" s="113">
        <f t="shared" ref="BD26:BD59" si="16">IFERROR(IF(ISNUMBER(Q26),Q26,IF(LEN(Q26)=1,1,VALUE(LEFT(Q26,1)))),0)</f>
        <v>0</v>
      </c>
      <c r="BE26" s="113">
        <f t="shared" ref="BE26:BE59" si="17">IFERROR(IF(ISNUMBER(R26),R26,IF(LEN(R26)=1,1,VALUE(LEFT(R26,1)))),0)</f>
        <v>0</v>
      </c>
      <c r="BF26" s="113">
        <f t="shared" ref="BF26:BF59" si="18">IFERROR(IF(ISNUMBER(S26),S26,IF(LEN(S26)=1,1,VALUE(LEFT(S26,1)))),0)</f>
        <v>0</v>
      </c>
      <c r="BG26" s="113">
        <f t="shared" ref="BG26:BG59" si="19">IFERROR(IF(ISNUMBER(T26),T26,IF(LEN(T26)=1,1,VALUE(LEFT(T26,1)))),0)</f>
        <v>0</v>
      </c>
      <c r="BH26" s="113">
        <f t="shared" ref="BH26:BH59" si="20">IFERROR(IF(ISNUMBER(U26),U26,IF(LEN(U26)=1,1,VALUE(LEFT(U26,1)))),0)</f>
        <v>0</v>
      </c>
      <c r="BI26" s="113">
        <f t="shared" ref="BI26:BI59" si="21">IFERROR(IF(ISNUMBER(V26),V26,IF(LEN(V26)=1,1,VALUE(LEFT(V26,1)))),0)</f>
        <v>0</v>
      </c>
      <c r="BJ26" s="113">
        <f t="shared" ref="BJ26:BJ59" si="22">IFERROR(IF(ISNUMBER(W26),W26,IF(LEN(W26)=1,1,VALUE(LEFT(W26,1)))),0)</f>
        <v>0</v>
      </c>
      <c r="BK26" s="113">
        <f t="shared" ref="BK26:BK59" si="23">IFERROR(IF(ISNUMBER(X26),X26,IF(LEN(X26)=1,1,VALUE(LEFT(X26,1)))),0)</f>
        <v>0</v>
      </c>
      <c r="BL26" s="113">
        <f t="shared" ref="BL26:BL59" si="24">IFERROR(IF(ISNUMBER(Y26),Y26,IF(LEN(Y26)=1,1,VALUE(LEFT(Y26,1)))),0)</f>
        <v>0</v>
      </c>
      <c r="BM26" s="113">
        <f t="shared" ref="BM26:BM59" si="25">IFERROR(IF(ISNUMBER(Z26),Z26,IF(LEN(Z26)=1,1,VALUE(LEFT(Z26,1)))),0)</f>
        <v>0</v>
      </c>
      <c r="BN26" s="113">
        <f t="shared" ref="BN26:BN59" si="26">IFERROR(IF(ISNUMBER(AA26),AA26,IF(LEN(AA26)=1,1,VALUE(LEFT(AA26,1)))),0)</f>
        <v>0</v>
      </c>
      <c r="BO26" s="113">
        <f t="shared" ref="BO26:BO59" si="27">IFERROR(IF(ISNUMBER(AB26),AB26,IF(LEN(AB26)=1,1,VALUE(LEFT(AB26,1)))),0)</f>
        <v>0</v>
      </c>
      <c r="BP26" s="113">
        <f t="shared" ref="BP26:BP59" si="28">IFERROR(IF(ISNUMBER(AC26),AC26,IF(LEN(AC26)=1,1,VALUE(LEFT(AC26,1)))),0)</f>
        <v>0</v>
      </c>
      <c r="BQ26" s="113">
        <f t="shared" ref="BQ26:BQ59" si="29">IFERROR(IF(ISNUMBER(AD26),AD26,IF(LEN(AD26)=1,1,VALUE(LEFT(AD26,1)))),0)</f>
        <v>0</v>
      </c>
      <c r="BR26" s="113">
        <f t="shared" ref="BR26:BR59" si="30">IFERROR(IF(ISNUMBER(AE26),AE26,IF(LEN(AE26)=1,1,VALUE(LEFT(AE26,1)))),0)</f>
        <v>0</v>
      </c>
      <c r="BS26" s="113">
        <f t="shared" ref="BS26:BS59" si="31">IFERROR(IF(ISNUMBER(AF26),AF26,IF(LEN(AF26)=1,1,VALUE(LEFT(AF26,1)))),0)</f>
        <v>0</v>
      </c>
      <c r="BT26" s="113">
        <f t="shared" ref="BT26:BT59" si="32">IFERROR(IF(ISNUMBER(AG26),AG26,IF(LEN(AG26)=1,1,VALUE(LEFT(AG26,1)))),0)</f>
        <v>0</v>
      </c>
      <c r="BU26" s="113">
        <f t="shared" ref="BU26:BU59" si="33">IFERROR(IF(ISNUMBER(AH26),AH26,IF(LEN(AH26)=1,1,VALUE(LEFT(AH26,1)))),0)</f>
        <v>0</v>
      </c>
      <c r="BV26" s="113">
        <f t="shared" ref="BV26:BV59" si="34">IFERROR(IF(ISNUMBER(AI26),AI26,IF(LEN(AI26)=1,1,VALUE(LEFT(AI26,1)))),0)</f>
        <v>0</v>
      </c>
      <c r="BW26" s="113">
        <f t="shared" ref="BW26:BW59" si="35">IFERROR(IF(ISNUMBER(AJ26),AJ26,IF(LEN(AJ26)=1,1,VALUE(LEFT(AJ26,1)))),0)</f>
        <v>0</v>
      </c>
      <c r="BX26" s="113">
        <f t="shared" ref="BX26:BX59" si="36">IFERROR(IF(ISNUMBER(AK26),AK26,IF(LEN(AK26)=1,1,VALUE(LEFT(AK26,1)))),0)</f>
        <v>0</v>
      </c>
      <c r="BY26" s="113">
        <f t="shared" ref="BY26:BY59" si="37">IFERROR(IF(ISNUMBER(AL26),AL26,IF(LEN(AL26)=1,1,VALUE(LEFT(AL26,1)))),0)</f>
        <v>0</v>
      </c>
    </row>
    <row r="27" spans="2:77" x14ac:dyDescent="0.2">
      <c r="B27" s="79" t="s">
        <v>95</v>
      </c>
      <c r="C27" s="80" t="str">
        <f>CONCATENATE($Y$15,B27)</f>
        <v>CAMPINASBAND ESPORTE CLUBE - SÁBADO</v>
      </c>
      <c r="D27" s="80"/>
      <c r="E27" s="80"/>
      <c r="F27" s="80"/>
      <c r="G27" s="81"/>
      <c r="H27" s="82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4"/>
      <c r="AM27" s="109">
        <f t="shared" si="6"/>
        <v>0</v>
      </c>
      <c r="AN27" s="53">
        <f>IFERROR(VLOOKUP(C27,'Tabela de Preços Out'!$H$2:$I$657,2,0),"Selecione a praça")</f>
        <v>4360</v>
      </c>
      <c r="AO27" s="53">
        <f t="shared" si="3"/>
        <v>0</v>
      </c>
      <c r="AP27" s="85"/>
      <c r="AQ27" s="54">
        <f t="shared" si="4"/>
        <v>0</v>
      </c>
      <c r="AU27" s="113">
        <f t="shared" si="7"/>
        <v>0</v>
      </c>
      <c r="AV27" s="113">
        <f t="shared" si="8"/>
        <v>0</v>
      </c>
      <c r="AW27" s="113">
        <f t="shared" si="9"/>
        <v>0</v>
      </c>
      <c r="AX27" s="113">
        <f t="shared" si="10"/>
        <v>0</v>
      </c>
      <c r="AY27" s="113">
        <f t="shared" si="11"/>
        <v>0</v>
      </c>
      <c r="AZ27" s="113">
        <f t="shared" si="12"/>
        <v>0</v>
      </c>
      <c r="BA27" s="113">
        <f t="shared" si="13"/>
        <v>0</v>
      </c>
      <c r="BB27" s="113">
        <f t="shared" si="14"/>
        <v>0</v>
      </c>
      <c r="BC27" s="113">
        <f t="shared" si="15"/>
        <v>0</v>
      </c>
      <c r="BD27" s="113">
        <f t="shared" si="16"/>
        <v>0</v>
      </c>
      <c r="BE27" s="113">
        <f t="shared" si="17"/>
        <v>0</v>
      </c>
      <c r="BF27" s="113">
        <f t="shared" si="18"/>
        <v>0</v>
      </c>
      <c r="BG27" s="113">
        <f t="shared" si="19"/>
        <v>0</v>
      </c>
      <c r="BH27" s="113">
        <f t="shared" si="20"/>
        <v>0</v>
      </c>
      <c r="BI27" s="113">
        <f t="shared" si="21"/>
        <v>0</v>
      </c>
      <c r="BJ27" s="113">
        <f t="shared" si="22"/>
        <v>0</v>
      </c>
      <c r="BK27" s="113">
        <f t="shared" si="23"/>
        <v>0</v>
      </c>
      <c r="BL27" s="113">
        <f t="shared" si="24"/>
        <v>0</v>
      </c>
      <c r="BM27" s="113">
        <f t="shared" si="25"/>
        <v>0</v>
      </c>
      <c r="BN27" s="113">
        <f t="shared" si="26"/>
        <v>0</v>
      </c>
      <c r="BO27" s="113">
        <f t="shared" si="27"/>
        <v>0</v>
      </c>
      <c r="BP27" s="113">
        <f t="shared" si="28"/>
        <v>0</v>
      </c>
      <c r="BQ27" s="113">
        <f t="shared" si="29"/>
        <v>0</v>
      </c>
      <c r="BR27" s="113">
        <f t="shared" si="30"/>
        <v>0</v>
      </c>
      <c r="BS27" s="113">
        <f t="shared" si="31"/>
        <v>0</v>
      </c>
      <c r="BT27" s="113">
        <f t="shared" si="32"/>
        <v>0</v>
      </c>
      <c r="BU27" s="113">
        <f t="shared" si="33"/>
        <v>0</v>
      </c>
      <c r="BV27" s="113">
        <f t="shared" si="34"/>
        <v>0</v>
      </c>
      <c r="BW27" s="113">
        <f t="shared" si="35"/>
        <v>0</v>
      </c>
      <c r="BX27" s="113">
        <f t="shared" si="36"/>
        <v>0</v>
      </c>
      <c r="BY27" s="113">
        <f t="shared" si="37"/>
        <v>0</v>
      </c>
    </row>
    <row r="28" spans="2:77" x14ac:dyDescent="0.2">
      <c r="B28" s="79" t="s">
        <v>34</v>
      </c>
      <c r="C28" s="80" t="str">
        <f>CONCATENATE($Y$15,B28)</f>
        <v>CAMPINASBAND KIDS</v>
      </c>
      <c r="D28" s="80"/>
      <c r="E28" s="80"/>
      <c r="F28" s="80"/>
      <c r="G28" s="81"/>
      <c r="H28" s="82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4"/>
      <c r="AM28" s="109">
        <f t="shared" si="6"/>
        <v>0</v>
      </c>
      <c r="AN28" s="53">
        <f>IFERROR(VLOOKUP(C28,'Tabela de Preços Out'!$H$2:$I$657,2,0),"Selecione a praça")</f>
        <v>1060</v>
      </c>
      <c r="AO28" s="53">
        <f t="shared" si="3"/>
        <v>0</v>
      </c>
      <c r="AP28" s="85"/>
      <c r="AQ28" s="54">
        <f t="shared" si="4"/>
        <v>0</v>
      </c>
      <c r="AU28" s="113">
        <f t="shared" si="7"/>
        <v>0</v>
      </c>
      <c r="AV28" s="113">
        <f t="shared" si="8"/>
        <v>0</v>
      </c>
      <c r="AW28" s="113">
        <f t="shared" si="9"/>
        <v>0</v>
      </c>
      <c r="AX28" s="113">
        <f t="shared" si="10"/>
        <v>0</v>
      </c>
      <c r="AY28" s="113">
        <f t="shared" si="11"/>
        <v>0</v>
      </c>
      <c r="AZ28" s="113">
        <f t="shared" si="12"/>
        <v>0</v>
      </c>
      <c r="BA28" s="113">
        <f t="shared" si="13"/>
        <v>0</v>
      </c>
      <c r="BB28" s="113">
        <f t="shared" si="14"/>
        <v>0</v>
      </c>
      <c r="BC28" s="113">
        <f t="shared" si="15"/>
        <v>0</v>
      </c>
      <c r="BD28" s="113">
        <f t="shared" si="16"/>
        <v>0</v>
      </c>
      <c r="BE28" s="113">
        <f t="shared" si="17"/>
        <v>0</v>
      </c>
      <c r="BF28" s="113">
        <f t="shared" si="18"/>
        <v>0</v>
      </c>
      <c r="BG28" s="113">
        <f t="shared" si="19"/>
        <v>0</v>
      </c>
      <c r="BH28" s="113">
        <f t="shared" si="20"/>
        <v>0</v>
      </c>
      <c r="BI28" s="113">
        <f t="shared" si="21"/>
        <v>0</v>
      </c>
      <c r="BJ28" s="113">
        <f t="shared" si="22"/>
        <v>0</v>
      </c>
      <c r="BK28" s="113">
        <f t="shared" si="23"/>
        <v>0</v>
      </c>
      <c r="BL28" s="113">
        <f t="shared" si="24"/>
        <v>0</v>
      </c>
      <c r="BM28" s="113">
        <f t="shared" si="25"/>
        <v>0</v>
      </c>
      <c r="BN28" s="113">
        <f t="shared" si="26"/>
        <v>0</v>
      </c>
      <c r="BO28" s="113">
        <f t="shared" si="27"/>
        <v>0</v>
      </c>
      <c r="BP28" s="113">
        <f t="shared" si="28"/>
        <v>0</v>
      </c>
      <c r="BQ28" s="113">
        <f t="shared" si="29"/>
        <v>0</v>
      </c>
      <c r="BR28" s="113">
        <f t="shared" si="30"/>
        <v>0</v>
      </c>
      <c r="BS28" s="113">
        <f t="shared" si="31"/>
        <v>0</v>
      </c>
      <c r="BT28" s="113">
        <f t="shared" si="32"/>
        <v>0</v>
      </c>
      <c r="BU28" s="113">
        <f t="shared" si="33"/>
        <v>0</v>
      </c>
      <c r="BV28" s="113">
        <f t="shared" si="34"/>
        <v>0</v>
      </c>
      <c r="BW28" s="113">
        <f t="shared" si="35"/>
        <v>0</v>
      </c>
      <c r="BX28" s="113">
        <f t="shared" si="36"/>
        <v>0</v>
      </c>
      <c r="BY28" s="113">
        <f t="shared" si="37"/>
        <v>0</v>
      </c>
    </row>
    <row r="29" spans="2:77" x14ac:dyDescent="0.2">
      <c r="B29" s="79" t="s">
        <v>44</v>
      </c>
      <c r="C29" s="80" t="str">
        <f t="shared" ref="C29:C59" si="38">CONCATENATE($Y$15,B29)</f>
        <v>CAMPINASBRASIL URGENTE 1</v>
      </c>
      <c r="D29" s="80"/>
      <c r="E29" s="80"/>
      <c r="F29" s="80"/>
      <c r="G29" s="81"/>
      <c r="H29" s="82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4"/>
      <c r="AM29" s="109">
        <f t="shared" si="6"/>
        <v>0</v>
      </c>
      <c r="AN29" s="53">
        <f>IFERROR(VLOOKUP(C29,'Tabela de Preços Out'!$H$2:$I$657,2,0),"Selecione a praça")</f>
        <v>7920</v>
      </c>
      <c r="AO29" s="53">
        <f t="shared" si="3"/>
        <v>0</v>
      </c>
      <c r="AP29" s="85"/>
      <c r="AQ29" s="54">
        <f t="shared" si="4"/>
        <v>0</v>
      </c>
      <c r="AU29" s="113">
        <f t="shared" si="7"/>
        <v>0</v>
      </c>
      <c r="AV29" s="113">
        <f t="shared" si="8"/>
        <v>0</v>
      </c>
      <c r="AW29" s="113">
        <f t="shared" si="9"/>
        <v>0</v>
      </c>
      <c r="AX29" s="113">
        <f t="shared" si="10"/>
        <v>0</v>
      </c>
      <c r="AY29" s="113">
        <f t="shared" si="11"/>
        <v>0</v>
      </c>
      <c r="AZ29" s="113">
        <f t="shared" si="12"/>
        <v>0</v>
      </c>
      <c r="BA29" s="113">
        <f t="shared" si="13"/>
        <v>0</v>
      </c>
      <c r="BB29" s="113">
        <f t="shared" si="14"/>
        <v>0</v>
      </c>
      <c r="BC29" s="113">
        <f t="shared" si="15"/>
        <v>0</v>
      </c>
      <c r="BD29" s="113">
        <f t="shared" si="16"/>
        <v>0</v>
      </c>
      <c r="BE29" s="113">
        <f t="shared" si="17"/>
        <v>0</v>
      </c>
      <c r="BF29" s="113">
        <f t="shared" si="18"/>
        <v>0</v>
      </c>
      <c r="BG29" s="113">
        <f t="shared" si="19"/>
        <v>0</v>
      </c>
      <c r="BH29" s="113">
        <f t="shared" si="20"/>
        <v>0</v>
      </c>
      <c r="BI29" s="113">
        <f t="shared" si="21"/>
        <v>0</v>
      </c>
      <c r="BJ29" s="113">
        <f t="shared" si="22"/>
        <v>0</v>
      </c>
      <c r="BK29" s="113">
        <f t="shared" si="23"/>
        <v>0</v>
      </c>
      <c r="BL29" s="113">
        <f t="shared" si="24"/>
        <v>0</v>
      </c>
      <c r="BM29" s="113">
        <f t="shared" si="25"/>
        <v>0</v>
      </c>
      <c r="BN29" s="113">
        <f t="shared" si="26"/>
        <v>0</v>
      </c>
      <c r="BO29" s="113">
        <f t="shared" si="27"/>
        <v>0</v>
      </c>
      <c r="BP29" s="113">
        <f t="shared" si="28"/>
        <v>0</v>
      </c>
      <c r="BQ29" s="113">
        <f t="shared" si="29"/>
        <v>0</v>
      </c>
      <c r="BR29" s="113">
        <f t="shared" si="30"/>
        <v>0</v>
      </c>
      <c r="BS29" s="113">
        <f t="shared" si="31"/>
        <v>0</v>
      </c>
      <c r="BT29" s="113">
        <f t="shared" si="32"/>
        <v>0</v>
      </c>
      <c r="BU29" s="113">
        <f t="shared" si="33"/>
        <v>0</v>
      </c>
      <c r="BV29" s="113">
        <f t="shared" si="34"/>
        <v>0</v>
      </c>
      <c r="BW29" s="113">
        <f t="shared" si="35"/>
        <v>0</v>
      </c>
      <c r="BX29" s="113">
        <f t="shared" si="36"/>
        <v>0</v>
      </c>
      <c r="BY29" s="113">
        <f t="shared" si="37"/>
        <v>0</v>
      </c>
    </row>
    <row r="30" spans="2:77" x14ac:dyDescent="0.2">
      <c r="B30" s="79" t="s">
        <v>103</v>
      </c>
      <c r="C30" s="80" t="str">
        <f t="shared" si="38"/>
        <v>CAMPINASBRASIL URGENTE SB</v>
      </c>
      <c r="D30" s="80"/>
      <c r="E30" s="80"/>
      <c r="F30" s="80"/>
      <c r="G30" s="81"/>
      <c r="H30" s="82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4"/>
      <c r="AM30" s="109">
        <f t="shared" si="6"/>
        <v>0</v>
      </c>
      <c r="AN30" s="53">
        <f>IFERROR(VLOOKUP(C30,'Tabela de Preços Out'!$H$2:$I$657,2,0),"Selecione a praça")</f>
        <v>7920</v>
      </c>
      <c r="AO30" s="53">
        <f t="shared" si="3"/>
        <v>0</v>
      </c>
      <c r="AP30" s="85"/>
      <c r="AQ30" s="54">
        <f t="shared" si="4"/>
        <v>0</v>
      </c>
      <c r="AU30" s="113">
        <f t="shared" si="7"/>
        <v>0</v>
      </c>
      <c r="AV30" s="113">
        <f t="shared" si="8"/>
        <v>0</v>
      </c>
      <c r="AW30" s="113">
        <f t="shared" si="9"/>
        <v>0</v>
      </c>
      <c r="AX30" s="113">
        <f t="shared" si="10"/>
        <v>0</v>
      </c>
      <c r="AY30" s="113">
        <f t="shared" si="11"/>
        <v>0</v>
      </c>
      <c r="AZ30" s="113">
        <f t="shared" si="12"/>
        <v>0</v>
      </c>
      <c r="BA30" s="113">
        <f t="shared" si="13"/>
        <v>0</v>
      </c>
      <c r="BB30" s="113">
        <f t="shared" si="14"/>
        <v>0</v>
      </c>
      <c r="BC30" s="113">
        <f t="shared" si="15"/>
        <v>0</v>
      </c>
      <c r="BD30" s="113">
        <f t="shared" si="16"/>
        <v>0</v>
      </c>
      <c r="BE30" s="113">
        <f t="shared" si="17"/>
        <v>0</v>
      </c>
      <c r="BF30" s="113">
        <f t="shared" si="18"/>
        <v>0</v>
      </c>
      <c r="BG30" s="113">
        <f t="shared" si="19"/>
        <v>0</v>
      </c>
      <c r="BH30" s="113">
        <f t="shared" si="20"/>
        <v>0</v>
      </c>
      <c r="BI30" s="113">
        <f t="shared" si="21"/>
        <v>0</v>
      </c>
      <c r="BJ30" s="113">
        <f t="shared" si="22"/>
        <v>0</v>
      </c>
      <c r="BK30" s="113">
        <f t="shared" si="23"/>
        <v>0</v>
      </c>
      <c r="BL30" s="113">
        <f t="shared" si="24"/>
        <v>0</v>
      </c>
      <c r="BM30" s="113">
        <f t="shared" si="25"/>
        <v>0</v>
      </c>
      <c r="BN30" s="113">
        <f t="shared" si="26"/>
        <v>0</v>
      </c>
      <c r="BO30" s="113">
        <f t="shared" si="27"/>
        <v>0</v>
      </c>
      <c r="BP30" s="113">
        <f t="shared" si="28"/>
        <v>0</v>
      </c>
      <c r="BQ30" s="113">
        <f t="shared" si="29"/>
        <v>0</v>
      </c>
      <c r="BR30" s="113">
        <f t="shared" si="30"/>
        <v>0</v>
      </c>
      <c r="BS30" s="113">
        <f t="shared" si="31"/>
        <v>0</v>
      </c>
      <c r="BT30" s="113">
        <f t="shared" si="32"/>
        <v>0</v>
      </c>
      <c r="BU30" s="113">
        <f t="shared" si="33"/>
        <v>0</v>
      </c>
      <c r="BV30" s="113">
        <f t="shared" si="34"/>
        <v>0</v>
      </c>
      <c r="BW30" s="113">
        <f t="shared" si="35"/>
        <v>0</v>
      </c>
      <c r="BX30" s="113">
        <f t="shared" si="36"/>
        <v>0</v>
      </c>
      <c r="BY30" s="113">
        <f t="shared" si="37"/>
        <v>0</v>
      </c>
    </row>
    <row r="31" spans="2:77" x14ac:dyDescent="0.2">
      <c r="B31" s="79" t="s">
        <v>11</v>
      </c>
      <c r="C31" s="80" t="str">
        <f t="shared" si="38"/>
        <v>CAMPINASCAFÉ COM JORNAL</v>
      </c>
      <c r="D31" s="80"/>
      <c r="E31" s="80"/>
      <c r="F31" s="80"/>
      <c r="G31" s="81"/>
      <c r="H31" s="82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4"/>
      <c r="AM31" s="109">
        <f t="shared" si="6"/>
        <v>0</v>
      </c>
      <c r="AN31" s="53">
        <f>IFERROR(VLOOKUP(C31,'Tabela de Preços Out'!$H$2:$I$657,2,0),"Selecione a praça")</f>
        <v>1135</v>
      </c>
      <c r="AO31" s="53">
        <f t="shared" si="3"/>
        <v>0</v>
      </c>
      <c r="AP31" s="85"/>
      <c r="AQ31" s="54">
        <f t="shared" si="4"/>
        <v>0</v>
      </c>
      <c r="AU31" s="113">
        <f t="shared" si="7"/>
        <v>0</v>
      </c>
      <c r="AV31" s="113">
        <f t="shared" si="8"/>
        <v>0</v>
      </c>
      <c r="AW31" s="113">
        <f t="shared" si="9"/>
        <v>0</v>
      </c>
      <c r="AX31" s="113">
        <f t="shared" si="10"/>
        <v>0</v>
      </c>
      <c r="AY31" s="113">
        <f t="shared" si="11"/>
        <v>0</v>
      </c>
      <c r="AZ31" s="113">
        <f t="shared" si="12"/>
        <v>0</v>
      </c>
      <c r="BA31" s="113">
        <f t="shared" si="13"/>
        <v>0</v>
      </c>
      <c r="BB31" s="113">
        <f t="shared" si="14"/>
        <v>0</v>
      </c>
      <c r="BC31" s="113">
        <f t="shared" si="15"/>
        <v>0</v>
      </c>
      <c r="BD31" s="113">
        <f t="shared" si="16"/>
        <v>0</v>
      </c>
      <c r="BE31" s="113">
        <f t="shared" si="17"/>
        <v>0</v>
      </c>
      <c r="BF31" s="113">
        <f t="shared" si="18"/>
        <v>0</v>
      </c>
      <c r="BG31" s="113">
        <f t="shared" si="19"/>
        <v>0</v>
      </c>
      <c r="BH31" s="113">
        <f t="shared" si="20"/>
        <v>0</v>
      </c>
      <c r="BI31" s="113">
        <f t="shared" si="21"/>
        <v>0</v>
      </c>
      <c r="BJ31" s="113">
        <f t="shared" si="22"/>
        <v>0</v>
      </c>
      <c r="BK31" s="113">
        <f t="shared" si="23"/>
        <v>0</v>
      </c>
      <c r="BL31" s="113">
        <f t="shared" si="24"/>
        <v>0</v>
      </c>
      <c r="BM31" s="113">
        <f t="shared" si="25"/>
        <v>0</v>
      </c>
      <c r="BN31" s="113">
        <f t="shared" si="26"/>
        <v>0</v>
      </c>
      <c r="BO31" s="113">
        <f t="shared" si="27"/>
        <v>0</v>
      </c>
      <c r="BP31" s="113">
        <f t="shared" si="28"/>
        <v>0</v>
      </c>
      <c r="BQ31" s="113">
        <f t="shared" si="29"/>
        <v>0</v>
      </c>
      <c r="BR31" s="113">
        <f t="shared" si="30"/>
        <v>0</v>
      </c>
      <c r="BS31" s="113">
        <f t="shared" si="31"/>
        <v>0</v>
      </c>
      <c r="BT31" s="113">
        <f t="shared" si="32"/>
        <v>0</v>
      </c>
      <c r="BU31" s="113">
        <f t="shared" si="33"/>
        <v>0</v>
      </c>
      <c r="BV31" s="113">
        <f t="shared" si="34"/>
        <v>0</v>
      </c>
      <c r="BW31" s="113">
        <f t="shared" si="35"/>
        <v>0</v>
      </c>
      <c r="BX31" s="113">
        <f t="shared" si="36"/>
        <v>0</v>
      </c>
      <c r="BY31" s="113">
        <f t="shared" si="37"/>
        <v>0</v>
      </c>
    </row>
    <row r="32" spans="2:77" x14ac:dyDescent="0.2">
      <c r="B32" s="79" t="s">
        <v>128</v>
      </c>
      <c r="C32" s="80" t="str">
        <f t="shared" si="38"/>
        <v>CAMPINASCANAL LIVRE</v>
      </c>
      <c r="D32" s="80"/>
      <c r="E32" s="80"/>
      <c r="F32" s="80"/>
      <c r="G32" s="81"/>
      <c r="H32" s="82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4"/>
      <c r="AM32" s="109">
        <f t="shared" si="6"/>
        <v>0</v>
      </c>
      <c r="AN32" s="53">
        <f>IFERROR(VLOOKUP(C32,'Tabela de Preços Out'!$H$2:$I$657,2,0),"Selecione a praça")</f>
        <v>1585</v>
      </c>
      <c r="AO32" s="53">
        <f t="shared" si="3"/>
        <v>0</v>
      </c>
      <c r="AP32" s="85"/>
      <c r="AQ32" s="54">
        <f t="shared" si="4"/>
        <v>0</v>
      </c>
      <c r="AU32" s="113">
        <f t="shared" si="7"/>
        <v>0</v>
      </c>
      <c r="AV32" s="113">
        <f t="shared" si="8"/>
        <v>0</v>
      </c>
      <c r="AW32" s="113">
        <f t="shared" si="9"/>
        <v>0</v>
      </c>
      <c r="AX32" s="113">
        <f t="shared" si="10"/>
        <v>0</v>
      </c>
      <c r="AY32" s="113">
        <f t="shared" si="11"/>
        <v>0</v>
      </c>
      <c r="AZ32" s="113">
        <f t="shared" si="12"/>
        <v>0</v>
      </c>
      <c r="BA32" s="113">
        <f t="shared" si="13"/>
        <v>0</v>
      </c>
      <c r="BB32" s="113">
        <f t="shared" si="14"/>
        <v>0</v>
      </c>
      <c r="BC32" s="113">
        <f t="shared" si="15"/>
        <v>0</v>
      </c>
      <c r="BD32" s="113">
        <f t="shared" si="16"/>
        <v>0</v>
      </c>
      <c r="BE32" s="113">
        <f t="shared" si="17"/>
        <v>0</v>
      </c>
      <c r="BF32" s="113">
        <f t="shared" si="18"/>
        <v>0</v>
      </c>
      <c r="BG32" s="113">
        <f t="shared" si="19"/>
        <v>0</v>
      </c>
      <c r="BH32" s="113">
        <f t="shared" si="20"/>
        <v>0</v>
      </c>
      <c r="BI32" s="113">
        <f t="shared" si="21"/>
        <v>0</v>
      </c>
      <c r="BJ32" s="113">
        <f t="shared" si="22"/>
        <v>0</v>
      </c>
      <c r="BK32" s="113">
        <f t="shared" si="23"/>
        <v>0</v>
      </c>
      <c r="BL32" s="113">
        <f t="shared" si="24"/>
        <v>0</v>
      </c>
      <c r="BM32" s="113">
        <f t="shared" si="25"/>
        <v>0</v>
      </c>
      <c r="BN32" s="113">
        <f t="shared" si="26"/>
        <v>0</v>
      </c>
      <c r="BO32" s="113">
        <f t="shared" si="27"/>
        <v>0</v>
      </c>
      <c r="BP32" s="113">
        <f t="shared" si="28"/>
        <v>0</v>
      </c>
      <c r="BQ32" s="113">
        <f t="shared" si="29"/>
        <v>0</v>
      </c>
      <c r="BR32" s="113">
        <f t="shared" si="30"/>
        <v>0</v>
      </c>
      <c r="BS32" s="113">
        <f t="shared" si="31"/>
        <v>0</v>
      </c>
      <c r="BT32" s="113">
        <f t="shared" si="32"/>
        <v>0</v>
      </c>
      <c r="BU32" s="113">
        <f t="shared" si="33"/>
        <v>0</v>
      </c>
      <c r="BV32" s="113">
        <f t="shared" si="34"/>
        <v>0</v>
      </c>
      <c r="BW32" s="113">
        <f t="shared" si="35"/>
        <v>0</v>
      </c>
      <c r="BX32" s="113">
        <f t="shared" si="36"/>
        <v>0</v>
      </c>
      <c r="BY32" s="113">
        <f t="shared" si="37"/>
        <v>0</v>
      </c>
    </row>
    <row r="33" spans="2:77" x14ac:dyDescent="0.2">
      <c r="B33" s="79" t="s">
        <v>112</v>
      </c>
      <c r="C33" s="80" t="str">
        <f t="shared" si="38"/>
        <v>CAMPINASCINEMA NA MADRUGADA</v>
      </c>
      <c r="D33" s="80"/>
      <c r="E33" s="80"/>
      <c r="F33" s="80"/>
      <c r="G33" s="81"/>
      <c r="H33" s="82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4"/>
      <c r="AM33" s="109">
        <f t="shared" si="6"/>
        <v>0</v>
      </c>
      <c r="AN33" s="53">
        <f>IFERROR(VLOOKUP(C33,'Tabela de Preços Out'!$H$2:$I$657,2,0),"Selecione a praça")</f>
        <v>1440</v>
      </c>
      <c r="AO33" s="53">
        <f t="shared" si="3"/>
        <v>0</v>
      </c>
      <c r="AP33" s="85"/>
      <c r="AQ33" s="54">
        <f t="shared" si="4"/>
        <v>0</v>
      </c>
      <c r="AU33" s="113">
        <f t="shared" si="7"/>
        <v>0</v>
      </c>
      <c r="AV33" s="113">
        <f t="shared" si="8"/>
        <v>0</v>
      </c>
      <c r="AW33" s="113">
        <f t="shared" si="9"/>
        <v>0</v>
      </c>
      <c r="AX33" s="113">
        <f t="shared" si="10"/>
        <v>0</v>
      </c>
      <c r="AY33" s="113">
        <f t="shared" si="11"/>
        <v>0</v>
      </c>
      <c r="AZ33" s="113">
        <f t="shared" si="12"/>
        <v>0</v>
      </c>
      <c r="BA33" s="113">
        <f t="shared" si="13"/>
        <v>0</v>
      </c>
      <c r="BB33" s="113">
        <f t="shared" si="14"/>
        <v>0</v>
      </c>
      <c r="BC33" s="113">
        <f t="shared" si="15"/>
        <v>0</v>
      </c>
      <c r="BD33" s="113">
        <f t="shared" si="16"/>
        <v>0</v>
      </c>
      <c r="BE33" s="113">
        <f t="shared" si="17"/>
        <v>0</v>
      </c>
      <c r="BF33" s="113">
        <f t="shared" si="18"/>
        <v>0</v>
      </c>
      <c r="BG33" s="113">
        <f t="shared" si="19"/>
        <v>0</v>
      </c>
      <c r="BH33" s="113">
        <f t="shared" si="20"/>
        <v>0</v>
      </c>
      <c r="BI33" s="113">
        <f t="shared" si="21"/>
        <v>0</v>
      </c>
      <c r="BJ33" s="113">
        <f t="shared" si="22"/>
        <v>0</v>
      </c>
      <c r="BK33" s="113">
        <f t="shared" si="23"/>
        <v>0</v>
      </c>
      <c r="BL33" s="113">
        <f t="shared" si="24"/>
        <v>0</v>
      </c>
      <c r="BM33" s="113">
        <f t="shared" si="25"/>
        <v>0</v>
      </c>
      <c r="BN33" s="113">
        <f t="shared" si="26"/>
        <v>0</v>
      </c>
      <c r="BO33" s="113">
        <f t="shared" si="27"/>
        <v>0</v>
      </c>
      <c r="BP33" s="113">
        <f t="shared" si="28"/>
        <v>0</v>
      </c>
      <c r="BQ33" s="113">
        <f t="shared" si="29"/>
        <v>0</v>
      </c>
      <c r="BR33" s="113">
        <f t="shared" si="30"/>
        <v>0</v>
      </c>
      <c r="BS33" s="113">
        <f t="shared" si="31"/>
        <v>0</v>
      </c>
      <c r="BT33" s="113">
        <f t="shared" si="32"/>
        <v>0</v>
      </c>
      <c r="BU33" s="113">
        <f t="shared" si="33"/>
        <v>0</v>
      </c>
      <c r="BV33" s="113">
        <f t="shared" si="34"/>
        <v>0</v>
      </c>
      <c r="BW33" s="113">
        <f t="shared" si="35"/>
        <v>0</v>
      </c>
      <c r="BX33" s="113">
        <f t="shared" si="36"/>
        <v>0</v>
      </c>
      <c r="BY33" s="113">
        <f t="shared" si="37"/>
        <v>0</v>
      </c>
    </row>
    <row r="34" spans="2:77" x14ac:dyDescent="0.2">
      <c r="B34" s="79" t="s">
        <v>49</v>
      </c>
      <c r="C34" s="80" t="str">
        <f t="shared" si="38"/>
        <v>CAMPINASCOMO EU CONHECI SUA MÃE</v>
      </c>
      <c r="D34" s="80"/>
      <c r="E34" s="80"/>
      <c r="F34" s="80"/>
      <c r="G34" s="81"/>
      <c r="H34" s="82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4"/>
      <c r="AM34" s="109">
        <f t="shared" si="6"/>
        <v>0</v>
      </c>
      <c r="AN34" s="53">
        <f>IFERROR(VLOOKUP(C34,'Tabela de Preços Out'!$H$2:$I$657,2,0),"Selecione a praça")</f>
        <v>4735</v>
      </c>
      <c r="AO34" s="53">
        <f t="shared" si="3"/>
        <v>0</v>
      </c>
      <c r="AP34" s="85"/>
      <c r="AQ34" s="54">
        <f t="shared" si="4"/>
        <v>0</v>
      </c>
      <c r="AU34" s="113">
        <f t="shared" si="7"/>
        <v>0</v>
      </c>
      <c r="AV34" s="113">
        <f t="shared" si="8"/>
        <v>0</v>
      </c>
      <c r="AW34" s="113">
        <f t="shared" si="9"/>
        <v>0</v>
      </c>
      <c r="AX34" s="113">
        <f t="shared" si="10"/>
        <v>0</v>
      </c>
      <c r="AY34" s="113">
        <f t="shared" si="11"/>
        <v>0</v>
      </c>
      <c r="AZ34" s="113">
        <f t="shared" si="12"/>
        <v>0</v>
      </c>
      <c r="BA34" s="113">
        <f t="shared" si="13"/>
        <v>0</v>
      </c>
      <c r="BB34" s="113">
        <f t="shared" si="14"/>
        <v>0</v>
      </c>
      <c r="BC34" s="113">
        <f t="shared" si="15"/>
        <v>0</v>
      </c>
      <c r="BD34" s="113">
        <f t="shared" si="16"/>
        <v>0</v>
      </c>
      <c r="BE34" s="113">
        <f t="shared" si="17"/>
        <v>0</v>
      </c>
      <c r="BF34" s="113">
        <f t="shared" si="18"/>
        <v>0</v>
      </c>
      <c r="BG34" s="113">
        <f t="shared" si="19"/>
        <v>0</v>
      </c>
      <c r="BH34" s="113">
        <f t="shared" si="20"/>
        <v>0</v>
      </c>
      <c r="BI34" s="113">
        <f t="shared" si="21"/>
        <v>0</v>
      </c>
      <c r="BJ34" s="113">
        <f t="shared" si="22"/>
        <v>0</v>
      </c>
      <c r="BK34" s="113">
        <f t="shared" si="23"/>
        <v>0</v>
      </c>
      <c r="BL34" s="113">
        <f t="shared" si="24"/>
        <v>0</v>
      </c>
      <c r="BM34" s="113">
        <f t="shared" si="25"/>
        <v>0</v>
      </c>
      <c r="BN34" s="113">
        <f t="shared" si="26"/>
        <v>0</v>
      </c>
      <c r="BO34" s="113">
        <f t="shared" si="27"/>
        <v>0</v>
      </c>
      <c r="BP34" s="113">
        <f t="shared" si="28"/>
        <v>0</v>
      </c>
      <c r="BQ34" s="113">
        <f t="shared" si="29"/>
        <v>0</v>
      </c>
      <c r="BR34" s="113">
        <f t="shared" si="30"/>
        <v>0</v>
      </c>
      <c r="BS34" s="113">
        <f t="shared" si="31"/>
        <v>0</v>
      </c>
      <c r="BT34" s="113">
        <f t="shared" si="32"/>
        <v>0</v>
      </c>
      <c r="BU34" s="113">
        <f t="shared" si="33"/>
        <v>0</v>
      </c>
      <c r="BV34" s="113">
        <f t="shared" si="34"/>
        <v>0</v>
      </c>
      <c r="BW34" s="113">
        <f t="shared" si="35"/>
        <v>0</v>
      </c>
      <c r="BX34" s="113">
        <f t="shared" si="36"/>
        <v>0</v>
      </c>
      <c r="BY34" s="113">
        <f t="shared" si="37"/>
        <v>0</v>
      </c>
    </row>
    <row r="35" spans="2:77" x14ac:dyDescent="0.2">
      <c r="B35" s="79" t="s">
        <v>63</v>
      </c>
      <c r="C35" s="80" t="str">
        <f t="shared" si="38"/>
        <v>CAMPINASCQC - CUSTE O QUE CUSTAR</v>
      </c>
      <c r="D35" s="80"/>
      <c r="E35" s="80"/>
      <c r="F35" s="80"/>
      <c r="G35" s="81"/>
      <c r="H35" s="82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4"/>
      <c r="AM35" s="109">
        <f t="shared" si="6"/>
        <v>0</v>
      </c>
      <c r="AN35" s="53">
        <f>IFERROR(VLOOKUP(C35,'Tabela de Preços Out'!$H$2:$I$657,2,0),"Selecione a praça")</f>
        <v>9650</v>
      </c>
      <c r="AO35" s="53">
        <f t="shared" si="3"/>
        <v>0</v>
      </c>
      <c r="AP35" s="85"/>
      <c r="AQ35" s="54">
        <f t="shared" si="4"/>
        <v>0</v>
      </c>
      <c r="AU35" s="113">
        <f t="shared" si="7"/>
        <v>0</v>
      </c>
      <c r="AV35" s="113">
        <f t="shared" si="8"/>
        <v>0</v>
      </c>
      <c r="AW35" s="113">
        <f t="shared" si="9"/>
        <v>0</v>
      </c>
      <c r="AX35" s="113">
        <f t="shared" si="10"/>
        <v>0</v>
      </c>
      <c r="AY35" s="113">
        <f t="shared" si="11"/>
        <v>0</v>
      </c>
      <c r="AZ35" s="113">
        <f t="shared" si="12"/>
        <v>0</v>
      </c>
      <c r="BA35" s="113">
        <f t="shared" si="13"/>
        <v>0</v>
      </c>
      <c r="BB35" s="113">
        <f t="shared" si="14"/>
        <v>0</v>
      </c>
      <c r="BC35" s="113">
        <f t="shared" si="15"/>
        <v>0</v>
      </c>
      <c r="BD35" s="113">
        <f t="shared" si="16"/>
        <v>0</v>
      </c>
      <c r="BE35" s="113">
        <f t="shared" si="17"/>
        <v>0</v>
      </c>
      <c r="BF35" s="113">
        <f t="shared" si="18"/>
        <v>0</v>
      </c>
      <c r="BG35" s="113">
        <f t="shared" si="19"/>
        <v>0</v>
      </c>
      <c r="BH35" s="113">
        <f t="shared" si="20"/>
        <v>0</v>
      </c>
      <c r="BI35" s="113">
        <f t="shared" si="21"/>
        <v>0</v>
      </c>
      <c r="BJ35" s="113">
        <f t="shared" si="22"/>
        <v>0</v>
      </c>
      <c r="BK35" s="113">
        <f t="shared" si="23"/>
        <v>0</v>
      </c>
      <c r="BL35" s="113">
        <f t="shared" si="24"/>
        <v>0</v>
      </c>
      <c r="BM35" s="113">
        <f t="shared" si="25"/>
        <v>0</v>
      </c>
      <c r="BN35" s="113">
        <f t="shared" si="26"/>
        <v>0</v>
      </c>
      <c r="BO35" s="113">
        <f t="shared" si="27"/>
        <v>0</v>
      </c>
      <c r="BP35" s="113">
        <f t="shared" si="28"/>
        <v>0</v>
      </c>
      <c r="BQ35" s="113">
        <f t="shared" si="29"/>
        <v>0</v>
      </c>
      <c r="BR35" s="113">
        <f t="shared" si="30"/>
        <v>0</v>
      </c>
      <c r="BS35" s="113">
        <f t="shared" si="31"/>
        <v>0</v>
      </c>
      <c r="BT35" s="113">
        <f t="shared" si="32"/>
        <v>0</v>
      </c>
      <c r="BU35" s="113">
        <f t="shared" si="33"/>
        <v>0</v>
      </c>
      <c r="BV35" s="113">
        <f t="shared" si="34"/>
        <v>0</v>
      </c>
      <c r="BW35" s="113">
        <f t="shared" si="35"/>
        <v>0</v>
      </c>
      <c r="BX35" s="113">
        <f t="shared" si="36"/>
        <v>0</v>
      </c>
      <c r="BY35" s="113">
        <f t="shared" si="37"/>
        <v>0</v>
      </c>
    </row>
    <row r="36" spans="2:77" x14ac:dyDescent="0.2">
      <c r="B36" s="79" t="s">
        <v>105</v>
      </c>
      <c r="C36" s="80" t="str">
        <f t="shared" si="38"/>
        <v>CAMPINASCQC - CUSTE O QUE CUSTAR - Reprise</v>
      </c>
      <c r="D36" s="80"/>
      <c r="E36" s="80"/>
      <c r="F36" s="80"/>
      <c r="G36" s="81"/>
      <c r="H36" s="82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4"/>
      <c r="AM36" s="109">
        <f t="shared" si="6"/>
        <v>0</v>
      </c>
      <c r="AN36" s="53">
        <f>IFERROR(VLOOKUP(C36,'Tabela de Preços Out'!$H$2:$I$657,2,0),"Selecione a praça")</f>
        <v>6520</v>
      </c>
      <c r="AO36" s="53">
        <f t="shared" si="3"/>
        <v>0</v>
      </c>
      <c r="AP36" s="85"/>
      <c r="AQ36" s="54">
        <f t="shared" si="4"/>
        <v>0</v>
      </c>
      <c r="AU36" s="113">
        <f t="shared" si="7"/>
        <v>0</v>
      </c>
      <c r="AV36" s="113">
        <f t="shared" si="8"/>
        <v>0</v>
      </c>
      <c r="AW36" s="113">
        <f t="shared" si="9"/>
        <v>0</v>
      </c>
      <c r="AX36" s="113">
        <f t="shared" si="10"/>
        <v>0</v>
      </c>
      <c r="AY36" s="113">
        <f t="shared" si="11"/>
        <v>0</v>
      </c>
      <c r="AZ36" s="113">
        <f t="shared" si="12"/>
        <v>0</v>
      </c>
      <c r="BA36" s="113">
        <f t="shared" si="13"/>
        <v>0</v>
      </c>
      <c r="BB36" s="113">
        <f t="shared" si="14"/>
        <v>0</v>
      </c>
      <c r="BC36" s="113">
        <f t="shared" si="15"/>
        <v>0</v>
      </c>
      <c r="BD36" s="113">
        <f t="shared" si="16"/>
        <v>0</v>
      </c>
      <c r="BE36" s="113">
        <f t="shared" si="17"/>
        <v>0</v>
      </c>
      <c r="BF36" s="113">
        <f t="shared" si="18"/>
        <v>0</v>
      </c>
      <c r="BG36" s="113">
        <f t="shared" si="19"/>
        <v>0</v>
      </c>
      <c r="BH36" s="113">
        <f t="shared" si="20"/>
        <v>0</v>
      </c>
      <c r="BI36" s="113">
        <f t="shared" si="21"/>
        <v>0</v>
      </c>
      <c r="BJ36" s="113">
        <f t="shared" si="22"/>
        <v>0</v>
      </c>
      <c r="BK36" s="113">
        <f t="shared" si="23"/>
        <v>0</v>
      </c>
      <c r="BL36" s="113">
        <f t="shared" si="24"/>
        <v>0</v>
      </c>
      <c r="BM36" s="113">
        <f t="shared" si="25"/>
        <v>0</v>
      </c>
      <c r="BN36" s="113">
        <f t="shared" si="26"/>
        <v>0</v>
      </c>
      <c r="BO36" s="113">
        <f t="shared" si="27"/>
        <v>0</v>
      </c>
      <c r="BP36" s="113">
        <f t="shared" si="28"/>
        <v>0</v>
      </c>
      <c r="BQ36" s="113">
        <f t="shared" si="29"/>
        <v>0</v>
      </c>
      <c r="BR36" s="113">
        <f t="shared" si="30"/>
        <v>0</v>
      </c>
      <c r="BS36" s="113">
        <f t="shared" si="31"/>
        <v>0</v>
      </c>
      <c r="BT36" s="113">
        <f t="shared" si="32"/>
        <v>0</v>
      </c>
      <c r="BU36" s="113">
        <f t="shared" si="33"/>
        <v>0</v>
      </c>
      <c r="BV36" s="113">
        <f t="shared" si="34"/>
        <v>0</v>
      </c>
      <c r="BW36" s="113">
        <f t="shared" si="35"/>
        <v>0</v>
      </c>
      <c r="BX36" s="113">
        <f t="shared" si="36"/>
        <v>0</v>
      </c>
      <c r="BY36" s="113">
        <f t="shared" si="37"/>
        <v>0</v>
      </c>
    </row>
    <row r="37" spans="2:77" x14ac:dyDescent="0.2">
      <c r="B37" s="79" t="s">
        <v>31</v>
      </c>
      <c r="C37" s="80" t="str">
        <f t="shared" si="38"/>
        <v>CAMPINASDIA DIA</v>
      </c>
      <c r="D37" s="80"/>
      <c r="E37" s="80"/>
      <c r="F37" s="80"/>
      <c r="G37" s="81"/>
      <c r="H37" s="82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4"/>
      <c r="AM37" s="109">
        <f t="shared" si="6"/>
        <v>0</v>
      </c>
      <c r="AN37" s="53">
        <f>IFERROR(VLOOKUP(C37,'Tabela de Preços Out'!$H$2:$I$657,2,0),"Selecione a praça")</f>
        <v>1375</v>
      </c>
      <c r="AO37" s="53">
        <f t="shared" si="3"/>
        <v>0</v>
      </c>
      <c r="AP37" s="85"/>
      <c r="AQ37" s="54">
        <f t="shared" si="4"/>
        <v>0</v>
      </c>
      <c r="AU37" s="113">
        <f t="shared" si="7"/>
        <v>0</v>
      </c>
      <c r="AV37" s="113">
        <f t="shared" si="8"/>
        <v>0</v>
      </c>
      <c r="AW37" s="113">
        <f t="shared" si="9"/>
        <v>0</v>
      </c>
      <c r="AX37" s="113">
        <f t="shared" si="10"/>
        <v>0</v>
      </c>
      <c r="AY37" s="113">
        <f t="shared" si="11"/>
        <v>0</v>
      </c>
      <c r="AZ37" s="113">
        <f t="shared" si="12"/>
        <v>0</v>
      </c>
      <c r="BA37" s="113">
        <f t="shared" si="13"/>
        <v>0</v>
      </c>
      <c r="BB37" s="113">
        <f t="shared" si="14"/>
        <v>0</v>
      </c>
      <c r="BC37" s="113">
        <f t="shared" si="15"/>
        <v>0</v>
      </c>
      <c r="BD37" s="113">
        <f t="shared" si="16"/>
        <v>0</v>
      </c>
      <c r="BE37" s="113">
        <f t="shared" si="17"/>
        <v>0</v>
      </c>
      <c r="BF37" s="113">
        <f t="shared" si="18"/>
        <v>0</v>
      </c>
      <c r="BG37" s="113">
        <f t="shared" si="19"/>
        <v>0</v>
      </c>
      <c r="BH37" s="113">
        <f t="shared" si="20"/>
        <v>0</v>
      </c>
      <c r="BI37" s="113">
        <f t="shared" si="21"/>
        <v>0</v>
      </c>
      <c r="BJ37" s="113">
        <f t="shared" si="22"/>
        <v>0</v>
      </c>
      <c r="BK37" s="113">
        <f t="shared" si="23"/>
        <v>0</v>
      </c>
      <c r="BL37" s="113">
        <f t="shared" si="24"/>
        <v>0</v>
      </c>
      <c r="BM37" s="113">
        <f t="shared" si="25"/>
        <v>0</v>
      </c>
      <c r="BN37" s="113">
        <f t="shared" si="26"/>
        <v>0</v>
      </c>
      <c r="BO37" s="113">
        <f t="shared" si="27"/>
        <v>0</v>
      </c>
      <c r="BP37" s="113">
        <f t="shared" si="28"/>
        <v>0</v>
      </c>
      <c r="BQ37" s="113">
        <f t="shared" si="29"/>
        <v>0</v>
      </c>
      <c r="BR37" s="113">
        <f t="shared" si="30"/>
        <v>0</v>
      </c>
      <c r="BS37" s="113">
        <f t="shared" si="31"/>
        <v>0</v>
      </c>
      <c r="BT37" s="113">
        <f t="shared" si="32"/>
        <v>0</v>
      </c>
      <c r="BU37" s="113">
        <f t="shared" si="33"/>
        <v>0</v>
      </c>
      <c r="BV37" s="113">
        <f t="shared" si="34"/>
        <v>0</v>
      </c>
      <c r="BW37" s="113">
        <f t="shared" si="35"/>
        <v>0</v>
      </c>
      <c r="BX37" s="113">
        <f t="shared" si="36"/>
        <v>0</v>
      </c>
      <c r="BY37" s="113">
        <f t="shared" si="37"/>
        <v>0</v>
      </c>
    </row>
    <row r="38" spans="2:77" x14ac:dyDescent="0.2">
      <c r="B38" s="79" t="s">
        <v>83</v>
      </c>
      <c r="C38" s="80" t="str">
        <f t="shared" si="38"/>
        <v>CAMPINASFUTEBOL BAND</v>
      </c>
      <c r="D38" s="80"/>
      <c r="E38" s="80"/>
      <c r="F38" s="80"/>
      <c r="G38" s="81"/>
      <c r="H38" s="82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4"/>
      <c r="AM38" s="109">
        <f t="shared" si="6"/>
        <v>0</v>
      </c>
      <c r="AN38" s="53">
        <f>IFERROR(VLOOKUP(C38,'Tabela de Preços Out'!$H$2:$I$657,2,0),"Selecione a praça")</f>
        <v>14820</v>
      </c>
      <c r="AO38" s="53">
        <f t="shared" si="3"/>
        <v>0</v>
      </c>
      <c r="AP38" s="85"/>
      <c r="AQ38" s="54">
        <f t="shared" si="4"/>
        <v>0</v>
      </c>
      <c r="AU38" s="113">
        <f t="shared" si="7"/>
        <v>0</v>
      </c>
      <c r="AV38" s="113">
        <f t="shared" si="8"/>
        <v>0</v>
      </c>
      <c r="AW38" s="113">
        <f t="shared" si="9"/>
        <v>0</v>
      </c>
      <c r="AX38" s="113">
        <f t="shared" si="10"/>
        <v>0</v>
      </c>
      <c r="AY38" s="113">
        <f t="shared" si="11"/>
        <v>0</v>
      </c>
      <c r="AZ38" s="113">
        <f t="shared" si="12"/>
        <v>0</v>
      </c>
      <c r="BA38" s="113">
        <f t="shared" si="13"/>
        <v>0</v>
      </c>
      <c r="BB38" s="113">
        <f t="shared" si="14"/>
        <v>0</v>
      </c>
      <c r="BC38" s="113">
        <f t="shared" si="15"/>
        <v>0</v>
      </c>
      <c r="BD38" s="113">
        <f t="shared" si="16"/>
        <v>0</v>
      </c>
      <c r="BE38" s="113">
        <f t="shared" si="17"/>
        <v>0</v>
      </c>
      <c r="BF38" s="113">
        <f t="shared" si="18"/>
        <v>0</v>
      </c>
      <c r="BG38" s="113">
        <f t="shared" si="19"/>
        <v>0</v>
      </c>
      <c r="BH38" s="113">
        <f t="shared" si="20"/>
        <v>0</v>
      </c>
      <c r="BI38" s="113">
        <f t="shared" si="21"/>
        <v>0</v>
      </c>
      <c r="BJ38" s="113">
        <f t="shared" si="22"/>
        <v>0</v>
      </c>
      <c r="BK38" s="113">
        <f t="shared" si="23"/>
        <v>0</v>
      </c>
      <c r="BL38" s="113">
        <f t="shared" si="24"/>
        <v>0</v>
      </c>
      <c r="BM38" s="113">
        <f t="shared" si="25"/>
        <v>0</v>
      </c>
      <c r="BN38" s="113">
        <f t="shared" si="26"/>
        <v>0</v>
      </c>
      <c r="BO38" s="113">
        <f t="shared" si="27"/>
        <v>0</v>
      </c>
      <c r="BP38" s="113">
        <f t="shared" si="28"/>
        <v>0</v>
      </c>
      <c r="BQ38" s="113">
        <f t="shared" si="29"/>
        <v>0</v>
      </c>
      <c r="BR38" s="113">
        <f t="shared" si="30"/>
        <v>0</v>
      </c>
      <c r="BS38" s="113">
        <f t="shared" si="31"/>
        <v>0</v>
      </c>
      <c r="BT38" s="113">
        <f t="shared" si="32"/>
        <v>0</v>
      </c>
      <c r="BU38" s="113">
        <f t="shared" si="33"/>
        <v>0</v>
      </c>
      <c r="BV38" s="113">
        <f t="shared" si="34"/>
        <v>0</v>
      </c>
      <c r="BW38" s="113">
        <f t="shared" si="35"/>
        <v>0</v>
      </c>
      <c r="BX38" s="113">
        <f t="shared" si="36"/>
        <v>0</v>
      </c>
      <c r="BY38" s="113">
        <f t="shared" si="37"/>
        <v>0</v>
      </c>
    </row>
    <row r="39" spans="2:77" x14ac:dyDescent="0.2">
      <c r="B39" s="79" t="s">
        <v>119</v>
      </c>
      <c r="C39" s="80" t="str">
        <f t="shared" si="38"/>
        <v>CAMPINASGOL</v>
      </c>
      <c r="D39" s="80"/>
      <c r="E39" s="80"/>
      <c r="F39" s="80"/>
      <c r="G39" s="81"/>
      <c r="H39" s="82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4"/>
      <c r="AM39" s="109">
        <f t="shared" si="6"/>
        <v>0</v>
      </c>
      <c r="AN39" s="53">
        <f>IFERROR(VLOOKUP(C39,'Tabela de Preços Out'!$H$2:$I$657,2,0),"Selecione a praça")</f>
        <v>4125</v>
      </c>
      <c r="AO39" s="53">
        <f t="shared" si="3"/>
        <v>0</v>
      </c>
      <c r="AP39" s="85"/>
      <c r="AQ39" s="54">
        <f t="shared" si="4"/>
        <v>0</v>
      </c>
      <c r="AU39" s="113">
        <f t="shared" si="7"/>
        <v>0</v>
      </c>
      <c r="AV39" s="113">
        <f t="shared" si="8"/>
        <v>0</v>
      </c>
      <c r="AW39" s="113">
        <f t="shared" si="9"/>
        <v>0</v>
      </c>
      <c r="AX39" s="113">
        <f t="shared" si="10"/>
        <v>0</v>
      </c>
      <c r="AY39" s="113">
        <f t="shared" si="11"/>
        <v>0</v>
      </c>
      <c r="AZ39" s="113">
        <f t="shared" si="12"/>
        <v>0</v>
      </c>
      <c r="BA39" s="113">
        <f t="shared" si="13"/>
        <v>0</v>
      </c>
      <c r="BB39" s="113">
        <f t="shared" si="14"/>
        <v>0</v>
      </c>
      <c r="BC39" s="113">
        <f t="shared" si="15"/>
        <v>0</v>
      </c>
      <c r="BD39" s="113">
        <f t="shared" si="16"/>
        <v>0</v>
      </c>
      <c r="BE39" s="113">
        <f t="shared" si="17"/>
        <v>0</v>
      </c>
      <c r="BF39" s="113">
        <f t="shared" si="18"/>
        <v>0</v>
      </c>
      <c r="BG39" s="113">
        <f t="shared" si="19"/>
        <v>0</v>
      </c>
      <c r="BH39" s="113">
        <f t="shared" si="20"/>
        <v>0</v>
      </c>
      <c r="BI39" s="113">
        <f t="shared" si="21"/>
        <v>0</v>
      </c>
      <c r="BJ39" s="113">
        <f t="shared" si="22"/>
        <v>0</v>
      </c>
      <c r="BK39" s="113">
        <f t="shared" si="23"/>
        <v>0</v>
      </c>
      <c r="BL39" s="113">
        <f t="shared" si="24"/>
        <v>0</v>
      </c>
      <c r="BM39" s="113">
        <f t="shared" si="25"/>
        <v>0</v>
      </c>
      <c r="BN39" s="113">
        <f t="shared" si="26"/>
        <v>0</v>
      </c>
      <c r="BO39" s="113">
        <f t="shared" si="27"/>
        <v>0</v>
      </c>
      <c r="BP39" s="113">
        <f t="shared" si="28"/>
        <v>0</v>
      </c>
      <c r="BQ39" s="113">
        <f t="shared" si="29"/>
        <v>0</v>
      </c>
      <c r="BR39" s="113">
        <f t="shared" si="30"/>
        <v>0</v>
      </c>
      <c r="BS39" s="113">
        <f t="shared" si="31"/>
        <v>0</v>
      </c>
      <c r="BT39" s="113">
        <f t="shared" si="32"/>
        <v>0</v>
      </c>
      <c r="BU39" s="113">
        <f t="shared" si="33"/>
        <v>0</v>
      </c>
      <c r="BV39" s="113">
        <f t="shared" si="34"/>
        <v>0</v>
      </c>
      <c r="BW39" s="113">
        <f t="shared" si="35"/>
        <v>0</v>
      </c>
      <c r="BX39" s="113">
        <f t="shared" si="36"/>
        <v>0</v>
      </c>
      <c r="BY39" s="113">
        <f t="shared" si="37"/>
        <v>0</v>
      </c>
    </row>
    <row r="40" spans="2:77" x14ac:dyDescent="0.2">
      <c r="B40" s="79" t="s">
        <v>164</v>
      </c>
      <c r="C40" s="80" t="str">
        <f t="shared" si="38"/>
        <v>CAMPINASJOGO ABERTO</v>
      </c>
      <c r="D40" s="80"/>
      <c r="E40" s="80"/>
      <c r="F40" s="80"/>
      <c r="G40" s="81"/>
      <c r="H40" s="8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4"/>
      <c r="AM40" s="109">
        <f t="shared" si="6"/>
        <v>0</v>
      </c>
      <c r="AN40" s="53">
        <f>IFERROR(VLOOKUP(C40,'Tabela de Preços Out'!$H$2:$I$657,2,0),"Selecione a praça")</f>
        <v>4385</v>
      </c>
      <c r="AO40" s="53">
        <f t="shared" si="3"/>
        <v>0</v>
      </c>
      <c r="AP40" s="85"/>
      <c r="AQ40" s="54">
        <f t="shared" si="4"/>
        <v>0</v>
      </c>
      <c r="AU40" s="113">
        <f t="shared" si="7"/>
        <v>0</v>
      </c>
      <c r="AV40" s="113">
        <f t="shared" si="8"/>
        <v>0</v>
      </c>
      <c r="AW40" s="113">
        <f t="shared" si="9"/>
        <v>0</v>
      </c>
      <c r="AX40" s="113">
        <f t="shared" si="10"/>
        <v>0</v>
      </c>
      <c r="AY40" s="113">
        <f t="shared" si="11"/>
        <v>0</v>
      </c>
      <c r="AZ40" s="113">
        <f t="shared" si="12"/>
        <v>0</v>
      </c>
      <c r="BA40" s="113">
        <f t="shared" si="13"/>
        <v>0</v>
      </c>
      <c r="BB40" s="113">
        <f t="shared" si="14"/>
        <v>0</v>
      </c>
      <c r="BC40" s="113">
        <f t="shared" si="15"/>
        <v>0</v>
      </c>
      <c r="BD40" s="113">
        <f t="shared" si="16"/>
        <v>0</v>
      </c>
      <c r="BE40" s="113">
        <f t="shared" si="17"/>
        <v>0</v>
      </c>
      <c r="BF40" s="113">
        <f t="shared" si="18"/>
        <v>0</v>
      </c>
      <c r="BG40" s="113">
        <f t="shared" si="19"/>
        <v>0</v>
      </c>
      <c r="BH40" s="113">
        <f t="shared" si="20"/>
        <v>0</v>
      </c>
      <c r="BI40" s="113">
        <f t="shared" si="21"/>
        <v>0</v>
      </c>
      <c r="BJ40" s="113">
        <f t="shared" si="22"/>
        <v>0</v>
      </c>
      <c r="BK40" s="113">
        <f t="shared" si="23"/>
        <v>0</v>
      </c>
      <c r="BL40" s="113">
        <f t="shared" si="24"/>
        <v>0</v>
      </c>
      <c r="BM40" s="113">
        <f t="shared" si="25"/>
        <v>0</v>
      </c>
      <c r="BN40" s="113">
        <f t="shared" si="26"/>
        <v>0</v>
      </c>
      <c r="BO40" s="113">
        <f t="shared" si="27"/>
        <v>0</v>
      </c>
      <c r="BP40" s="113">
        <f t="shared" si="28"/>
        <v>0</v>
      </c>
      <c r="BQ40" s="113">
        <f t="shared" si="29"/>
        <v>0</v>
      </c>
      <c r="BR40" s="113">
        <f t="shared" si="30"/>
        <v>0</v>
      </c>
      <c r="BS40" s="113">
        <f t="shared" si="31"/>
        <v>0</v>
      </c>
      <c r="BT40" s="113">
        <f t="shared" si="32"/>
        <v>0</v>
      </c>
      <c r="BU40" s="113">
        <f t="shared" si="33"/>
        <v>0</v>
      </c>
      <c r="BV40" s="113">
        <f t="shared" si="34"/>
        <v>0</v>
      </c>
      <c r="BW40" s="113">
        <f t="shared" si="35"/>
        <v>0</v>
      </c>
      <c r="BX40" s="113">
        <f t="shared" si="36"/>
        <v>0</v>
      </c>
      <c r="BY40" s="113">
        <f t="shared" si="37"/>
        <v>0</v>
      </c>
    </row>
    <row r="41" spans="2:77" x14ac:dyDescent="0.2">
      <c r="B41" s="79" t="s">
        <v>46</v>
      </c>
      <c r="C41" s="80" t="str">
        <f t="shared" si="38"/>
        <v>CAMPINASJORNAL DA BAND</v>
      </c>
      <c r="D41" s="80"/>
      <c r="E41" s="80"/>
      <c r="F41" s="80"/>
      <c r="G41" s="81"/>
      <c r="H41" s="82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4"/>
      <c r="AM41" s="109">
        <f t="shared" si="6"/>
        <v>0</v>
      </c>
      <c r="AN41" s="53">
        <f>IFERROR(VLOOKUP(C41,'Tabela de Preços Out'!$H$2:$I$657,2,0),"Selecione a praça")</f>
        <v>14995</v>
      </c>
      <c r="AO41" s="53">
        <f t="shared" si="3"/>
        <v>0</v>
      </c>
      <c r="AP41" s="85"/>
      <c r="AQ41" s="54">
        <f t="shared" si="4"/>
        <v>0</v>
      </c>
      <c r="AU41" s="113">
        <f t="shared" si="7"/>
        <v>0</v>
      </c>
      <c r="AV41" s="113">
        <f t="shared" si="8"/>
        <v>0</v>
      </c>
      <c r="AW41" s="113">
        <f t="shared" si="9"/>
        <v>0</v>
      </c>
      <c r="AX41" s="113">
        <f t="shared" si="10"/>
        <v>0</v>
      </c>
      <c r="AY41" s="113">
        <f t="shared" si="11"/>
        <v>0</v>
      </c>
      <c r="AZ41" s="113">
        <f t="shared" si="12"/>
        <v>0</v>
      </c>
      <c r="BA41" s="113">
        <f t="shared" si="13"/>
        <v>0</v>
      </c>
      <c r="BB41" s="113">
        <f t="shared" si="14"/>
        <v>0</v>
      </c>
      <c r="BC41" s="113">
        <f t="shared" si="15"/>
        <v>0</v>
      </c>
      <c r="BD41" s="113">
        <f t="shared" si="16"/>
        <v>0</v>
      </c>
      <c r="BE41" s="113">
        <f t="shared" si="17"/>
        <v>0</v>
      </c>
      <c r="BF41" s="113">
        <f t="shared" si="18"/>
        <v>0</v>
      </c>
      <c r="BG41" s="113">
        <f t="shared" si="19"/>
        <v>0</v>
      </c>
      <c r="BH41" s="113">
        <f t="shared" si="20"/>
        <v>0</v>
      </c>
      <c r="BI41" s="113">
        <f t="shared" si="21"/>
        <v>0</v>
      </c>
      <c r="BJ41" s="113">
        <f t="shared" si="22"/>
        <v>0</v>
      </c>
      <c r="BK41" s="113">
        <f t="shared" si="23"/>
        <v>0</v>
      </c>
      <c r="BL41" s="113">
        <f t="shared" si="24"/>
        <v>0</v>
      </c>
      <c r="BM41" s="113">
        <f t="shared" si="25"/>
        <v>0</v>
      </c>
      <c r="BN41" s="113">
        <f t="shared" si="26"/>
        <v>0</v>
      </c>
      <c r="BO41" s="113">
        <f t="shared" si="27"/>
        <v>0</v>
      </c>
      <c r="BP41" s="113">
        <f t="shared" si="28"/>
        <v>0</v>
      </c>
      <c r="BQ41" s="113">
        <f t="shared" si="29"/>
        <v>0</v>
      </c>
      <c r="BR41" s="113">
        <f t="shared" si="30"/>
        <v>0</v>
      </c>
      <c r="BS41" s="113">
        <f t="shared" si="31"/>
        <v>0</v>
      </c>
      <c r="BT41" s="113">
        <f t="shared" si="32"/>
        <v>0</v>
      </c>
      <c r="BU41" s="113">
        <f t="shared" si="33"/>
        <v>0</v>
      </c>
      <c r="BV41" s="113">
        <f t="shared" si="34"/>
        <v>0</v>
      </c>
      <c r="BW41" s="113">
        <f t="shared" si="35"/>
        <v>0</v>
      </c>
      <c r="BX41" s="113">
        <f t="shared" si="36"/>
        <v>0</v>
      </c>
      <c r="BY41" s="113">
        <f t="shared" si="37"/>
        <v>0</v>
      </c>
    </row>
    <row r="42" spans="2:77" x14ac:dyDescent="0.2">
      <c r="B42" s="79" t="s">
        <v>161</v>
      </c>
      <c r="C42" s="80" t="str">
        <f t="shared" si="38"/>
        <v>CAMPINASJORNAL DA NOITE</v>
      </c>
      <c r="D42" s="80"/>
      <c r="E42" s="80"/>
      <c r="F42" s="80"/>
      <c r="G42" s="81"/>
      <c r="H42" s="82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4"/>
      <c r="AM42" s="109">
        <f t="shared" si="6"/>
        <v>0</v>
      </c>
      <c r="AN42" s="53">
        <f>IFERROR(VLOOKUP(C42,'Tabela de Preços Out'!$H$2:$I$657,2,0),"Selecione a praça")</f>
        <v>3165</v>
      </c>
      <c r="AO42" s="53">
        <f t="shared" si="3"/>
        <v>0</v>
      </c>
      <c r="AP42" s="85"/>
      <c r="AQ42" s="54">
        <f t="shared" si="4"/>
        <v>0</v>
      </c>
      <c r="AU42" s="113">
        <f t="shared" si="7"/>
        <v>0</v>
      </c>
      <c r="AV42" s="113">
        <f t="shared" si="8"/>
        <v>0</v>
      </c>
      <c r="AW42" s="113">
        <f t="shared" si="9"/>
        <v>0</v>
      </c>
      <c r="AX42" s="113">
        <f t="shared" si="10"/>
        <v>0</v>
      </c>
      <c r="AY42" s="113">
        <f t="shared" si="11"/>
        <v>0</v>
      </c>
      <c r="AZ42" s="113">
        <f t="shared" si="12"/>
        <v>0</v>
      </c>
      <c r="BA42" s="113">
        <f t="shared" si="13"/>
        <v>0</v>
      </c>
      <c r="BB42" s="113">
        <f t="shared" si="14"/>
        <v>0</v>
      </c>
      <c r="BC42" s="113">
        <f t="shared" si="15"/>
        <v>0</v>
      </c>
      <c r="BD42" s="113">
        <f t="shared" si="16"/>
        <v>0</v>
      </c>
      <c r="BE42" s="113">
        <f t="shared" si="17"/>
        <v>0</v>
      </c>
      <c r="BF42" s="113">
        <f t="shared" si="18"/>
        <v>0</v>
      </c>
      <c r="BG42" s="113">
        <f t="shared" si="19"/>
        <v>0</v>
      </c>
      <c r="BH42" s="113">
        <f t="shared" si="20"/>
        <v>0</v>
      </c>
      <c r="BI42" s="113">
        <f t="shared" si="21"/>
        <v>0</v>
      </c>
      <c r="BJ42" s="113">
        <f t="shared" si="22"/>
        <v>0</v>
      </c>
      <c r="BK42" s="113">
        <f t="shared" si="23"/>
        <v>0</v>
      </c>
      <c r="BL42" s="113">
        <f t="shared" si="24"/>
        <v>0</v>
      </c>
      <c r="BM42" s="113">
        <f t="shared" si="25"/>
        <v>0</v>
      </c>
      <c r="BN42" s="113">
        <f t="shared" si="26"/>
        <v>0</v>
      </c>
      <c r="BO42" s="113">
        <f t="shared" si="27"/>
        <v>0</v>
      </c>
      <c r="BP42" s="113">
        <f t="shared" si="28"/>
        <v>0</v>
      </c>
      <c r="BQ42" s="113">
        <f t="shared" si="29"/>
        <v>0</v>
      </c>
      <c r="BR42" s="113">
        <f t="shared" si="30"/>
        <v>0</v>
      </c>
      <c r="BS42" s="113">
        <f t="shared" si="31"/>
        <v>0</v>
      </c>
      <c r="BT42" s="113">
        <f t="shared" si="32"/>
        <v>0</v>
      </c>
      <c r="BU42" s="113">
        <f t="shared" si="33"/>
        <v>0</v>
      </c>
      <c r="BV42" s="113">
        <f t="shared" si="34"/>
        <v>0</v>
      </c>
      <c r="BW42" s="113">
        <f t="shared" si="35"/>
        <v>0</v>
      </c>
      <c r="BX42" s="113">
        <f t="shared" si="36"/>
        <v>0</v>
      </c>
      <c r="BY42" s="113">
        <f t="shared" si="37"/>
        <v>0</v>
      </c>
    </row>
    <row r="43" spans="2:77" x14ac:dyDescent="0.2">
      <c r="B43" s="79" t="s">
        <v>163</v>
      </c>
      <c r="C43" s="80" t="str">
        <f t="shared" si="38"/>
        <v>CAMPINASLIGA DOS CAMPEÕES</v>
      </c>
      <c r="D43" s="80"/>
      <c r="E43" s="80"/>
      <c r="F43" s="80"/>
      <c r="G43" s="81"/>
      <c r="H43" s="82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4"/>
      <c r="AM43" s="109">
        <f t="shared" si="6"/>
        <v>0</v>
      </c>
      <c r="AN43" s="53">
        <f>IFERROR(VLOOKUP(C43,'Tabela de Preços Out'!$H$2:$I$657,2,0),"Selecione a praça")</f>
        <v>12885</v>
      </c>
      <c r="AO43" s="53">
        <f t="shared" si="3"/>
        <v>0</v>
      </c>
      <c r="AP43" s="85"/>
      <c r="AQ43" s="54">
        <f t="shared" si="4"/>
        <v>0</v>
      </c>
      <c r="AU43" s="113">
        <f t="shared" si="7"/>
        <v>0</v>
      </c>
      <c r="AV43" s="113">
        <f t="shared" si="8"/>
        <v>0</v>
      </c>
      <c r="AW43" s="113">
        <f t="shared" si="9"/>
        <v>0</v>
      </c>
      <c r="AX43" s="113">
        <f t="shared" si="10"/>
        <v>0</v>
      </c>
      <c r="AY43" s="113">
        <f t="shared" si="11"/>
        <v>0</v>
      </c>
      <c r="AZ43" s="113">
        <f t="shared" si="12"/>
        <v>0</v>
      </c>
      <c r="BA43" s="113">
        <f t="shared" si="13"/>
        <v>0</v>
      </c>
      <c r="BB43" s="113">
        <f t="shared" si="14"/>
        <v>0</v>
      </c>
      <c r="BC43" s="113">
        <f t="shared" si="15"/>
        <v>0</v>
      </c>
      <c r="BD43" s="113">
        <f t="shared" si="16"/>
        <v>0</v>
      </c>
      <c r="BE43" s="113">
        <f t="shared" si="17"/>
        <v>0</v>
      </c>
      <c r="BF43" s="113">
        <f t="shared" si="18"/>
        <v>0</v>
      </c>
      <c r="BG43" s="113">
        <f t="shared" si="19"/>
        <v>0</v>
      </c>
      <c r="BH43" s="113">
        <f t="shared" si="20"/>
        <v>0</v>
      </c>
      <c r="BI43" s="113">
        <f t="shared" si="21"/>
        <v>0</v>
      </c>
      <c r="BJ43" s="113">
        <f t="shared" si="22"/>
        <v>0</v>
      </c>
      <c r="BK43" s="113">
        <f t="shared" si="23"/>
        <v>0</v>
      </c>
      <c r="BL43" s="113">
        <f t="shared" si="24"/>
        <v>0</v>
      </c>
      <c r="BM43" s="113">
        <f t="shared" si="25"/>
        <v>0</v>
      </c>
      <c r="BN43" s="113">
        <f t="shared" si="26"/>
        <v>0</v>
      </c>
      <c r="BO43" s="113">
        <f t="shared" si="27"/>
        <v>0</v>
      </c>
      <c r="BP43" s="113">
        <f t="shared" si="28"/>
        <v>0</v>
      </c>
      <c r="BQ43" s="113">
        <f t="shared" si="29"/>
        <v>0</v>
      </c>
      <c r="BR43" s="113">
        <f t="shared" si="30"/>
        <v>0</v>
      </c>
      <c r="BS43" s="113">
        <f t="shared" si="31"/>
        <v>0</v>
      </c>
      <c r="BT43" s="113">
        <f t="shared" si="32"/>
        <v>0</v>
      </c>
      <c r="BU43" s="113">
        <f t="shared" si="33"/>
        <v>0</v>
      </c>
      <c r="BV43" s="113">
        <f t="shared" si="34"/>
        <v>0</v>
      </c>
      <c r="BW43" s="113">
        <f t="shared" si="35"/>
        <v>0</v>
      </c>
      <c r="BX43" s="113">
        <f t="shared" si="36"/>
        <v>0</v>
      </c>
      <c r="BY43" s="113">
        <f t="shared" si="37"/>
        <v>0</v>
      </c>
    </row>
    <row r="44" spans="2:77" x14ac:dyDescent="0.2">
      <c r="B44" s="79" t="s">
        <v>73</v>
      </c>
      <c r="C44" s="80" t="str">
        <f t="shared" si="38"/>
        <v>CAMPINASMASTERCHEF</v>
      </c>
      <c r="D44" s="80"/>
      <c r="E44" s="80"/>
      <c r="F44" s="80"/>
      <c r="G44" s="81"/>
      <c r="H44" s="82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4"/>
      <c r="AM44" s="109">
        <f t="shared" si="6"/>
        <v>0</v>
      </c>
      <c r="AN44" s="53">
        <f>IFERROR(VLOOKUP(C44,'Tabela de Preços Out'!$H$2:$I$657,2,0),"Selecione a praça")</f>
        <v>6400</v>
      </c>
      <c r="AO44" s="53">
        <f t="shared" si="3"/>
        <v>0</v>
      </c>
      <c r="AP44" s="85"/>
      <c r="AQ44" s="54">
        <f t="shared" si="4"/>
        <v>0</v>
      </c>
      <c r="AU44" s="113">
        <f t="shared" si="7"/>
        <v>0</v>
      </c>
      <c r="AV44" s="113">
        <f t="shared" si="8"/>
        <v>0</v>
      </c>
      <c r="AW44" s="113">
        <f t="shared" si="9"/>
        <v>0</v>
      </c>
      <c r="AX44" s="113">
        <f t="shared" si="10"/>
        <v>0</v>
      </c>
      <c r="AY44" s="113">
        <f t="shared" si="11"/>
        <v>0</v>
      </c>
      <c r="AZ44" s="113">
        <f t="shared" si="12"/>
        <v>0</v>
      </c>
      <c r="BA44" s="113">
        <f t="shared" si="13"/>
        <v>0</v>
      </c>
      <c r="BB44" s="113">
        <f t="shared" si="14"/>
        <v>0</v>
      </c>
      <c r="BC44" s="113">
        <f t="shared" si="15"/>
        <v>0</v>
      </c>
      <c r="BD44" s="113">
        <f t="shared" si="16"/>
        <v>0</v>
      </c>
      <c r="BE44" s="113">
        <f t="shared" si="17"/>
        <v>0</v>
      </c>
      <c r="BF44" s="113">
        <f t="shared" si="18"/>
        <v>0</v>
      </c>
      <c r="BG44" s="113">
        <f t="shared" si="19"/>
        <v>0</v>
      </c>
      <c r="BH44" s="113">
        <f t="shared" si="20"/>
        <v>0</v>
      </c>
      <c r="BI44" s="113">
        <f t="shared" si="21"/>
        <v>0</v>
      </c>
      <c r="BJ44" s="113">
        <f t="shared" si="22"/>
        <v>0</v>
      </c>
      <c r="BK44" s="113">
        <f t="shared" si="23"/>
        <v>0</v>
      </c>
      <c r="BL44" s="113">
        <f t="shared" si="24"/>
        <v>0</v>
      </c>
      <c r="BM44" s="113">
        <f t="shared" si="25"/>
        <v>0</v>
      </c>
      <c r="BN44" s="113">
        <f t="shared" si="26"/>
        <v>0</v>
      </c>
      <c r="BO44" s="113">
        <f t="shared" si="27"/>
        <v>0</v>
      </c>
      <c r="BP44" s="113">
        <f t="shared" si="28"/>
        <v>0</v>
      </c>
      <c r="BQ44" s="113">
        <f t="shared" si="29"/>
        <v>0</v>
      </c>
      <c r="BR44" s="113">
        <f t="shared" si="30"/>
        <v>0</v>
      </c>
      <c r="BS44" s="113">
        <f t="shared" si="31"/>
        <v>0</v>
      </c>
      <c r="BT44" s="113">
        <f t="shared" si="32"/>
        <v>0</v>
      </c>
      <c r="BU44" s="113">
        <f t="shared" si="33"/>
        <v>0</v>
      </c>
      <c r="BV44" s="113">
        <f t="shared" si="34"/>
        <v>0</v>
      </c>
      <c r="BW44" s="113">
        <f t="shared" si="35"/>
        <v>0</v>
      </c>
      <c r="BX44" s="113">
        <f t="shared" si="36"/>
        <v>0</v>
      </c>
      <c r="BY44" s="113">
        <f t="shared" si="37"/>
        <v>0</v>
      </c>
    </row>
    <row r="45" spans="2:77" x14ac:dyDescent="0.2">
      <c r="B45" s="79" t="s">
        <v>69</v>
      </c>
      <c r="C45" s="80" t="str">
        <f t="shared" si="38"/>
        <v>CAMPINASO MUNDO SEGUNDO OS BRASILEIROS</v>
      </c>
      <c r="D45" s="80"/>
      <c r="E45" s="80"/>
      <c r="F45" s="80"/>
      <c r="G45" s="81"/>
      <c r="H45" s="82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4"/>
      <c r="AM45" s="109">
        <f t="shared" si="6"/>
        <v>0</v>
      </c>
      <c r="AN45" s="53">
        <f>IFERROR(VLOOKUP(C45,'Tabela de Preços Out'!$H$2:$I$657,2,0),"Selecione a praça")</f>
        <v>5515</v>
      </c>
      <c r="AO45" s="53">
        <f t="shared" si="3"/>
        <v>0</v>
      </c>
      <c r="AP45" s="85"/>
      <c r="AQ45" s="54">
        <f t="shared" si="4"/>
        <v>0</v>
      </c>
      <c r="AU45" s="113">
        <f t="shared" si="7"/>
        <v>0</v>
      </c>
      <c r="AV45" s="113">
        <f t="shared" si="8"/>
        <v>0</v>
      </c>
      <c r="AW45" s="113">
        <f t="shared" si="9"/>
        <v>0</v>
      </c>
      <c r="AX45" s="113">
        <f t="shared" si="10"/>
        <v>0</v>
      </c>
      <c r="AY45" s="113">
        <f t="shared" si="11"/>
        <v>0</v>
      </c>
      <c r="AZ45" s="113">
        <f t="shared" si="12"/>
        <v>0</v>
      </c>
      <c r="BA45" s="113">
        <f t="shared" si="13"/>
        <v>0</v>
      </c>
      <c r="BB45" s="113">
        <f t="shared" si="14"/>
        <v>0</v>
      </c>
      <c r="BC45" s="113">
        <f t="shared" si="15"/>
        <v>0</v>
      </c>
      <c r="BD45" s="113">
        <f t="shared" si="16"/>
        <v>0</v>
      </c>
      <c r="BE45" s="113">
        <f t="shared" si="17"/>
        <v>0</v>
      </c>
      <c r="BF45" s="113">
        <f t="shared" si="18"/>
        <v>0</v>
      </c>
      <c r="BG45" s="113">
        <f t="shared" si="19"/>
        <v>0</v>
      </c>
      <c r="BH45" s="113">
        <f t="shared" si="20"/>
        <v>0</v>
      </c>
      <c r="BI45" s="113">
        <f t="shared" si="21"/>
        <v>0</v>
      </c>
      <c r="BJ45" s="113">
        <f t="shared" si="22"/>
        <v>0</v>
      </c>
      <c r="BK45" s="113">
        <f t="shared" si="23"/>
        <v>0</v>
      </c>
      <c r="BL45" s="113">
        <f t="shared" si="24"/>
        <v>0</v>
      </c>
      <c r="BM45" s="113">
        <f t="shared" si="25"/>
        <v>0</v>
      </c>
      <c r="BN45" s="113">
        <f t="shared" si="26"/>
        <v>0</v>
      </c>
      <c r="BO45" s="113">
        <f t="shared" si="27"/>
        <v>0</v>
      </c>
      <c r="BP45" s="113">
        <f t="shared" si="28"/>
        <v>0</v>
      </c>
      <c r="BQ45" s="113">
        <f t="shared" si="29"/>
        <v>0</v>
      </c>
      <c r="BR45" s="113">
        <f t="shared" si="30"/>
        <v>0</v>
      </c>
      <c r="BS45" s="113">
        <f t="shared" si="31"/>
        <v>0</v>
      </c>
      <c r="BT45" s="113">
        <f t="shared" si="32"/>
        <v>0</v>
      </c>
      <c r="BU45" s="113">
        <f t="shared" si="33"/>
        <v>0</v>
      </c>
      <c r="BV45" s="113">
        <f t="shared" si="34"/>
        <v>0</v>
      </c>
      <c r="BW45" s="113">
        <f t="shared" si="35"/>
        <v>0</v>
      </c>
      <c r="BX45" s="113">
        <f t="shared" si="36"/>
        <v>0</v>
      </c>
      <c r="BY45" s="113">
        <f t="shared" si="37"/>
        <v>0</v>
      </c>
    </row>
    <row r="46" spans="2:77" x14ac:dyDescent="0.2">
      <c r="B46" s="79" t="s">
        <v>160</v>
      </c>
      <c r="C46" s="80" t="str">
        <f t="shared" si="38"/>
        <v>CAMPINASOS SIMPSONS</v>
      </c>
      <c r="D46" s="80"/>
      <c r="E46" s="80"/>
      <c r="F46" s="80"/>
      <c r="G46" s="81"/>
      <c r="H46" s="82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4"/>
      <c r="AM46" s="109">
        <f t="shared" si="6"/>
        <v>0</v>
      </c>
      <c r="AN46" s="53">
        <f>IFERROR(VLOOKUP(C46,'Tabela de Preços Out'!$H$2:$I$657,2,0),"Selecione a praça")</f>
        <v>5205</v>
      </c>
      <c r="AO46" s="53">
        <f t="shared" si="3"/>
        <v>0</v>
      </c>
      <c r="AP46" s="85"/>
      <c r="AQ46" s="54">
        <f t="shared" si="4"/>
        <v>0</v>
      </c>
      <c r="AU46" s="113">
        <f t="shared" si="7"/>
        <v>0</v>
      </c>
      <c r="AV46" s="113">
        <f t="shared" si="8"/>
        <v>0</v>
      </c>
      <c r="AW46" s="113">
        <f t="shared" si="9"/>
        <v>0</v>
      </c>
      <c r="AX46" s="113">
        <f t="shared" si="10"/>
        <v>0</v>
      </c>
      <c r="AY46" s="113">
        <f t="shared" si="11"/>
        <v>0</v>
      </c>
      <c r="AZ46" s="113">
        <f t="shared" si="12"/>
        <v>0</v>
      </c>
      <c r="BA46" s="113">
        <f t="shared" si="13"/>
        <v>0</v>
      </c>
      <c r="BB46" s="113">
        <f t="shared" si="14"/>
        <v>0</v>
      </c>
      <c r="BC46" s="113">
        <f t="shared" si="15"/>
        <v>0</v>
      </c>
      <c r="BD46" s="113">
        <f t="shared" si="16"/>
        <v>0</v>
      </c>
      <c r="BE46" s="113">
        <f t="shared" si="17"/>
        <v>0</v>
      </c>
      <c r="BF46" s="113">
        <f t="shared" si="18"/>
        <v>0</v>
      </c>
      <c r="BG46" s="113">
        <f t="shared" si="19"/>
        <v>0</v>
      </c>
      <c r="BH46" s="113">
        <f t="shared" si="20"/>
        <v>0</v>
      </c>
      <c r="BI46" s="113">
        <f t="shared" si="21"/>
        <v>0</v>
      </c>
      <c r="BJ46" s="113">
        <f t="shared" si="22"/>
        <v>0</v>
      </c>
      <c r="BK46" s="113">
        <f t="shared" si="23"/>
        <v>0</v>
      </c>
      <c r="BL46" s="113">
        <f t="shared" si="24"/>
        <v>0</v>
      </c>
      <c r="BM46" s="113">
        <f t="shared" si="25"/>
        <v>0</v>
      </c>
      <c r="BN46" s="113">
        <f t="shared" si="26"/>
        <v>0</v>
      </c>
      <c r="BO46" s="113">
        <f t="shared" si="27"/>
        <v>0</v>
      </c>
      <c r="BP46" s="113">
        <f t="shared" si="28"/>
        <v>0</v>
      </c>
      <c r="BQ46" s="113">
        <f t="shared" si="29"/>
        <v>0</v>
      </c>
      <c r="BR46" s="113">
        <f t="shared" si="30"/>
        <v>0</v>
      </c>
      <c r="BS46" s="113">
        <f t="shared" si="31"/>
        <v>0</v>
      </c>
      <c r="BT46" s="113">
        <f t="shared" si="32"/>
        <v>0</v>
      </c>
      <c r="BU46" s="113">
        <f t="shared" si="33"/>
        <v>0</v>
      </c>
      <c r="BV46" s="113">
        <f t="shared" si="34"/>
        <v>0</v>
      </c>
      <c r="BW46" s="113">
        <f t="shared" si="35"/>
        <v>0</v>
      </c>
      <c r="BX46" s="113">
        <f t="shared" si="36"/>
        <v>0</v>
      </c>
      <c r="BY46" s="113">
        <f t="shared" si="37"/>
        <v>0</v>
      </c>
    </row>
    <row r="47" spans="2:77" x14ac:dyDescent="0.2">
      <c r="B47" s="79" t="s">
        <v>126</v>
      </c>
      <c r="C47" s="80" t="str">
        <f t="shared" si="38"/>
        <v>CAMPINASPÂNICO NA BAND</v>
      </c>
      <c r="D47" s="80"/>
      <c r="E47" s="80"/>
      <c r="F47" s="80"/>
      <c r="G47" s="81"/>
      <c r="H47" s="82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4"/>
      <c r="AM47" s="109">
        <f t="shared" si="6"/>
        <v>0</v>
      </c>
      <c r="AN47" s="53">
        <f>IFERROR(VLOOKUP(C47,'Tabela de Preços Out'!$H$2:$I$657,2,0),"Selecione a praça")</f>
        <v>16200</v>
      </c>
      <c r="AO47" s="53">
        <f t="shared" si="3"/>
        <v>0</v>
      </c>
      <c r="AP47" s="85"/>
      <c r="AQ47" s="54">
        <f t="shared" si="4"/>
        <v>0</v>
      </c>
      <c r="AU47" s="113">
        <f t="shared" si="7"/>
        <v>0</v>
      </c>
      <c r="AV47" s="113">
        <f t="shared" si="8"/>
        <v>0</v>
      </c>
      <c r="AW47" s="113">
        <f t="shared" si="9"/>
        <v>0</v>
      </c>
      <c r="AX47" s="113">
        <f t="shared" si="10"/>
        <v>0</v>
      </c>
      <c r="AY47" s="113">
        <f t="shared" si="11"/>
        <v>0</v>
      </c>
      <c r="AZ47" s="113">
        <f t="shared" si="12"/>
        <v>0</v>
      </c>
      <c r="BA47" s="113">
        <f t="shared" si="13"/>
        <v>0</v>
      </c>
      <c r="BB47" s="113">
        <f t="shared" si="14"/>
        <v>0</v>
      </c>
      <c r="BC47" s="113">
        <f t="shared" si="15"/>
        <v>0</v>
      </c>
      <c r="BD47" s="113">
        <f t="shared" si="16"/>
        <v>0</v>
      </c>
      <c r="BE47" s="113">
        <f t="shared" si="17"/>
        <v>0</v>
      </c>
      <c r="BF47" s="113">
        <f t="shared" si="18"/>
        <v>0</v>
      </c>
      <c r="BG47" s="113">
        <f t="shared" si="19"/>
        <v>0</v>
      </c>
      <c r="BH47" s="113">
        <f t="shared" si="20"/>
        <v>0</v>
      </c>
      <c r="BI47" s="113">
        <f t="shared" si="21"/>
        <v>0</v>
      </c>
      <c r="BJ47" s="113">
        <f t="shared" si="22"/>
        <v>0</v>
      </c>
      <c r="BK47" s="113">
        <f t="shared" si="23"/>
        <v>0</v>
      </c>
      <c r="BL47" s="113">
        <f t="shared" si="24"/>
        <v>0</v>
      </c>
      <c r="BM47" s="113">
        <f t="shared" si="25"/>
        <v>0</v>
      </c>
      <c r="BN47" s="113">
        <f t="shared" si="26"/>
        <v>0</v>
      </c>
      <c r="BO47" s="113">
        <f t="shared" si="27"/>
        <v>0</v>
      </c>
      <c r="BP47" s="113">
        <f t="shared" si="28"/>
        <v>0</v>
      </c>
      <c r="BQ47" s="113">
        <f t="shared" si="29"/>
        <v>0</v>
      </c>
      <c r="BR47" s="113">
        <f t="shared" si="30"/>
        <v>0</v>
      </c>
      <c r="BS47" s="113">
        <f t="shared" si="31"/>
        <v>0</v>
      </c>
      <c r="BT47" s="113">
        <f t="shared" si="32"/>
        <v>0</v>
      </c>
      <c r="BU47" s="113">
        <f t="shared" si="33"/>
        <v>0</v>
      </c>
      <c r="BV47" s="113">
        <f t="shared" si="34"/>
        <v>0</v>
      </c>
      <c r="BW47" s="113">
        <f t="shared" si="35"/>
        <v>0</v>
      </c>
      <c r="BX47" s="113">
        <f t="shared" si="36"/>
        <v>0</v>
      </c>
      <c r="BY47" s="113">
        <f t="shared" si="37"/>
        <v>0</v>
      </c>
    </row>
    <row r="48" spans="2:77" x14ac:dyDescent="0.2">
      <c r="B48" s="79" t="s">
        <v>90</v>
      </c>
      <c r="C48" s="80" t="str">
        <f t="shared" si="38"/>
        <v>CAMPINASPÂNICO NA BAND - Reprise</v>
      </c>
      <c r="D48" s="80"/>
      <c r="E48" s="80"/>
      <c r="F48" s="80"/>
      <c r="G48" s="81"/>
      <c r="H48" s="82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4"/>
      <c r="AM48" s="109">
        <f t="shared" si="6"/>
        <v>0</v>
      </c>
      <c r="AN48" s="53">
        <f>IFERROR(VLOOKUP(C48,'Tabela de Preços Out'!$H$2:$I$657,2,0),"Selecione a praça")</f>
        <v>9920</v>
      </c>
      <c r="AO48" s="53">
        <f t="shared" si="3"/>
        <v>0</v>
      </c>
      <c r="AP48" s="85"/>
      <c r="AQ48" s="54">
        <f t="shared" si="4"/>
        <v>0</v>
      </c>
      <c r="AU48" s="113">
        <f t="shared" si="7"/>
        <v>0</v>
      </c>
      <c r="AV48" s="113">
        <f t="shared" si="8"/>
        <v>0</v>
      </c>
      <c r="AW48" s="113">
        <f t="shared" si="9"/>
        <v>0</v>
      </c>
      <c r="AX48" s="113">
        <f t="shared" si="10"/>
        <v>0</v>
      </c>
      <c r="AY48" s="113">
        <f t="shared" si="11"/>
        <v>0</v>
      </c>
      <c r="AZ48" s="113">
        <f t="shared" si="12"/>
        <v>0</v>
      </c>
      <c r="BA48" s="113">
        <f t="shared" si="13"/>
        <v>0</v>
      </c>
      <c r="BB48" s="113">
        <f t="shared" si="14"/>
        <v>0</v>
      </c>
      <c r="BC48" s="113">
        <f t="shared" si="15"/>
        <v>0</v>
      </c>
      <c r="BD48" s="113">
        <f t="shared" si="16"/>
        <v>0</v>
      </c>
      <c r="BE48" s="113">
        <f t="shared" si="17"/>
        <v>0</v>
      </c>
      <c r="BF48" s="113">
        <f t="shared" si="18"/>
        <v>0</v>
      </c>
      <c r="BG48" s="113">
        <f t="shared" si="19"/>
        <v>0</v>
      </c>
      <c r="BH48" s="113">
        <f t="shared" si="20"/>
        <v>0</v>
      </c>
      <c r="BI48" s="113">
        <f t="shared" si="21"/>
        <v>0</v>
      </c>
      <c r="BJ48" s="113">
        <f t="shared" si="22"/>
        <v>0</v>
      </c>
      <c r="BK48" s="113">
        <f t="shared" si="23"/>
        <v>0</v>
      </c>
      <c r="BL48" s="113">
        <f t="shared" si="24"/>
        <v>0</v>
      </c>
      <c r="BM48" s="113">
        <f t="shared" si="25"/>
        <v>0</v>
      </c>
      <c r="BN48" s="113">
        <f t="shared" si="26"/>
        <v>0</v>
      </c>
      <c r="BO48" s="113">
        <f t="shared" si="27"/>
        <v>0</v>
      </c>
      <c r="BP48" s="113">
        <f t="shared" si="28"/>
        <v>0</v>
      </c>
      <c r="BQ48" s="113">
        <f t="shared" si="29"/>
        <v>0</v>
      </c>
      <c r="BR48" s="113">
        <f t="shared" si="30"/>
        <v>0</v>
      </c>
      <c r="BS48" s="113">
        <f t="shared" si="31"/>
        <v>0</v>
      </c>
      <c r="BT48" s="113">
        <f t="shared" si="32"/>
        <v>0</v>
      </c>
      <c r="BU48" s="113">
        <f t="shared" si="33"/>
        <v>0</v>
      </c>
      <c r="BV48" s="113">
        <f t="shared" si="34"/>
        <v>0</v>
      </c>
      <c r="BW48" s="113">
        <f t="shared" si="35"/>
        <v>0</v>
      </c>
      <c r="BX48" s="113">
        <f t="shared" si="36"/>
        <v>0</v>
      </c>
      <c r="BY48" s="113">
        <f t="shared" si="37"/>
        <v>0</v>
      </c>
    </row>
    <row r="49" spans="2:77" x14ac:dyDescent="0.2">
      <c r="B49" s="79" t="s">
        <v>85</v>
      </c>
      <c r="C49" s="80" t="str">
        <f t="shared" si="38"/>
        <v>CAMPINASPOLÍCIA 24 HORAS</v>
      </c>
      <c r="D49" s="80"/>
      <c r="E49" s="80"/>
      <c r="F49" s="80"/>
      <c r="G49" s="81"/>
      <c r="H49" s="82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4"/>
      <c r="AM49" s="109">
        <f t="shared" si="6"/>
        <v>0</v>
      </c>
      <c r="AN49" s="53">
        <f>IFERROR(VLOOKUP(C49,'Tabela de Preços Out'!$H$2:$I$657,2,0),"Selecione a praça")</f>
        <v>6590</v>
      </c>
      <c r="AO49" s="53">
        <f t="shared" si="3"/>
        <v>0</v>
      </c>
      <c r="AP49" s="85"/>
      <c r="AQ49" s="54">
        <f t="shared" si="4"/>
        <v>0</v>
      </c>
      <c r="AU49" s="113">
        <f t="shared" si="7"/>
        <v>0</v>
      </c>
      <c r="AV49" s="113">
        <f t="shared" si="8"/>
        <v>0</v>
      </c>
      <c r="AW49" s="113">
        <f t="shared" si="9"/>
        <v>0</v>
      </c>
      <c r="AX49" s="113">
        <f t="shared" si="10"/>
        <v>0</v>
      </c>
      <c r="AY49" s="113">
        <f t="shared" si="11"/>
        <v>0</v>
      </c>
      <c r="AZ49" s="113">
        <f t="shared" si="12"/>
        <v>0</v>
      </c>
      <c r="BA49" s="113">
        <f t="shared" si="13"/>
        <v>0</v>
      </c>
      <c r="BB49" s="113">
        <f t="shared" si="14"/>
        <v>0</v>
      </c>
      <c r="BC49" s="113">
        <f t="shared" si="15"/>
        <v>0</v>
      </c>
      <c r="BD49" s="113">
        <f t="shared" si="16"/>
        <v>0</v>
      </c>
      <c r="BE49" s="113">
        <f t="shared" si="17"/>
        <v>0</v>
      </c>
      <c r="BF49" s="113">
        <f t="shared" si="18"/>
        <v>0</v>
      </c>
      <c r="BG49" s="113">
        <f t="shared" si="19"/>
        <v>0</v>
      </c>
      <c r="BH49" s="113">
        <f t="shared" si="20"/>
        <v>0</v>
      </c>
      <c r="BI49" s="113">
        <f t="shared" si="21"/>
        <v>0</v>
      </c>
      <c r="BJ49" s="113">
        <f t="shared" si="22"/>
        <v>0</v>
      </c>
      <c r="BK49" s="113">
        <f t="shared" si="23"/>
        <v>0</v>
      </c>
      <c r="BL49" s="113">
        <f t="shared" si="24"/>
        <v>0</v>
      </c>
      <c r="BM49" s="113">
        <f t="shared" si="25"/>
        <v>0</v>
      </c>
      <c r="BN49" s="113">
        <f t="shared" si="26"/>
        <v>0</v>
      </c>
      <c r="BO49" s="113">
        <f t="shared" si="27"/>
        <v>0</v>
      </c>
      <c r="BP49" s="113">
        <f t="shared" si="28"/>
        <v>0</v>
      </c>
      <c r="BQ49" s="113">
        <f t="shared" si="29"/>
        <v>0</v>
      </c>
      <c r="BR49" s="113">
        <f t="shared" si="30"/>
        <v>0</v>
      </c>
      <c r="BS49" s="113">
        <f t="shared" si="31"/>
        <v>0</v>
      </c>
      <c r="BT49" s="113">
        <f t="shared" si="32"/>
        <v>0</v>
      </c>
      <c r="BU49" s="113">
        <f t="shared" si="33"/>
        <v>0</v>
      </c>
      <c r="BV49" s="113">
        <f t="shared" si="34"/>
        <v>0</v>
      </c>
      <c r="BW49" s="113">
        <f t="shared" si="35"/>
        <v>0</v>
      </c>
      <c r="BX49" s="113">
        <f t="shared" si="36"/>
        <v>0</v>
      </c>
      <c r="BY49" s="113">
        <f t="shared" si="37"/>
        <v>0</v>
      </c>
    </row>
    <row r="50" spans="2:77" x14ac:dyDescent="0.2">
      <c r="B50" s="79" t="s">
        <v>60</v>
      </c>
      <c r="C50" s="80" t="str">
        <f t="shared" si="38"/>
        <v>CAMPINASPOWER RANGERS</v>
      </c>
      <c r="D50" s="80"/>
      <c r="E50" s="80"/>
      <c r="F50" s="80"/>
      <c r="G50" s="81"/>
      <c r="H50" s="82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4"/>
      <c r="AM50" s="109">
        <f t="shared" si="6"/>
        <v>0</v>
      </c>
      <c r="AN50" s="53">
        <f>IFERROR(VLOOKUP(C50,'Tabela de Preços Out'!$H$2:$I$657,2,0),"Selecione a praça")</f>
        <v>2065</v>
      </c>
      <c r="AO50" s="53">
        <f t="shared" si="3"/>
        <v>0</v>
      </c>
      <c r="AP50" s="85"/>
      <c r="AQ50" s="54">
        <f t="shared" si="4"/>
        <v>0</v>
      </c>
      <c r="AU50" s="113">
        <f t="shared" si="7"/>
        <v>0</v>
      </c>
      <c r="AV50" s="113">
        <f t="shared" si="8"/>
        <v>0</v>
      </c>
      <c r="AW50" s="113">
        <f t="shared" si="9"/>
        <v>0</v>
      </c>
      <c r="AX50" s="113">
        <f t="shared" si="10"/>
        <v>0</v>
      </c>
      <c r="AY50" s="113">
        <f t="shared" si="11"/>
        <v>0</v>
      </c>
      <c r="AZ50" s="113">
        <f t="shared" si="12"/>
        <v>0</v>
      </c>
      <c r="BA50" s="113">
        <f t="shared" si="13"/>
        <v>0</v>
      </c>
      <c r="BB50" s="113">
        <f t="shared" si="14"/>
        <v>0</v>
      </c>
      <c r="BC50" s="113">
        <f t="shared" si="15"/>
        <v>0</v>
      </c>
      <c r="BD50" s="113">
        <f t="shared" si="16"/>
        <v>0</v>
      </c>
      <c r="BE50" s="113">
        <f t="shared" si="17"/>
        <v>0</v>
      </c>
      <c r="BF50" s="113">
        <f t="shared" si="18"/>
        <v>0</v>
      </c>
      <c r="BG50" s="113">
        <f t="shared" si="19"/>
        <v>0</v>
      </c>
      <c r="BH50" s="113">
        <f t="shared" si="20"/>
        <v>0</v>
      </c>
      <c r="BI50" s="113">
        <f t="shared" si="21"/>
        <v>0</v>
      </c>
      <c r="BJ50" s="113">
        <f t="shared" si="22"/>
        <v>0</v>
      </c>
      <c r="BK50" s="113">
        <f t="shared" si="23"/>
        <v>0</v>
      </c>
      <c r="BL50" s="113">
        <f t="shared" si="24"/>
        <v>0</v>
      </c>
      <c r="BM50" s="113">
        <f t="shared" si="25"/>
        <v>0</v>
      </c>
      <c r="BN50" s="113">
        <f t="shared" si="26"/>
        <v>0</v>
      </c>
      <c r="BO50" s="113">
        <f t="shared" si="27"/>
        <v>0</v>
      </c>
      <c r="BP50" s="113">
        <f t="shared" si="28"/>
        <v>0</v>
      </c>
      <c r="BQ50" s="113">
        <f t="shared" si="29"/>
        <v>0</v>
      </c>
      <c r="BR50" s="113">
        <f t="shared" si="30"/>
        <v>0</v>
      </c>
      <c r="BS50" s="113">
        <f t="shared" si="31"/>
        <v>0</v>
      </c>
      <c r="BT50" s="113">
        <f t="shared" si="32"/>
        <v>0</v>
      </c>
      <c r="BU50" s="113">
        <f t="shared" si="33"/>
        <v>0</v>
      </c>
      <c r="BV50" s="113">
        <f t="shared" si="34"/>
        <v>0</v>
      </c>
      <c r="BW50" s="113">
        <f t="shared" si="35"/>
        <v>0</v>
      </c>
      <c r="BX50" s="113">
        <f t="shared" si="36"/>
        <v>0</v>
      </c>
      <c r="BY50" s="113">
        <f t="shared" si="37"/>
        <v>0</v>
      </c>
    </row>
    <row r="51" spans="2:77" x14ac:dyDescent="0.2">
      <c r="B51" s="79" t="s">
        <v>81</v>
      </c>
      <c r="C51" s="80" t="str">
        <f t="shared" si="38"/>
        <v>CAMPINASPRÉ-JOGO</v>
      </c>
      <c r="D51" s="80"/>
      <c r="E51" s="80"/>
      <c r="F51" s="80"/>
      <c r="G51" s="81"/>
      <c r="H51" s="82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4"/>
      <c r="AM51" s="109">
        <f t="shared" si="6"/>
        <v>0</v>
      </c>
      <c r="AN51" s="53">
        <f>IFERROR(VLOOKUP(C51,'Tabela de Preços Out'!$H$2:$I$657,2,0),"Selecione a praça")</f>
        <v>5215</v>
      </c>
      <c r="AO51" s="53">
        <f t="shared" si="3"/>
        <v>0</v>
      </c>
      <c r="AP51" s="85"/>
      <c r="AQ51" s="54">
        <f t="shared" si="4"/>
        <v>0</v>
      </c>
      <c r="AU51" s="113">
        <f t="shared" si="7"/>
        <v>0</v>
      </c>
      <c r="AV51" s="113">
        <f t="shared" si="8"/>
        <v>0</v>
      </c>
      <c r="AW51" s="113">
        <f t="shared" si="9"/>
        <v>0</v>
      </c>
      <c r="AX51" s="113">
        <f t="shared" si="10"/>
        <v>0</v>
      </c>
      <c r="AY51" s="113">
        <f t="shared" si="11"/>
        <v>0</v>
      </c>
      <c r="AZ51" s="113">
        <f t="shared" si="12"/>
        <v>0</v>
      </c>
      <c r="BA51" s="113">
        <f t="shared" si="13"/>
        <v>0</v>
      </c>
      <c r="BB51" s="113">
        <f t="shared" si="14"/>
        <v>0</v>
      </c>
      <c r="BC51" s="113">
        <f t="shared" si="15"/>
        <v>0</v>
      </c>
      <c r="BD51" s="113">
        <f t="shared" si="16"/>
        <v>0</v>
      </c>
      <c r="BE51" s="113">
        <f t="shared" si="17"/>
        <v>0</v>
      </c>
      <c r="BF51" s="113">
        <f t="shared" si="18"/>
        <v>0</v>
      </c>
      <c r="BG51" s="113">
        <f t="shared" si="19"/>
        <v>0</v>
      </c>
      <c r="BH51" s="113">
        <f t="shared" si="20"/>
        <v>0</v>
      </c>
      <c r="BI51" s="113">
        <f t="shared" si="21"/>
        <v>0</v>
      </c>
      <c r="BJ51" s="113">
        <f t="shared" si="22"/>
        <v>0</v>
      </c>
      <c r="BK51" s="113">
        <f t="shared" si="23"/>
        <v>0</v>
      </c>
      <c r="BL51" s="113">
        <f t="shared" si="24"/>
        <v>0</v>
      </c>
      <c r="BM51" s="113">
        <f t="shared" si="25"/>
        <v>0</v>
      </c>
      <c r="BN51" s="113">
        <f t="shared" si="26"/>
        <v>0</v>
      </c>
      <c r="BO51" s="113">
        <f t="shared" si="27"/>
        <v>0</v>
      </c>
      <c r="BP51" s="113">
        <f t="shared" si="28"/>
        <v>0</v>
      </c>
      <c r="BQ51" s="113">
        <f t="shared" si="29"/>
        <v>0</v>
      </c>
      <c r="BR51" s="113">
        <f t="shared" si="30"/>
        <v>0</v>
      </c>
      <c r="BS51" s="113">
        <f t="shared" si="31"/>
        <v>0</v>
      </c>
      <c r="BT51" s="113">
        <f t="shared" si="32"/>
        <v>0</v>
      </c>
      <c r="BU51" s="113">
        <f t="shared" si="33"/>
        <v>0</v>
      </c>
      <c r="BV51" s="113">
        <f t="shared" si="34"/>
        <v>0</v>
      </c>
      <c r="BW51" s="113">
        <f t="shared" si="35"/>
        <v>0</v>
      </c>
      <c r="BX51" s="113">
        <f t="shared" si="36"/>
        <v>0</v>
      </c>
      <c r="BY51" s="113">
        <f t="shared" si="37"/>
        <v>0</v>
      </c>
    </row>
    <row r="52" spans="2:77" x14ac:dyDescent="0.2">
      <c r="B52" s="79" t="s">
        <v>39</v>
      </c>
      <c r="C52" s="80" t="str">
        <f t="shared" si="38"/>
        <v>CAMPINASSABE OU NÃO SABE</v>
      </c>
      <c r="D52" s="80"/>
      <c r="E52" s="80"/>
      <c r="F52" s="80"/>
      <c r="G52" s="81"/>
      <c r="H52" s="82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4"/>
      <c r="AM52" s="109">
        <f t="shared" si="6"/>
        <v>0</v>
      </c>
      <c r="AN52" s="53">
        <f>IFERROR(VLOOKUP(C52,'Tabela de Preços Out'!$H$2:$I$657,2,0),"Selecione a praça")</f>
        <v>3565</v>
      </c>
      <c r="AO52" s="53">
        <f t="shared" si="3"/>
        <v>0</v>
      </c>
      <c r="AP52" s="85"/>
      <c r="AQ52" s="54">
        <f t="shared" si="4"/>
        <v>0</v>
      </c>
      <c r="AU52" s="113">
        <f t="shared" si="7"/>
        <v>0</v>
      </c>
      <c r="AV52" s="113">
        <f t="shared" si="8"/>
        <v>0</v>
      </c>
      <c r="AW52" s="113">
        <f t="shared" si="9"/>
        <v>0</v>
      </c>
      <c r="AX52" s="113">
        <f t="shared" si="10"/>
        <v>0</v>
      </c>
      <c r="AY52" s="113">
        <f t="shared" si="11"/>
        <v>0</v>
      </c>
      <c r="AZ52" s="113">
        <f t="shared" si="12"/>
        <v>0</v>
      </c>
      <c r="BA52" s="113">
        <f t="shared" si="13"/>
        <v>0</v>
      </c>
      <c r="BB52" s="113">
        <f t="shared" si="14"/>
        <v>0</v>
      </c>
      <c r="BC52" s="113">
        <f t="shared" si="15"/>
        <v>0</v>
      </c>
      <c r="BD52" s="113">
        <f t="shared" si="16"/>
        <v>0</v>
      </c>
      <c r="BE52" s="113">
        <f t="shared" si="17"/>
        <v>0</v>
      </c>
      <c r="BF52" s="113">
        <f t="shared" si="18"/>
        <v>0</v>
      </c>
      <c r="BG52" s="113">
        <f t="shared" si="19"/>
        <v>0</v>
      </c>
      <c r="BH52" s="113">
        <f t="shared" si="20"/>
        <v>0</v>
      </c>
      <c r="BI52" s="113">
        <f t="shared" si="21"/>
        <v>0</v>
      </c>
      <c r="BJ52" s="113">
        <f t="shared" si="22"/>
        <v>0</v>
      </c>
      <c r="BK52" s="113">
        <f t="shared" si="23"/>
        <v>0</v>
      </c>
      <c r="BL52" s="113">
        <f t="shared" si="24"/>
        <v>0</v>
      </c>
      <c r="BM52" s="113">
        <f t="shared" si="25"/>
        <v>0</v>
      </c>
      <c r="BN52" s="113">
        <f t="shared" si="26"/>
        <v>0</v>
      </c>
      <c r="BO52" s="113">
        <f t="shared" si="27"/>
        <v>0</v>
      </c>
      <c r="BP52" s="113">
        <f t="shared" si="28"/>
        <v>0</v>
      </c>
      <c r="BQ52" s="113">
        <f t="shared" si="29"/>
        <v>0</v>
      </c>
      <c r="BR52" s="113">
        <f t="shared" si="30"/>
        <v>0</v>
      </c>
      <c r="BS52" s="113">
        <f t="shared" si="31"/>
        <v>0</v>
      </c>
      <c r="BT52" s="113">
        <f t="shared" si="32"/>
        <v>0</v>
      </c>
      <c r="BU52" s="113">
        <f t="shared" si="33"/>
        <v>0</v>
      </c>
      <c r="BV52" s="113">
        <f t="shared" si="34"/>
        <v>0</v>
      </c>
      <c r="BW52" s="113">
        <f t="shared" si="35"/>
        <v>0</v>
      </c>
      <c r="BX52" s="113">
        <f t="shared" si="36"/>
        <v>0</v>
      </c>
      <c r="BY52" s="113">
        <f t="shared" si="37"/>
        <v>0</v>
      </c>
    </row>
    <row r="53" spans="2:77" x14ac:dyDescent="0.2">
      <c r="B53" s="79" t="s">
        <v>100</v>
      </c>
      <c r="C53" s="80" t="str">
        <f>CONCATENATE($Y$15,B53)</f>
        <v xml:space="preserve">CAMPINASSESSÃO LIVRE </v>
      </c>
      <c r="D53" s="80"/>
      <c r="E53" s="80"/>
      <c r="F53" s="80"/>
      <c r="G53" s="81"/>
      <c r="H53" s="82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4"/>
      <c r="AM53" s="109">
        <f t="shared" si="6"/>
        <v>0</v>
      </c>
      <c r="AN53" s="53">
        <f>IFERROR(VLOOKUP(C53,'Tabela de Preços Out'!$H$2:$I$657,2,0),"Selecione a praça")</f>
        <v>4360</v>
      </c>
      <c r="AO53" s="53">
        <f t="shared" ref="AO53:AO59" si="39">IFERROR(AN53*AM53,"")</f>
        <v>0</v>
      </c>
      <c r="AP53" s="85"/>
      <c r="AQ53" s="54">
        <f t="shared" ref="AQ53:AQ59" si="40">IFERROR(AO53*(1-AP53),"")</f>
        <v>0</v>
      </c>
      <c r="AU53" s="113">
        <f t="shared" si="7"/>
        <v>0</v>
      </c>
      <c r="AV53" s="113">
        <f t="shared" si="8"/>
        <v>0</v>
      </c>
      <c r="AW53" s="113">
        <f t="shared" si="9"/>
        <v>0</v>
      </c>
      <c r="AX53" s="113">
        <f t="shared" si="10"/>
        <v>0</v>
      </c>
      <c r="AY53" s="113">
        <f t="shared" si="11"/>
        <v>0</v>
      </c>
      <c r="AZ53" s="113">
        <f t="shared" si="12"/>
        <v>0</v>
      </c>
      <c r="BA53" s="113">
        <f t="shared" si="13"/>
        <v>0</v>
      </c>
      <c r="BB53" s="113">
        <f t="shared" si="14"/>
        <v>0</v>
      </c>
      <c r="BC53" s="113">
        <f t="shared" si="15"/>
        <v>0</v>
      </c>
      <c r="BD53" s="113">
        <f t="shared" si="16"/>
        <v>0</v>
      </c>
      <c r="BE53" s="113">
        <f t="shared" si="17"/>
        <v>0</v>
      </c>
      <c r="BF53" s="113">
        <f t="shared" si="18"/>
        <v>0</v>
      </c>
      <c r="BG53" s="113">
        <f t="shared" si="19"/>
        <v>0</v>
      </c>
      <c r="BH53" s="113">
        <f t="shared" si="20"/>
        <v>0</v>
      </c>
      <c r="BI53" s="113">
        <f t="shared" si="21"/>
        <v>0</v>
      </c>
      <c r="BJ53" s="113">
        <f t="shared" si="22"/>
        <v>0</v>
      </c>
      <c r="BK53" s="113">
        <f t="shared" si="23"/>
        <v>0</v>
      </c>
      <c r="BL53" s="113">
        <f t="shared" si="24"/>
        <v>0</v>
      </c>
      <c r="BM53" s="113">
        <f t="shared" si="25"/>
        <v>0</v>
      </c>
      <c r="BN53" s="113">
        <f t="shared" si="26"/>
        <v>0</v>
      </c>
      <c r="BO53" s="113">
        <f t="shared" si="27"/>
        <v>0</v>
      </c>
      <c r="BP53" s="113">
        <f t="shared" si="28"/>
        <v>0</v>
      </c>
      <c r="BQ53" s="113">
        <f t="shared" si="29"/>
        <v>0</v>
      </c>
      <c r="BR53" s="113">
        <f t="shared" si="30"/>
        <v>0</v>
      </c>
      <c r="BS53" s="113">
        <f t="shared" si="31"/>
        <v>0</v>
      </c>
      <c r="BT53" s="113">
        <f t="shared" si="32"/>
        <v>0</v>
      </c>
      <c r="BU53" s="113">
        <f t="shared" si="33"/>
        <v>0</v>
      </c>
      <c r="BV53" s="113">
        <f t="shared" si="34"/>
        <v>0</v>
      </c>
      <c r="BW53" s="113">
        <f t="shared" si="35"/>
        <v>0</v>
      </c>
      <c r="BX53" s="113">
        <f t="shared" si="36"/>
        <v>0</v>
      </c>
      <c r="BY53" s="113">
        <f t="shared" si="37"/>
        <v>0</v>
      </c>
    </row>
    <row r="54" spans="2:77" x14ac:dyDescent="0.2">
      <c r="B54" s="79" t="s">
        <v>109</v>
      </c>
      <c r="C54" s="80" t="str">
        <f t="shared" si="38"/>
        <v>CAMPINASSHOW BUSINESS</v>
      </c>
      <c r="D54" s="80"/>
      <c r="E54" s="80"/>
      <c r="F54" s="80"/>
      <c r="G54" s="81"/>
      <c r="H54" s="82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4"/>
      <c r="AM54" s="109">
        <f t="shared" si="6"/>
        <v>0</v>
      </c>
      <c r="AN54" s="53">
        <f>IFERROR(VLOOKUP(C54,'Tabela de Preços Out'!$H$2:$I$657,2,0),"Selecione a praça")</f>
        <v>5280</v>
      </c>
      <c r="AO54" s="53">
        <f t="shared" si="39"/>
        <v>0</v>
      </c>
      <c r="AP54" s="85"/>
      <c r="AQ54" s="54">
        <f t="shared" si="40"/>
        <v>0</v>
      </c>
      <c r="AU54" s="113">
        <f t="shared" si="7"/>
        <v>0</v>
      </c>
      <c r="AV54" s="113">
        <f t="shared" si="8"/>
        <v>0</v>
      </c>
      <c r="AW54" s="113">
        <f t="shared" si="9"/>
        <v>0</v>
      </c>
      <c r="AX54" s="113">
        <f t="shared" si="10"/>
        <v>0</v>
      </c>
      <c r="AY54" s="113">
        <f t="shared" si="11"/>
        <v>0</v>
      </c>
      <c r="AZ54" s="113">
        <f t="shared" si="12"/>
        <v>0</v>
      </c>
      <c r="BA54" s="113">
        <f t="shared" si="13"/>
        <v>0</v>
      </c>
      <c r="BB54" s="113">
        <f t="shared" si="14"/>
        <v>0</v>
      </c>
      <c r="BC54" s="113">
        <f t="shared" si="15"/>
        <v>0</v>
      </c>
      <c r="BD54" s="113">
        <f t="shared" si="16"/>
        <v>0</v>
      </c>
      <c r="BE54" s="113">
        <f t="shared" si="17"/>
        <v>0</v>
      </c>
      <c r="BF54" s="113">
        <f t="shared" si="18"/>
        <v>0</v>
      </c>
      <c r="BG54" s="113">
        <f t="shared" si="19"/>
        <v>0</v>
      </c>
      <c r="BH54" s="113">
        <f t="shared" si="20"/>
        <v>0</v>
      </c>
      <c r="BI54" s="113">
        <f t="shared" si="21"/>
        <v>0</v>
      </c>
      <c r="BJ54" s="113">
        <f t="shared" si="22"/>
        <v>0</v>
      </c>
      <c r="BK54" s="113">
        <f t="shared" si="23"/>
        <v>0</v>
      </c>
      <c r="BL54" s="113">
        <f t="shared" si="24"/>
        <v>0</v>
      </c>
      <c r="BM54" s="113">
        <f t="shared" si="25"/>
        <v>0</v>
      </c>
      <c r="BN54" s="113">
        <f t="shared" si="26"/>
        <v>0</v>
      </c>
      <c r="BO54" s="113">
        <f t="shared" si="27"/>
        <v>0</v>
      </c>
      <c r="BP54" s="113">
        <f t="shared" si="28"/>
        <v>0</v>
      </c>
      <c r="BQ54" s="113">
        <f t="shared" si="29"/>
        <v>0</v>
      </c>
      <c r="BR54" s="113">
        <f t="shared" si="30"/>
        <v>0</v>
      </c>
      <c r="BS54" s="113">
        <f t="shared" si="31"/>
        <v>0</v>
      </c>
      <c r="BT54" s="113">
        <f t="shared" si="32"/>
        <v>0</v>
      </c>
      <c r="BU54" s="113">
        <f t="shared" si="33"/>
        <v>0</v>
      </c>
      <c r="BV54" s="113">
        <f t="shared" si="34"/>
        <v>0</v>
      </c>
      <c r="BW54" s="113">
        <f t="shared" si="35"/>
        <v>0</v>
      </c>
      <c r="BX54" s="113">
        <f t="shared" si="36"/>
        <v>0</v>
      </c>
      <c r="BY54" s="113">
        <f t="shared" si="37"/>
        <v>0</v>
      </c>
    </row>
    <row r="55" spans="2:77" x14ac:dyDescent="0.2">
      <c r="B55" s="79" t="s">
        <v>114</v>
      </c>
      <c r="C55" s="80" t="str">
        <f t="shared" si="38"/>
        <v>CAMPINASSÓ RISOS - DOMINGO</v>
      </c>
      <c r="D55" s="80"/>
      <c r="E55" s="80"/>
      <c r="F55" s="80"/>
      <c r="G55" s="81"/>
      <c r="H55" s="82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4"/>
      <c r="AM55" s="109">
        <f t="shared" si="6"/>
        <v>0</v>
      </c>
      <c r="AN55" s="53">
        <f>IFERROR(VLOOKUP(C55,'Tabela de Preços Out'!$H$2:$I$657,2,0),"Selecione a praça")</f>
        <v>4005</v>
      </c>
      <c r="AO55" s="53">
        <f t="shared" si="39"/>
        <v>0</v>
      </c>
      <c r="AP55" s="85"/>
      <c r="AQ55" s="54">
        <f t="shared" si="40"/>
        <v>0</v>
      </c>
      <c r="AU55" s="113">
        <f t="shared" si="7"/>
        <v>0</v>
      </c>
      <c r="AV55" s="113">
        <f t="shared" si="8"/>
        <v>0</v>
      </c>
      <c r="AW55" s="113">
        <f t="shared" si="9"/>
        <v>0</v>
      </c>
      <c r="AX55" s="113">
        <f t="shared" si="10"/>
        <v>0</v>
      </c>
      <c r="AY55" s="113">
        <f t="shared" si="11"/>
        <v>0</v>
      </c>
      <c r="AZ55" s="113">
        <f t="shared" si="12"/>
        <v>0</v>
      </c>
      <c r="BA55" s="113">
        <f t="shared" si="13"/>
        <v>0</v>
      </c>
      <c r="BB55" s="113">
        <f t="shared" si="14"/>
        <v>0</v>
      </c>
      <c r="BC55" s="113">
        <f t="shared" si="15"/>
        <v>0</v>
      </c>
      <c r="BD55" s="113">
        <f t="shared" si="16"/>
        <v>0</v>
      </c>
      <c r="BE55" s="113">
        <f t="shared" si="17"/>
        <v>0</v>
      </c>
      <c r="BF55" s="113">
        <f t="shared" si="18"/>
        <v>0</v>
      </c>
      <c r="BG55" s="113">
        <f t="shared" si="19"/>
        <v>0</v>
      </c>
      <c r="BH55" s="113">
        <f t="shared" si="20"/>
        <v>0</v>
      </c>
      <c r="BI55" s="113">
        <f t="shared" si="21"/>
        <v>0</v>
      </c>
      <c r="BJ55" s="113">
        <f t="shared" si="22"/>
        <v>0</v>
      </c>
      <c r="BK55" s="113">
        <f t="shared" si="23"/>
        <v>0</v>
      </c>
      <c r="BL55" s="113">
        <f t="shared" si="24"/>
        <v>0</v>
      </c>
      <c r="BM55" s="113">
        <f t="shared" si="25"/>
        <v>0</v>
      </c>
      <c r="BN55" s="113">
        <f t="shared" si="26"/>
        <v>0</v>
      </c>
      <c r="BO55" s="113">
        <f t="shared" si="27"/>
        <v>0</v>
      </c>
      <c r="BP55" s="113">
        <f t="shared" si="28"/>
        <v>0</v>
      </c>
      <c r="BQ55" s="113">
        <f t="shared" si="29"/>
        <v>0</v>
      </c>
      <c r="BR55" s="113">
        <f t="shared" si="30"/>
        <v>0</v>
      </c>
      <c r="BS55" s="113">
        <f t="shared" si="31"/>
        <v>0</v>
      </c>
      <c r="BT55" s="113">
        <f t="shared" si="32"/>
        <v>0</v>
      </c>
      <c r="BU55" s="113">
        <f t="shared" si="33"/>
        <v>0</v>
      </c>
      <c r="BV55" s="113">
        <f t="shared" si="34"/>
        <v>0</v>
      </c>
      <c r="BW55" s="113">
        <f t="shared" si="35"/>
        <v>0</v>
      </c>
      <c r="BX55" s="113">
        <f t="shared" si="36"/>
        <v>0</v>
      </c>
      <c r="BY55" s="113">
        <f t="shared" si="37"/>
        <v>0</v>
      </c>
    </row>
    <row r="56" spans="2:77" x14ac:dyDescent="0.2">
      <c r="B56" s="79" t="s">
        <v>42</v>
      </c>
      <c r="C56" s="80" t="str">
        <f t="shared" si="38"/>
        <v>CAMPINASTÁ NA TELA</v>
      </c>
      <c r="D56" s="80"/>
      <c r="E56" s="80"/>
      <c r="F56" s="80"/>
      <c r="G56" s="81"/>
      <c r="H56" s="82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4"/>
      <c r="AM56" s="109">
        <f t="shared" si="6"/>
        <v>0</v>
      </c>
      <c r="AN56" s="53">
        <f>IFERROR(VLOOKUP(C56,'Tabela de Preços Out'!$H$2:$I$657,2,0),"Selecione a praça")</f>
        <v>3985</v>
      </c>
      <c r="AO56" s="53">
        <f t="shared" si="39"/>
        <v>0</v>
      </c>
      <c r="AP56" s="85"/>
      <c r="AQ56" s="54">
        <f t="shared" si="40"/>
        <v>0</v>
      </c>
      <c r="AU56" s="113">
        <f t="shared" si="7"/>
        <v>0</v>
      </c>
      <c r="AV56" s="113">
        <f t="shared" si="8"/>
        <v>0</v>
      </c>
      <c r="AW56" s="113">
        <f t="shared" si="9"/>
        <v>0</v>
      </c>
      <c r="AX56" s="113">
        <f t="shared" si="10"/>
        <v>0</v>
      </c>
      <c r="AY56" s="113">
        <f t="shared" si="11"/>
        <v>0</v>
      </c>
      <c r="AZ56" s="113">
        <f t="shared" si="12"/>
        <v>0</v>
      </c>
      <c r="BA56" s="113">
        <f t="shared" si="13"/>
        <v>0</v>
      </c>
      <c r="BB56" s="113">
        <f t="shared" si="14"/>
        <v>0</v>
      </c>
      <c r="BC56" s="113">
        <f t="shared" si="15"/>
        <v>0</v>
      </c>
      <c r="BD56" s="113">
        <f t="shared" si="16"/>
        <v>0</v>
      </c>
      <c r="BE56" s="113">
        <f t="shared" si="17"/>
        <v>0</v>
      </c>
      <c r="BF56" s="113">
        <f t="shared" si="18"/>
        <v>0</v>
      </c>
      <c r="BG56" s="113">
        <f t="shared" si="19"/>
        <v>0</v>
      </c>
      <c r="BH56" s="113">
        <f t="shared" si="20"/>
        <v>0</v>
      </c>
      <c r="BI56" s="113">
        <f t="shared" si="21"/>
        <v>0</v>
      </c>
      <c r="BJ56" s="113">
        <f t="shared" si="22"/>
        <v>0</v>
      </c>
      <c r="BK56" s="113">
        <f t="shared" si="23"/>
        <v>0</v>
      </c>
      <c r="BL56" s="113">
        <f t="shared" si="24"/>
        <v>0</v>
      </c>
      <c r="BM56" s="113">
        <f t="shared" si="25"/>
        <v>0</v>
      </c>
      <c r="BN56" s="113">
        <f t="shared" si="26"/>
        <v>0</v>
      </c>
      <c r="BO56" s="113">
        <f t="shared" si="27"/>
        <v>0</v>
      </c>
      <c r="BP56" s="113">
        <f t="shared" si="28"/>
        <v>0</v>
      </c>
      <c r="BQ56" s="113">
        <f t="shared" si="29"/>
        <v>0</v>
      </c>
      <c r="BR56" s="113">
        <f t="shared" si="30"/>
        <v>0</v>
      </c>
      <c r="BS56" s="113">
        <f t="shared" si="31"/>
        <v>0</v>
      </c>
      <c r="BT56" s="113">
        <f t="shared" si="32"/>
        <v>0</v>
      </c>
      <c r="BU56" s="113">
        <f t="shared" si="33"/>
        <v>0</v>
      </c>
      <c r="BV56" s="113">
        <f t="shared" si="34"/>
        <v>0</v>
      </c>
      <c r="BW56" s="113">
        <f t="shared" si="35"/>
        <v>0</v>
      </c>
      <c r="BX56" s="113">
        <f t="shared" si="36"/>
        <v>0</v>
      </c>
      <c r="BY56" s="113">
        <f t="shared" si="37"/>
        <v>0</v>
      </c>
    </row>
    <row r="57" spans="2:77" x14ac:dyDescent="0.2">
      <c r="B57" s="79" t="s">
        <v>122</v>
      </c>
      <c r="C57" s="80" t="str">
        <f t="shared" si="38"/>
        <v>CAMPINASTERCEIRO TEMPO</v>
      </c>
      <c r="D57" s="80"/>
      <c r="E57" s="80"/>
      <c r="F57" s="80"/>
      <c r="G57" s="81"/>
      <c r="H57" s="82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4"/>
      <c r="AM57" s="109">
        <f t="shared" si="6"/>
        <v>0</v>
      </c>
      <c r="AN57" s="53">
        <f>IFERROR(VLOOKUP(C57,'Tabela de Preços Out'!$H$2:$I$657,2,0),"Selecione a praça")</f>
        <v>7375</v>
      </c>
      <c r="AO57" s="53">
        <f t="shared" si="39"/>
        <v>0</v>
      </c>
      <c r="AP57" s="85"/>
      <c r="AQ57" s="54">
        <f t="shared" si="40"/>
        <v>0</v>
      </c>
      <c r="AU57" s="113">
        <f t="shared" si="7"/>
        <v>0</v>
      </c>
      <c r="AV57" s="113">
        <f t="shared" si="8"/>
        <v>0</v>
      </c>
      <c r="AW57" s="113">
        <f t="shared" si="9"/>
        <v>0</v>
      </c>
      <c r="AX57" s="113">
        <f t="shared" si="10"/>
        <v>0</v>
      </c>
      <c r="AY57" s="113">
        <f t="shared" si="11"/>
        <v>0</v>
      </c>
      <c r="AZ57" s="113">
        <f t="shared" si="12"/>
        <v>0</v>
      </c>
      <c r="BA57" s="113">
        <f t="shared" si="13"/>
        <v>0</v>
      </c>
      <c r="BB57" s="113">
        <f t="shared" si="14"/>
        <v>0</v>
      </c>
      <c r="BC57" s="113">
        <f t="shared" si="15"/>
        <v>0</v>
      </c>
      <c r="BD57" s="113">
        <f t="shared" si="16"/>
        <v>0</v>
      </c>
      <c r="BE57" s="113">
        <f t="shared" si="17"/>
        <v>0</v>
      </c>
      <c r="BF57" s="113">
        <f t="shared" si="18"/>
        <v>0</v>
      </c>
      <c r="BG57" s="113">
        <f t="shared" si="19"/>
        <v>0</v>
      </c>
      <c r="BH57" s="113">
        <f t="shared" si="20"/>
        <v>0</v>
      </c>
      <c r="BI57" s="113">
        <f t="shared" si="21"/>
        <v>0</v>
      </c>
      <c r="BJ57" s="113">
        <f t="shared" si="22"/>
        <v>0</v>
      </c>
      <c r="BK57" s="113">
        <f t="shared" si="23"/>
        <v>0</v>
      </c>
      <c r="BL57" s="113">
        <f t="shared" si="24"/>
        <v>0</v>
      </c>
      <c r="BM57" s="113">
        <f t="shared" si="25"/>
        <v>0</v>
      </c>
      <c r="BN57" s="113">
        <f t="shared" si="26"/>
        <v>0</v>
      </c>
      <c r="BO57" s="113">
        <f t="shared" si="27"/>
        <v>0</v>
      </c>
      <c r="BP57" s="113">
        <f t="shared" si="28"/>
        <v>0</v>
      </c>
      <c r="BQ57" s="113">
        <f t="shared" si="29"/>
        <v>0</v>
      </c>
      <c r="BR57" s="113">
        <f t="shared" si="30"/>
        <v>0</v>
      </c>
      <c r="BS57" s="113">
        <f t="shared" si="31"/>
        <v>0</v>
      </c>
      <c r="BT57" s="113">
        <f t="shared" si="32"/>
        <v>0</v>
      </c>
      <c r="BU57" s="113">
        <f t="shared" si="33"/>
        <v>0</v>
      </c>
      <c r="BV57" s="113">
        <f t="shared" si="34"/>
        <v>0</v>
      </c>
      <c r="BW57" s="113">
        <f t="shared" si="35"/>
        <v>0</v>
      </c>
      <c r="BX57" s="113">
        <f t="shared" si="36"/>
        <v>0</v>
      </c>
      <c r="BY57" s="113">
        <f t="shared" si="37"/>
        <v>0</v>
      </c>
    </row>
    <row r="58" spans="2:77" x14ac:dyDescent="0.2">
      <c r="B58" s="79" t="s">
        <v>124</v>
      </c>
      <c r="C58" s="80" t="str">
        <f t="shared" si="38"/>
        <v>CAMPINASTOP 20</v>
      </c>
      <c r="D58" s="80"/>
      <c r="E58" s="80"/>
      <c r="F58" s="80"/>
      <c r="G58" s="81"/>
      <c r="H58" s="82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4"/>
      <c r="AM58" s="109">
        <f t="shared" si="6"/>
        <v>0</v>
      </c>
      <c r="AN58" s="53">
        <f>IFERROR(VLOOKUP(C58,'Tabela de Preços Out'!$H$2:$I$657,2,0),"Selecione a praça")</f>
        <v>5205</v>
      </c>
      <c r="AO58" s="53">
        <f t="shared" si="39"/>
        <v>0</v>
      </c>
      <c r="AP58" s="85"/>
      <c r="AQ58" s="54">
        <f t="shared" si="40"/>
        <v>0</v>
      </c>
      <c r="AU58" s="113">
        <f t="shared" si="7"/>
        <v>0</v>
      </c>
      <c r="AV58" s="113">
        <f t="shared" si="8"/>
        <v>0</v>
      </c>
      <c r="AW58" s="113">
        <f t="shared" si="9"/>
        <v>0</v>
      </c>
      <c r="AX58" s="113">
        <f t="shared" si="10"/>
        <v>0</v>
      </c>
      <c r="AY58" s="113">
        <f t="shared" si="11"/>
        <v>0</v>
      </c>
      <c r="AZ58" s="113">
        <f t="shared" si="12"/>
        <v>0</v>
      </c>
      <c r="BA58" s="113">
        <f t="shared" si="13"/>
        <v>0</v>
      </c>
      <c r="BB58" s="113">
        <f t="shared" si="14"/>
        <v>0</v>
      </c>
      <c r="BC58" s="113">
        <f t="shared" si="15"/>
        <v>0</v>
      </c>
      <c r="BD58" s="113">
        <f t="shared" si="16"/>
        <v>0</v>
      </c>
      <c r="BE58" s="113">
        <f t="shared" si="17"/>
        <v>0</v>
      </c>
      <c r="BF58" s="113">
        <f t="shared" si="18"/>
        <v>0</v>
      </c>
      <c r="BG58" s="113">
        <f t="shared" si="19"/>
        <v>0</v>
      </c>
      <c r="BH58" s="113">
        <f t="shared" si="20"/>
        <v>0</v>
      </c>
      <c r="BI58" s="113">
        <f t="shared" si="21"/>
        <v>0</v>
      </c>
      <c r="BJ58" s="113">
        <f t="shared" si="22"/>
        <v>0</v>
      </c>
      <c r="BK58" s="113">
        <f t="shared" si="23"/>
        <v>0</v>
      </c>
      <c r="BL58" s="113">
        <f t="shared" si="24"/>
        <v>0</v>
      </c>
      <c r="BM58" s="113">
        <f t="shared" si="25"/>
        <v>0</v>
      </c>
      <c r="BN58" s="113">
        <f t="shared" si="26"/>
        <v>0</v>
      </c>
      <c r="BO58" s="113">
        <f t="shared" si="27"/>
        <v>0</v>
      </c>
      <c r="BP58" s="113">
        <f t="shared" si="28"/>
        <v>0</v>
      </c>
      <c r="BQ58" s="113">
        <f t="shared" si="29"/>
        <v>0</v>
      </c>
      <c r="BR58" s="113">
        <f t="shared" si="30"/>
        <v>0</v>
      </c>
      <c r="BS58" s="113">
        <f t="shared" si="31"/>
        <v>0</v>
      </c>
      <c r="BT58" s="113">
        <f t="shared" si="32"/>
        <v>0</v>
      </c>
      <c r="BU58" s="113">
        <f t="shared" si="33"/>
        <v>0</v>
      </c>
      <c r="BV58" s="113">
        <f t="shared" si="34"/>
        <v>0</v>
      </c>
      <c r="BW58" s="113">
        <f t="shared" si="35"/>
        <v>0</v>
      </c>
      <c r="BX58" s="113">
        <f t="shared" si="36"/>
        <v>0</v>
      </c>
      <c r="BY58" s="113">
        <f t="shared" si="37"/>
        <v>0</v>
      </c>
    </row>
    <row r="59" spans="2:77" x14ac:dyDescent="0.2">
      <c r="B59" s="86" t="s">
        <v>107</v>
      </c>
      <c r="C59" s="87" t="str">
        <f t="shared" si="38"/>
        <v>CAMPINASTOP CINE SÁB</v>
      </c>
      <c r="D59" s="87"/>
      <c r="E59" s="87"/>
      <c r="F59" s="87"/>
      <c r="G59" s="88"/>
      <c r="H59" s="89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1"/>
      <c r="AM59" s="110">
        <f t="shared" si="6"/>
        <v>0</v>
      </c>
      <c r="AN59" s="55">
        <f>IFERROR(VLOOKUP(C59,'Tabela de Preços Out'!$H$2:$I$657,2,0),"Selecione a praça")</f>
        <v>5560</v>
      </c>
      <c r="AO59" s="55">
        <f t="shared" si="39"/>
        <v>0</v>
      </c>
      <c r="AP59" s="92"/>
      <c r="AQ59" s="56">
        <f t="shared" si="40"/>
        <v>0</v>
      </c>
      <c r="AU59" s="113">
        <f t="shared" si="7"/>
        <v>0</v>
      </c>
      <c r="AV59" s="113">
        <f t="shared" si="8"/>
        <v>0</v>
      </c>
      <c r="AW59" s="113">
        <f t="shared" si="9"/>
        <v>0</v>
      </c>
      <c r="AX59" s="113">
        <f t="shared" si="10"/>
        <v>0</v>
      </c>
      <c r="AY59" s="113">
        <f t="shared" si="11"/>
        <v>0</v>
      </c>
      <c r="AZ59" s="113">
        <f t="shared" si="12"/>
        <v>0</v>
      </c>
      <c r="BA59" s="113">
        <f t="shared" si="13"/>
        <v>0</v>
      </c>
      <c r="BB59" s="113">
        <f t="shared" si="14"/>
        <v>0</v>
      </c>
      <c r="BC59" s="113">
        <f t="shared" si="15"/>
        <v>0</v>
      </c>
      <c r="BD59" s="113">
        <f t="shared" si="16"/>
        <v>0</v>
      </c>
      <c r="BE59" s="113">
        <f t="shared" si="17"/>
        <v>0</v>
      </c>
      <c r="BF59" s="113">
        <f t="shared" si="18"/>
        <v>0</v>
      </c>
      <c r="BG59" s="113">
        <f t="shared" si="19"/>
        <v>0</v>
      </c>
      <c r="BH59" s="113">
        <f t="shared" si="20"/>
        <v>0</v>
      </c>
      <c r="BI59" s="113">
        <f t="shared" si="21"/>
        <v>0</v>
      </c>
      <c r="BJ59" s="113">
        <f t="shared" si="22"/>
        <v>0</v>
      </c>
      <c r="BK59" s="113">
        <f t="shared" si="23"/>
        <v>0</v>
      </c>
      <c r="BL59" s="113">
        <f t="shared" si="24"/>
        <v>0</v>
      </c>
      <c r="BM59" s="113">
        <f t="shared" si="25"/>
        <v>0</v>
      </c>
      <c r="BN59" s="113">
        <f t="shared" si="26"/>
        <v>0</v>
      </c>
      <c r="BO59" s="113">
        <f t="shared" si="27"/>
        <v>0</v>
      </c>
      <c r="BP59" s="113">
        <f t="shared" si="28"/>
        <v>0</v>
      </c>
      <c r="BQ59" s="113">
        <f t="shared" si="29"/>
        <v>0</v>
      </c>
      <c r="BR59" s="113">
        <f t="shared" si="30"/>
        <v>0</v>
      </c>
      <c r="BS59" s="113">
        <f t="shared" si="31"/>
        <v>0</v>
      </c>
      <c r="BT59" s="113">
        <f t="shared" si="32"/>
        <v>0</v>
      </c>
      <c r="BU59" s="113">
        <f t="shared" si="33"/>
        <v>0</v>
      </c>
      <c r="BV59" s="113">
        <f t="shared" si="34"/>
        <v>0</v>
      </c>
      <c r="BW59" s="113">
        <f t="shared" si="35"/>
        <v>0</v>
      </c>
      <c r="BX59" s="113">
        <f t="shared" si="36"/>
        <v>0</v>
      </c>
      <c r="BY59" s="113">
        <f t="shared" si="37"/>
        <v>0</v>
      </c>
    </row>
    <row r="60" spans="2:77" x14ac:dyDescent="0.2">
      <c r="AM60" s="111">
        <f>SUM(AM25:AM59)</f>
        <v>0</v>
      </c>
      <c r="AN60" s="57"/>
      <c r="AO60" s="57">
        <f>SUM(AO25:AO59)</f>
        <v>0</v>
      </c>
      <c r="AP60" s="58" t="str">
        <f>IFERROR(AVERAGE(AP25:AP59),"Defina o desconto")</f>
        <v>Defina o desconto</v>
      </c>
      <c r="AQ60" s="57">
        <f>SUM(AQ25:AQ59)</f>
        <v>0</v>
      </c>
    </row>
    <row r="61" spans="2:77" x14ac:dyDescent="0.2">
      <c r="AM61" s="93"/>
      <c r="AN61" s="94"/>
      <c r="AO61" s="94"/>
      <c r="AP61" s="95"/>
      <c r="AQ61" s="94"/>
    </row>
    <row r="62" spans="2:77" x14ac:dyDescent="0.2">
      <c r="AM62" s="96"/>
      <c r="AN62" s="97"/>
      <c r="AO62" s="97"/>
      <c r="AP62" s="98"/>
      <c r="AQ62" s="97"/>
    </row>
    <row r="63" spans="2:77" x14ac:dyDescent="0.2">
      <c r="B63" s="99"/>
      <c r="C63" s="100"/>
      <c r="D63" s="100"/>
      <c r="E63" s="100"/>
      <c r="F63" s="100"/>
      <c r="G63" s="100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2"/>
      <c r="AA63" s="103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0"/>
      <c r="AM63" s="104"/>
      <c r="AN63" s="99"/>
      <c r="AO63" s="100"/>
      <c r="AP63" s="100"/>
      <c r="AQ63" s="104"/>
    </row>
    <row r="64" spans="2:77" ht="15" customHeight="1" x14ac:dyDescent="0.25">
      <c r="B64" s="124" t="s">
        <v>158</v>
      </c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25"/>
      <c r="AA64" s="26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5"/>
      <c r="AN64" s="26"/>
      <c r="AO64" s="21" t="s">
        <v>165</v>
      </c>
      <c r="AP64" s="59">
        <f>AQ60</f>
        <v>0</v>
      </c>
      <c r="AQ64" s="7"/>
      <c r="AR64" s="105"/>
      <c r="AS64" s="5"/>
    </row>
    <row r="65" spans="2:45" x14ac:dyDescent="0.2">
      <c r="B65" s="124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28"/>
      <c r="AA65" s="29"/>
      <c r="AB65" s="30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5"/>
      <c r="AN65" s="26"/>
      <c r="AO65" s="106"/>
      <c r="AP65" s="5"/>
      <c r="AQ65" s="7"/>
      <c r="AR65" s="6"/>
      <c r="AS65" s="5"/>
    </row>
    <row r="66" spans="2:45" ht="15.75" x14ac:dyDescent="0.25">
      <c r="B66" s="124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28"/>
      <c r="AA66" s="29"/>
      <c r="AB66" s="30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5"/>
      <c r="AN66" s="26"/>
      <c r="AO66" s="21" t="s">
        <v>166</v>
      </c>
      <c r="AP66" s="59">
        <f>AP64*0.2</f>
        <v>0</v>
      </c>
      <c r="AQ66" s="67"/>
      <c r="AR66" s="6"/>
      <c r="AS66" s="5"/>
    </row>
    <row r="67" spans="2:45" x14ac:dyDescent="0.2">
      <c r="B67" s="124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28"/>
      <c r="AA67" s="29"/>
      <c r="AB67" s="30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2"/>
      <c r="AN67" s="33"/>
      <c r="AO67" s="31"/>
      <c r="AP67" s="31"/>
      <c r="AQ67" s="7"/>
      <c r="AR67" s="6"/>
      <c r="AS67" s="5"/>
    </row>
    <row r="68" spans="2:45" ht="15.75" x14ac:dyDescent="0.25">
      <c r="B68" s="124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28"/>
      <c r="AA68" s="29"/>
      <c r="AB68" s="107"/>
      <c r="AC68" s="107"/>
      <c r="AD68" s="115" t="s">
        <v>152</v>
      </c>
      <c r="AE68" s="115"/>
      <c r="AF68" s="115"/>
      <c r="AG68" s="115"/>
      <c r="AH68" s="115"/>
      <c r="AI68" s="115"/>
      <c r="AJ68" s="115"/>
      <c r="AK68" s="115"/>
      <c r="AL68" s="31"/>
      <c r="AM68" s="32"/>
      <c r="AN68" s="33"/>
      <c r="AO68" s="21" t="s">
        <v>167</v>
      </c>
      <c r="AP68" s="59">
        <f>AP64*0.8</f>
        <v>0</v>
      </c>
      <c r="AQ68" s="7"/>
      <c r="AR68" s="6"/>
      <c r="AS68" s="5"/>
    </row>
    <row r="69" spans="2:45" x14ac:dyDescent="0.2">
      <c r="B69" s="124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28"/>
      <c r="AA69" s="29"/>
      <c r="AB69" s="30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2"/>
      <c r="AN69" s="33"/>
      <c r="AO69" s="31"/>
      <c r="AP69" s="31"/>
      <c r="AQ69" s="15"/>
      <c r="AR69" s="14"/>
      <c r="AS69" s="11"/>
    </row>
    <row r="70" spans="2:45" x14ac:dyDescent="0.2">
      <c r="B70" s="124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28"/>
      <c r="AA70" s="29"/>
      <c r="AB70" s="30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2"/>
      <c r="AN70" s="33"/>
      <c r="AO70" s="31"/>
      <c r="AP70" s="31"/>
      <c r="AQ70" s="34"/>
      <c r="AR70" s="35"/>
      <c r="AS70" s="35"/>
    </row>
    <row r="71" spans="2:45" x14ac:dyDescent="0.2">
      <c r="B71" s="124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28"/>
      <c r="AA71" s="29"/>
      <c r="AB71" s="30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2"/>
      <c r="AN71" s="117" t="s">
        <v>153</v>
      </c>
      <c r="AO71" s="118"/>
      <c r="AP71" s="118"/>
      <c r="AQ71" s="119"/>
      <c r="AR71" s="14"/>
      <c r="AS71" s="11"/>
    </row>
    <row r="72" spans="2:45" ht="15" customHeight="1" x14ac:dyDescent="0.2">
      <c r="B72" s="124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28"/>
      <c r="AA72" s="29"/>
      <c r="AB72" s="30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2"/>
      <c r="AN72" s="65"/>
      <c r="AO72" s="66"/>
      <c r="AP72" s="21"/>
      <c r="AQ72" s="22"/>
      <c r="AS72" s="11"/>
    </row>
    <row r="73" spans="2:45" x14ac:dyDescent="0.2">
      <c r="B73" s="124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28"/>
      <c r="AA73" s="29"/>
      <c r="AB73" s="30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2"/>
      <c r="AN73" s="65"/>
      <c r="AO73" s="21"/>
      <c r="AP73" s="21"/>
      <c r="AQ73" s="22"/>
      <c r="AS73" s="11"/>
    </row>
    <row r="74" spans="2:45" x14ac:dyDescent="0.2">
      <c r="B74" s="124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28"/>
      <c r="AA74" s="29"/>
      <c r="AB74" s="30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2"/>
      <c r="AN74" s="33"/>
      <c r="AO74" s="31"/>
      <c r="AP74" s="31"/>
      <c r="AQ74" s="17"/>
      <c r="AR74" s="14"/>
      <c r="AS74" s="11"/>
    </row>
    <row r="75" spans="2:45" x14ac:dyDescent="0.2">
      <c r="B75" s="124"/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28"/>
      <c r="AA75" s="29"/>
      <c r="AB75" s="107"/>
      <c r="AC75" s="115" t="s">
        <v>155</v>
      </c>
      <c r="AD75" s="115"/>
      <c r="AE75" s="115"/>
      <c r="AF75" s="115"/>
      <c r="AG75" s="115"/>
      <c r="AH75" s="115"/>
      <c r="AI75" s="115"/>
      <c r="AJ75" s="115"/>
      <c r="AK75" s="115"/>
      <c r="AL75" s="115"/>
      <c r="AM75" s="67"/>
      <c r="AN75" s="117" t="s">
        <v>154</v>
      </c>
      <c r="AO75" s="118"/>
      <c r="AP75" s="118"/>
      <c r="AQ75" s="119"/>
      <c r="AR75" s="14"/>
      <c r="AS75" s="11"/>
    </row>
    <row r="76" spans="2:45" x14ac:dyDescent="0.2">
      <c r="B76" s="124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28"/>
      <c r="AA76" s="29"/>
      <c r="AB76" s="30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2"/>
      <c r="AN76" s="33"/>
      <c r="AO76" s="31"/>
      <c r="AP76" s="31"/>
      <c r="AQ76" s="9"/>
      <c r="AR76" s="8"/>
      <c r="AS76" s="8"/>
    </row>
    <row r="77" spans="2:45" ht="15" customHeight="1" x14ac:dyDescent="0.2">
      <c r="B77" s="36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28"/>
      <c r="AA77" s="29"/>
      <c r="AB77" s="30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4"/>
      <c r="AN77" s="66"/>
      <c r="AO77" s="66"/>
      <c r="AP77" s="66"/>
      <c r="AQ77" s="67"/>
      <c r="AR77" s="14"/>
      <c r="AS77" s="11"/>
    </row>
    <row r="78" spans="2:45" x14ac:dyDescent="0.2">
      <c r="B78" s="65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37"/>
      <c r="Z78" s="28"/>
      <c r="AA78" s="29"/>
      <c r="AB78" s="30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4"/>
      <c r="AN78" s="39"/>
      <c r="AO78" s="35"/>
      <c r="AP78" s="10"/>
      <c r="AQ78" s="15"/>
      <c r="AR78" s="40"/>
      <c r="AS78" s="11"/>
    </row>
    <row r="79" spans="2:45" x14ac:dyDescent="0.2">
      <c r="B79" s="41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37"/>
      <c r="Z79" s="28"/>
      <c r="AA79" s="29"/>
      <c r="AB79" s="30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4"/>
      <c r="AN79" s="39"/>
      <c r="AO79" s="35"/>
      <c r="AP79" s="66"/>
      <c r="AQ79" s="67"/>
      <c r="AS79" s="5"/>
    </row>
    <row r="80" spans="2:45" x14ac:dyDescent="0.2">
      <c r="B80" s="65"/>
      <c r="C80" s="42"/>
      <c r="D80" s="116" t="s">
        <v>156</v>
      </c>
      <c r="E80" s="116"/>
      <c r="F80" s="116"/>
      <c r="G80" s="116"/>
      <c r="H80" s="116"/>
      <c r="I80" s="116"/>
      <c r="J80" s="116"/>
      <c r="K80" s="37"/>
      <c r="L80" s="37"/>
      <c r="M80" s="37"/>
      <c r="N80" s="123" t="s">
        <v>157</v>
      </c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37"/>
      <c r="Z80" s="28"/>
      <c r="AA80" s="29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35"/>
      <c r="AM80" s="34"/>
      <c r="AN80" s="39"/>
      <c r="AO80" s="35"/>
      <c r="AP80" s="10"/>
      <c r="AQ80" s="15"/>
      <c r="AR80" s="40"/>
      <c r="AS80" s="5"/>
    </row>
    <row r="81" spans="2:45" x14ac:dyDescent="0.2">
      <c r="B81" s="43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5"/>
      <c r="AA81" s="46"/>
      <c r="AB81" s="47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9"/>
      <c r="AN81" s="50"/>
      <c r="AO81" s="48"/>
      <c r="AP81" s="18"/>
      <c r="AQ81" s="19"/>
      <c r="AR81" s="12"/>
      <c r="AS81" s="11"/>
    </row>
    <row r="82" spans="2:45" x14ac:dyDescent="0.2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0"/>
      <c r="AA82" s="30"/>
      <c r="AB82" s="30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</row>
    <row r="83" spans="2:45" x14ac:dyDescent="0.2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0"/>
      <c r="AA83" s="30"/>
      <c r="AB83" s="30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</row>
    <row r="84" spans="2:45" x14ac:dyDescent="0.2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0"/>
      <c r="AA84" s="30"/>
      <c r="AB84" s="30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5"/>
      <c r="AQ84" s="5"/>
      <c r="AR84" s="13"/>
      <c r="AS84" s="13"/>
    </row>
    <row r="85" spans="2:45" x14ac:dyDescent="0.2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0"/>
      <c r="AA85" s="30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35"/>
      <c r="AM85" s="35"/>
      <c r="AN85" s="35"/>
      <c r="AO85" s="16"/>
      <c r="AP85" s="11"/>
      <c r="AQ85" s="11"/>
      <c r="AR85" s="6"/>
      <c r="AS85" s="11"/>
    </row>
    <row r="86" spans="2:45" x14ac:dyDescent="0.2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0"/>
      <c r="AA86" s="30"/>
      <c r="AB86" s="30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11"/>
      <c r="AQ86" s="11"/>
      <c r="AR86" s="14"/>
      <c r="AS86" s="11"/>
    </row>
    <row r="87" spans="2:45" x14ac:dyDescent="0.2">
      <c r="B87" s="66"/>
      <c r="C87" s="66"/>
      <c r="D87" s="66"/>
      <c r="E87" s="66"/>
      <c r="F87" s="66"/>
      <c r="G87" s="66"/>
      <c r="H87" s="107"/>
      <c r="I87" s="107"/>
      <c r="J87" s="107"/>
      <c r="K87" s="107"/>
      <c r="L87" s="10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0"/>
      <c r="AA87" s="30"/>
      <c r="AB87" s="30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11"/>
      <c r="AQ87" s="11"/>
      <c r="AR87" s="14"/>
      <c r="AS87" s="11"/>
    </row>
    <row r="88" spans="2:45" x14ac:dyDescent="0.2">
      <c r="B88" s="66"/>
      <c r="C88" s="66"/>
      <c r="D88" s="66"/>
      <c r="E88" s="66"/>
      <c r="F88" s="66"/>
      <c r="G88" s="66"/>
      <c r="H88" s="107"/>
      <c r="I88" s="107"/>
      <c r="J88" s="107"/>
      <c r="K88" s="107"/>
      <c r="L88" s="107"/>
      <c r="M88" s="3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37"/>
      <c r="Z88" s="30"/>
      <c r="AA88" s="30"/>
      <c r="AB88" s="30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11"/>
      <c r="AQ88" s="11"/>
      <c r="AR88" s="14"/>
      <c r="AS88" s="11"/>
    </row>
  </sheetData>
  <sortState ref="B25:AQ53">
    <sortCondition ref="B25"/>
  </sortState>
  <mergeCells count="33">
    <mergeCell ref="AP5:AQ6"/>
    <mergeCell ref="AO11:AQ11"/>
    <mergeCell ref="B11:D11"/>
    <mergeCell ref="V11:X11"/>
    <mergeCell ref="R6:Z6"/>
    <mergeCell ref="AB6:AD6"/>
    <mergeCell ref="AE6:AN6"/>
    <mergeCell ref="B15:D15"/>
    <mergeCell ref="E11:R11"/>
    <mergeCell ref="E15:R15"/>
    <mergeCell ref="P2:R2"/>
    <mergeCell ref="S2:AN2"/>
    <mergeCell ref="P4:S4"/>
    <mergeCell ref="T4:AN4"/>
    <mergeCell ref="B13:D13"/>
    <mergeCell ref="V13:X13"/>
    <mergeCell ref="V15:X15"/>
    <mergeCell ref="Y11:AK11"/>
    <mergeCell ref="Y13:AK13"/>
    <mergeCell ref="Y15:AK15"/>
    <mergeCell ref="E13:R13"/>
    <mergeCell ref="AC75:AL75"/>
    <mergeCell ref="D80:J80"/>
    <mergeCell ref="AN71:AQ71"/>
    <mergeCell ref="AN75:AQ75"/>
    <mergeCell ref="AH17:AI17"/>
    <mergeCell ref="F17:K17"/>
    <mergeCell ref="N80:X80"/>
    <mergeCell ref="B64:Y76"/>
    <mergeCell ref="AD68:AK68"/>
    <mergeCell ref="H21:AL21"/>
    <mergeCell ref="AM21:AQ21"/>
    <mergeCell ref="AB17:AC17"/>
  </mergeCells>
  <conditionalFormatting sqref="H23:AL23">
    <cfRule type="cellIs" dxfId="5" priority="6" operator="equal">
      <formula>1</formula>
    </cfRule>
    <cfRule type="cellIs" dxfId="4" priority="7" operator="equal">
      <formula>7</formula>
    </cfRule>
  </conditionalFormatting>
  <conditionalFormatting sqref="H24:AL59">
    <cfRule type="expression" dxfId="3" priority="8">
      <formula>OR(H$23=1,H$23=7)</formula>
    </cfRule>
  </conditionalFormatting>
  <conditionalFormatting sqref="AJ24:AJ59">
    <cfRule type="expression" dxfId="2" priority="3">
      <formula>$AJ$24=""</formula>
    </cfRule>
  </conditionalFormatting>
  <conditionalFormatting sqref="AK24:AK59">
    <cfRule type="expression" dxfId="1" priority="2">
      <formula>$AK$24=""</formula>
    </cfRule>
  </conditionalFormatting>
  <conditionalFormatting sqref="AL24:AL59">
    <cfRule type="expression" dxfId="0" priority="1">
      <formula>$AL$24=""</formula>
    </cfRule>
  </conditionalFormatting>
  <pageMargins left="0.17" right="0.17" top="0.17" bottom="0.17" header="0.17" footer="0.17"/>
  <pageSetup scale="58" orientation="landscape" r:id="rId1"/>
  <ignoredErrors>
    <ignoredError sqref="AP60" formula="1"/>
    <ignoredError sqref="H21:AL23 H24:AL24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Listas!$B$3:$B$19</xm:f>
          </x14:formula1>
          <xm:sqref>Y15:AK15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A0628DEC5265419AA01E15E8911306" ma:contentTypeVersion="1" ma:contentTypeDescription="Create a new document." ma:contentTypeScope="" ma:versionID="baa3082f08f805d648c9e6d63d5aa6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7B8B8B-3754-44A9-8C5A-294BBE1973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EFBFDB-322C-4D28-9A24-2B95968DEC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234DD27-7D82-4793-ADDF-417BC6789C10}">
  <ds:schemaRefs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Tabela de Preços Out2014</vt:lpstr>
      <vt:lpstr>Tabela de Preços</vt:lpstr>
      <vt:lpstr>Tabela de Preços Out</vt:lpstr>
      <vt:lpstr>Listas</vt:lpstr>
      <vt:lpstr>Pedido de Inserção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Roberti</dc:creator>
  <cp:lastModifiedBy>Gustavo Roberti</cp:lastModifiedBy>
  <cp:lastPrinted>2014-08-28T21:06:34Z</cp:lastPrinted>
  <dcterms:created xsi:type="dcterms:W3CDTF">2014-08-28T18:00:48Z</dcterms:created>
  <dcterms:modified xsi:type="dcterms:W3CDTF">2014-09-19T20:27:17Z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0x0101008CA0628DEC5265419AA01E15E8911306</vt:lpwstr>
  </property>
</Properties>
</file>